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11700" windowHeight="8775" tabRatio="762" firstSheet="5" activeTab="22"/>
  </bookViews>
  <sheets>
    <sheet name="L01" sheetId="107" r:id="rId1"/>
    <sheet name="L02" sheetId="120" r:id="rId2"/>
    <sheet name="L02続き" sheetId="121" r:id="rId3"/>
    <sheet name="L02続き(2)" sheetId="122" r:id="rId4"/>
    <sheet name="L02続き(3)" sheetId="123" r:id="rId5"/>
    <sheet name="L03" sheetId="62" r:id="rId6"/>
    <sheet name="L04" sheetId="127" r:id="rId7"/>
    <sheet name="L05" sheetId="128" r:id="rId8"/>
    <sheet name="L06AB-L08" sheetId="124" r:id="rId9"/>
    <sheet name="L09" sheetId="108" r:id="rId10"/>
    <sheet name="L10AB" sheetId="129" r:id="rId11"/>
    <sheet name="L11A" sheetId="114" r:id="rId12"/>
    <sheet name="L11B" sheetId="115" r:id="rId13"/>
    <sheet name="L12AB" sheetId="96" r:id="rId14"/>
    <sheet name="L13-L14AB" sheetId="84" r:id="rId15"/>
    <sheet name="L14C" sheetId="105" r:id="rId16"/>
    <sheet name="L15A" sheetId="102" r:id="rId17"/>
    <sheet name="L15B" sheetId="87" r:id="rId18"/>
    <sheet name="L15B 続き" sheetId="88" r:id="rId19"/>
    <sheet name="L15C" sheetId="104" r:id="rId20"/>
    <sheet name="L16-L17" sheetId="106" r:id="rId21"/>
    <sheet name="L18AB" sheetId="47" r:id="rId22"/>
    <sheet name="L19" sheetId="109" r:id="rId23"/>
  </sheets>
  <definedNames>
    <definedName name="_xlnm.Print_Area" localSheetId="0">'L01'!$B$6:$J$65</definedName>
    <definedName name="_xlnm.Print_Area" localSheetId="1">'L02'!$B$6:$L$72</definedName>
    <definedName name="_xlnm.Print_Area" localSheetId="2">L02続き!$B$6:$L$72</definedName>
    <definedName name="_xlnm.Print_Area" localSheetId="3" xml:space="preserve"> 'L02続き(2)'!$B$6:$L$72</definedName>
    <definedName name="_xlnm.Print_Area" localSheetId="4">'L02続き(3)'!$B$6:$L$72</definedName>
    <definedName name="_xlnm.Print_Area" localSheetId="5">'L03'!$B$6:$J$55</definedName>
    <definedName name="_xlnm.Print_Area" localSheetId="6">'L04'!$B$6:$J$54</definedName>
    <definedName name="_xlnm.Print_Area" localSheetId="7">'L05'!$B$6:$I$57</definedName>
    <definedName name="_xlnm.Print_Area" localSheetId="8">'L06AB-L08'!$B$6:$K$67</definedName>
    <definedName name="_xlnm.Print_Area" localSheetId="9">'L09'!$B$6:$I$58</definedName>
    <definedName name="_xlnm.Print_Area" localSheetId="10">L10AB!$B$6:$M$76</definedName>
    <definedName name="_xlnm.Print_Area" localSheetId="11">L11A!$B$6:$J$59</definedName>
    <definedName name="_xlnm.Print_Area" localSheetId="12">L11B!$B$6:$M$72</definedName>
    <definedName name="_xlnm.Print_Area" localSheetId="13">L12AB!$B$6:$I$70</definedName>
    <definedName name="_xlnm.Print_Area" localSheetId="14">'L13-L14AB'!$B$6:$I$68</definedName>
    <definedName name="_xlnm.Print_Area" localSheetId="15">L14C!$B$6:$J$69</definedName>
    <definedName name="_xlnm.Print_Area" localSheetId="16">L15A!$B$6:$K$61</definedName>
    <definedName name="_xlnm.Print_Area" localSheetId="17">L15B!$B$6:$H$69</definedName>
    <definedName name="_xlnm.Print_Area" localSheetId="18">'L15B 続き'!$B$6:$H$69</definedName>
    <definedName name="_xlnm.Print_Area" localSheetId="19">L15C!$B$6:$L$55</definedName>
    <definedName name="_xlnm.Print_Area" localSheetId="20">'L16-L17'!$B$6:$J$57</definedName>
    <definedName name="_xlnm.Print_Area" localSheetId="21">L18AB!$B$6:$K$71</definedName>
    <definedName name="_xlnm.Print_Area" localSheetId="22">'L19'!$B$6:$K$79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C75" i="109" l="1"/>
  <c r="C74" i="109"/>
  <c r="C73" i="109"/>
  <c r="C72" i="109"/>
  <c r="C71" i="109"/>
  <c r="H12" i="88" l="1"/>
  <c r="G12" i="88"/>
  <c r="E12" i="88"/>
  <c r="D12" i="88"/>
  <c r="F66" i="88"/>
  <c r="C66" i="88"/>
  <c r="D16" i="87"/>
  <c r="C16" i="87" s="1"/>
  <c r="D17" i="87"/>
  <c r="D18" i="87"/>
  <c r="D19" i="87"/>
  <c r="D20" i="87"/>
  <c r="C20" i="87" s="1"/>
  <c r="D22" i="87"/>
  <c r="D23" i="87"/>
  <c r="D24" i="87"/>
  <c r="D25" i="87"/>
  <c r="D26" i="87"/>
  <c r="D27" i="87"/>
  <c r="D28" i="87"/>
  <c r="D29" i="87"/>
  <c r="D30" i="87"/>
  <c r="D32" i="87"/>
  <c r="D33" i="87"/>
  <c r="D34" i="87"/>
  <c r="D35" i="87"/>
  <c r="D36" i="87"/>
  <c r="D37" i="87"/>
  <c r="D38" i="87"/>
  <c r="D40" i="87"/>
  <c r="D41" i="87"/>
  <c r="D42" i="87"/>
  <c r="D43" i="87"/>
  <c r="D44" i="87"/>
  <c r="D45" i="87"/>
  <c r="D46" i="87"/>
  <c r="D47" i="87"/>
  <c r="D48" i="87"/>
  <c r="D49" i="87"/>
  <c r="D52" i="87"/>
  <c r="C52" i="87" s="1"/>
  <c r="D53" i="87"/>
  <c r="C53" i="87" s="1"/>
  <c r="D54" i="87"/>
  <c r="C54" i="87" s="1"/>
  <c r="D55" i="87"/>
  <c r="C55" i="87" s="1"/>
  <c r="D56" i="87"/>
  <c r="C56" i="87" s="1"/>
  <c r="D57" i="87"/>
  <c r="C57" i="87" s="1"/>
  <c r="D58" i="87"/>
  <c r="C58" i="87" s="1"/>
  <c r="D60" i="87"/>
  <c r="C60" i="87" s="1"/>
  <c r="D61" i="87"/>
  <c r="C61" i="87" s="1"/>
  <c r="D62" i="87"/>
  <c r="D63" i="87"/>
  <c r="D64" i="87"/>
  <c r="D66" i="87"/>
  <c r="E16" i="87"/>
  <c r="E17" i="87"/>
  <c r="E18" i="87"/>
  <c r="E19" i="87"/>
  <c r="E20" i="87"/>
  <c r="E22" i="87"/>
  <c r="E23" i="87"/>
  <c r="E24" i="87"/>
  <c r="E25" i="87"/>
  <c r="E26" i="87"/>
  <c r="E27" i="87"/>
  <c r="E28" i="87"/>
  <c r="E29" i="87"/>
  <c r="E30" i="87"/>
  <c r="E32" i="87"/>
  <c r="E33" i="87"/>
  <c r="E34" i="87"/>
  <c r="E35" i="87"/>
  <c r="E36" i="87"/>
  <c r="E37" i="87"/>
  <c r="E38" i="87"/>
  <c r="E40" i="87"/>
  <c r="E41" i="87"/>
  <c r="E42" i="87"/>
  <c r="E43" i="87"/>
  <c r="E44" i="87"/>
  <c r="E45" i="87"/>
  <c r="E46" i="87"/>
  <c r="E47" i="87"/>
  <c r="E48" i="87"/>
  <c r="E49" i="87"/>
  <c r="E52" i="87"/>
  <c r="E53" i="87"/>
  <c r="E54" i="87"/>
  <c r="E55" i="87"/>
  <c r="E56" i="87"/>
  <c r="E57" i="87"/>
  <c r="E58" i="87"/>
  <c r="E60" i="87"/>
  <c r="E61" i="87"/>
  <c r="E62" i="87"/>
  <c r="E63" i="87"/>
  <c r="E64" i="87"/>
  <c r="E66" i="87"/>
  <c r="F16" i="87"/>
  <c r="F17" i="87"/>
  <c r="F18" i="87"/>
  <c r="F19" i="87"/>
  <c r="F20" i="87"/>
  <c r="F22" i="87"/>
  <c r="F23" i="87"/>
  <c r="F24" i="87"/>
  <c r="F25" i="87"/>
  <c r="F26" i="87"/>
  <c r="F27" i="87"/>
  <c r="F28" i="87"/>
  <c r="F29" i="87"/>
  <c r="F30" i="87"/>
  <c r="F32" i="87"/>
  <c r="F33" i="87"/>
  <c r="F34" i="87"/>
  <c r="F35" i="87"/>
  <c r="F36" i="87"/>
  <c r="F37" i="87"/>
  <c r="F38" i="87"/>
  <c r="F40" i="87"/>
  <c r="F41" i="87"/>
  <c r="F42" i="87"/>
  <c r="F43" i="87"/>
  <c r="F44" i="87"/>
  <c r="F45" i="87"/>
  <c r="F46" i="87"/>
  <c r="F47" i="87"/>
  <c r="F48" i="87"/>
  <c r="F49" i="87"/>
  <c r="F52" i="87"/>
  <c r="F53" i="87"/>
  <c r="F54" i="87"/>
  <c r="F55" i="87"/>
  <c r="F56" i="87"/>
  <c r="F57" i="87"/>
  <c r="F58" i="87"/>
  <c r="F60" i="87"/>
  <c r="F61" i="87"/>
  <c r="F62" i="87"/>
  <c r="F63" i="87"/>
  <c r="F64" i="87"/>
  <c r="F66" i="87"/>
  <c r="C16" i="88"/>
  <c r="C17" i="88"/>
  <c r="C18" i="88"/>
  <c r="C19" i="88"/>
  <c r="C20" i="88"/>
  <c r="C22" i="88"/>
  <c r="C23" i="88"/>
  <c r="C24" i="88"/>
  <c r="C25" i="88"/>
  <c r="C26" i="88"/>
  <c r="C27" i="88"/>
  <c r="C28" i="88"/>
  <c r="C29" i="88"/>
  <c r="C30" i="88"/>
  <c r="C32" i="88"/>
  <c r="C33" i="88"/>
  <c r="C34" i="88"/>
  <c r="C35" i="88"/>
  <c r="C36" i="88"/>
  <c r="C37" i="88"/>
  <c r="C38" i="88"/>
  <c r="C40" i="88"/>
  <c r="C41" i="88"/>
  <c r="C42" i="88"/>
  <c r="C43" i="88"/>
  <c r="C44" i="88"/>
  <c r="C45" i="88"/>
  <c r="C46" i="88"/>
  <c r="C47" i="88"/>
  <c r="C48" i="88"/>
  <c r="C49" i="88"/>
  <c r="C52" i="88"/>
  <c r="C53" i="88"/>
  <c r="C54" i="88"/>
  <c r="C55" i="88"/>
  <c r="C56" i="88"/>
  <c r="C57" i="88"/>
  <c r="C58" i="88"/>
  <c r="C60" i="88"/>
  <c r="C61" i="88"/>
  <c r="C62" i="88"/>
  <c r="C63" i="88"/>
  <c r="C64" i="88"/>
  <c r="F16" i="88"/>
  <c r="F17" i="88"/>
  <c r="F18" i="88"/>
  <c r="F19" i="88"/>
  <c r="F20" i="88"/>
  <c r="F22" i="88"/>
  <c r="F23" i="88"/>
  <c r="F24" i="88"/>
  <c r="F25" i="88"/>
  <c r="F26" i="88"/>
  <c r="F27" i="88"/>
  <c r="F28" i="88"/>
  <c r="F29" i="88"/>
  <c r="F30" i="88"/>
  <c r="F32" i="88"/>
  <c r="F33" i="88"/>
  <c r="F34" i="88"/>
  <c r="F35" i="88"/>
  <c r="F36" i="88"/>
  <c r="F37" i="88"/>
  <c r="F38" i="88"/>
  <c r="F40" i="88"/>
  <c r="F41" i="88"/>
  <c r="F42" i="88"/>
  <c r="F43" i="88"/>
  <c r="F44" i="88"/>
  <c r="F45" i="88"/>
  <c r="F46" i="88"/>
  <c r="F47" i="88"/>
  <c r="F48" i="88"/>
  <c r="F49" i="88"/>
  <c r="F52" i="88"/>
  <c r="F53" i="88"/>
  <c r="F54" i="88"/>
  <c r="F55" i="88"/>
  <c r="F56" i="88"/>
  <c r="F57" i="88"/>
  <c r="F58" i="88"/>
  <c r="F60" i="88"/>
  <c r="F61" i="88"/>
  <c r="F62" i="88"/>
  <c r="F63" i="88"/>
  <c r="F64" i="88"/>
  <c r="C66" i="87" l="1"/>
  <c r="C64" i="87"/>
  <c r="C22" i="87"/>
  <c r="C63" i="87"/>
  <c r="C62" i="87"/>
  <c r="C49" i="87"/>
  <c r="C48" i="87"/>
  <c r="C47" i="87"/>
  <c r="C46" i="87"/>
  <c r="C45" i="87"/>
  <c r="C44" i="87"/>
  <c r="C43" i="87"/>
  <c r="C42" i="87"/>
  <c r="C41" i="87"/>
  <c r="C40" i="87"/>
  <c r="C38" i="87"/>
  <c r="C37" i="87"/>
  <c r="C36" i="87"/>
  <c r="C35" i="87"/>
  <c r="C34" i="87"/>
  <c r="C33" i="87"/>
  <c r="C32" i="87"/>
  <c r="C30" i="87"/>
  <c r="C29" i="87"/>
  <c r="C28" i="87"/>
  <c r="C27" i="87"/>
  <c r="C26" i="87"/>
  <c r="C25" i="87"/>
  <c r="C24" i="87"/>
  <c r="C23" i="87"/>
  <c r="C19" i="87"/>
  <c r="C18" i="87"/>
  <c r="C17" i="87"/>
  <c r="C69" i="109"/>
  <c r="C68" i="109"/>
  <c r="C67" i="109"/>
  <c r="C65" i="109"/>
  <c r="C64" i="109"/>
  <c r="C63" i="109"/>
  <c r="C62" i="109"/>
  <c r="C61" i="109"/>
  <c r="C60" i="109"/>
  <c r="C58" i="109"/>
  <c r="C57" i="109"/>
  <c r="C56" i="109"/>
  <c r="C54" i="109"/>
  <c r="C53" i="109"/>
  <c r="C52" i="109"/>
  <c r="C50" i="109"/>
  <c r="C48" i="109"/>
  <c r="C47" i="109"/>
  <c r="C46" i="109"/>
  <c r="C45" i="109"/>
  <c r="C44" i="109"/>
  <c r="C43" i="109"/>
  <c r="C42" i="109"/>
  <c r="C41" i="109"/>
  <c r="C40" i="109"/>
  <c r="J38" i="109"/>
  <c r="I38" i="109"/>
  <c r="H38" i="109"/>
  <c r="G38" i="109"/>
  <c r="F38" i="109"/>
  <c r="C38" i="109" s="1"/>
  <c r="E38" i="109"/>
  <c r="D38" i="109"/>
  <c r="F12" i="104" l="1"/>
  <c r="E12" i="104"/>
  <c r="F21" i="104"/>
  <c r="E21" i="104"/>
  <c r="F20" i="104"/>
  <c r="E20" i="104"/>
  <c r="F19" i="104"/>
  <c r="E19" i="104"/>
  <c r="F18" i="104"/>
  <c r="E18" i="104"/>
  <c r="F17" i="104"/>
  <c r="E17" i="104"/>
  <c r="J32" i="104"/>
  <c r="G32" i="104"/>
  <c r="D32" i="104"/>
  <c r="J17" i="104"/>
  <c r="G17" i="104"/>
  <c r="F16" i="104"/>
  <c r="E16" i="104"/>
  <c r="F15" i="104"/>
  <c r="E15" i="104"/>
  <c r="F14" i="104"/>
  <c r="E14" i="104"/>
  <c r="J51" i="104"/>
  <c r="G51" i="104"/>
  <c r="D51" i="104"/>
  <c r="E58" i="102"/>
  <c r="E57" i="102"/>
  <c r="E56" i="102"/>
  <c r="E55" i="102"/>
  <c r="E54" i="102"/>
  <c r="E52" i="102"/>
  <c r="E51" i="102"/>
  <c r="E50" i="102"/>
  <c r="E49" i="102"/>
  <c r="E48" i="102"/>
  <c r="E47" i="102"/>
  <c r="K46" i="102"/>
  <c r="J46" i="102"/>
  <c r="H46" i="102"/>
  <c r="G46" i="102"/>
  <c r="F46" i="102"/>
  <c r="E46" i="102" s="1"/>
  <c r="E44" i="102"/>
  <c r="E43" i="102"/>
  <c r="E42" i="102"/>
  <c r="K41" i="102"/>
  <c r="J41" i="102"/>
  <c r="I41" i="102"/>
  <c r="H41" i="102"/>
  <c r="G41" i="102"/>
  <c r="F41" i="102"/>
  <c r="E41" i="102" s="1"/>
  <c r="D17" i="104" l="1"/>
  <c r="I42" i="107"/>
  <c r="G42" i="107"/>
  <c r="L64" i="123" l="1"/>
  <c r="K64" i="123"/>
  <c r="J64" i="123"/>
  <c r="I64" i="123"/>
  <c r="H64" i="123"/>
  <c r="G64" i="123"/>
  <c r="F64" i="123"/>
  <c r="E64" i="123"/>
  <c r="L60" i="123"/>
  <c r="K60" i="123"/>
  <c r="J60" i="123"/>
  <c r="I60" i="123"/>
  <c r="H60" i="123"/>
  <c r="G60" i="123"/>
  <c r="F60" i="123"/>
  <c r="E60" i="123"/>
  <c r="L56" i="123"/>
  <c r="K56" i="123"/>
  <c r="J56" i="123"/>
  <c r="I56" i="123"/>
  <c r="H56" i="123"/>
  <c r="G56" i="123"/>
  <c r="F56" i="123"/>
  <c r="E56" i="123"/>
  <c r="L52" i="123"/>
  <c r="K52" i="123"/>
  <c r="J52" i="123"/>
  <c r="I52" i="123"/>
  <c r="H52" i="123"/>
  <c r="G52" i="123"/>
  <c r="F52" i="123"/>
  <c r="E52" i="123"/>
  <c r="L50" i="123"/>
  <c r="K50" i="123"/>
  <c r="J50" i="123"/>
  <c r="I50" i="123"/>
  <c r="H50" i="123"/>
  <c r="G50" i="123"/>
  <c r="F50" i="123"/>
  <c r="E50" i="123"/>
  <c r="L49" i="123"/>
  <c r="L48" i="123" s="1"/>
  <c r="K49" i="123"/>
  <c r="K48" i="123" s="1"/>
  <c r="J49" i="123"/>
  <c r="J48" i="123" s="1"/>
  <c r="I49" i="123"/>
  <c r="I48" i="123" s="1"/>
  <c r="H49" i="123"/>
  <c r="H48" i="123" s="1"/>
  <c r="G49" i="123"/>
  <c r="G48" i="123" s="1"/>
  <c r="F49" i="123"/>
  <c r="F48" i="123" s="1"/>
  <c r="E49" i="123"/>
  <c r="E48" i="123" s="1"/>
  <c r="L44" i="123"/>
  <c r="K44" i="123"/>
  <c r="J44" i="123"/>
  <c r="I44" i="123"/>
  <c r="H44" i="123"/>
  <c r="G44" i="123"/>
  <c r="F44" i="123"/>
  <c r="E44" i="123"/>
  <c r="L40" i="123"/>
  <c r="K40" i="123"/>
  <c r="J40" i="123"/>
  <c r="I40" i="123"/>
  <c r="H40" i="123"/>
  <c r="G40" i="123"/>
  <c r="F40" i="123"/>
  <c r="E40" i="123"/>
  <c r="L38" i="123"/>
  <c r="K38" i="123"/>
  <c r="J38" i="123"/>
  <c r="I38" i="123"/>
  <c r="H38" i="123"/>
  <c r="G38" i="123"/>
  <c r="F38" i="123"/>
  <c r="E38" i="123"/>
  <c r="L37" i="123"/>
  <c r="K37" i="123"/>
  <c r="J37" i="123"/>
  <c r="I37" i="123"/>
  <c r="H37" i="123"/>
  <c r="G37" i="123"/>
  <c r="F37" i="123"/>
  <c r="E37" i="123"/>
  <c r="L36" i="123"/>
  <c r="K36" i="123"/>
  <c r="J36" i="123"/>
  <c r="I36" i="123"/>
  <c r="H36" i="123"/>
  <c r="G36" i="123"/>
  <c r="F36" i="123"/>
  <c r="E36" i="123"/>
  <c r="L32" i="123"/>
  <c r="K32" i="123"/>
  <c r="J32" i="123"/>
  <c r="I32" i="123"/>
  <c r="H32" i="123"/>
  <c r="G32" i="123"/>
  <c r="F32" i="123"/>
  <c r="E32" i="123"/>
  <c r="L28" i="123"/>
  <c r="K28" i="123"/>
  <c r="J28" i="123"/>
  <c r="I28" i="123"/>
  <c r="H28" i="123"/>
  <c r="G28" i="123"/>
  <c r="F28" i="123"/>
  <c r="E28" i="123"/>
  <c r="L24" i="123"/>
  <c r="K24" i="123"/>
  <c r="J24" i="123"/>
  <c r="I24" i="123"/>
  <c r="H24" i="123"/>
  <c r="G24" i="123"/>
  <c r="F24" i="123"/>
  <c r="E24" i="123"/>
  <c r="L22" i="123"/>
  <c r="K22" i="123"/>
  <c r="J22" i="123"/>
  <c r="I22" i="123"/>
  <c r="H22" i="123"/>
  <c r="G22" i="123"/>
  <c r="F22" i="123"/>
  <c r="E22" i="123"/>
  <c r="L21" i="123"/>
  <c r="K21" i="123"/>
  <c r="J21" i="123"/>
  <c r="I21" i="123"/>
  <c r="H21" i="123"/>
  <c r="G21" i="123"/>
  <c r="F21" i="123"/>
  <c r="E21" i="123"/>
  <c r="L20" i="123"/>
  <c r="K20" i="123"/>
  <c r="J20" i="123"/>
  <c r="I20" i="123"/>
  <c r="H20" i="123"/>
  <c r="G20" i="123"/>
  <c r="F20" i="123"/>
  <c r="E20" i="123"/>
  <c r="C52" i="62" l="1"/>
  <c r="C46" i="62"/>
  <c r="C42" i="62"/>
  <c r="C37" i="62"/>
  <c r="C35" i="62"/>
  <c r="C32" i="62"/>
  <c r="C23" i="62"/>
  <c r="C22" i="62"/>
  <c r="C20" i="62"/>
  <c r="C19" i="62"/>
  <c r="C17" i="62"/>
  <c r="C16" i="62"/>
  <c r="C15" i="62"/>
  <c r="D52" i="62"/>
  <c r="D50" i="62"/>
  <c r="C50" i="62" s="1"/>
  <c r="D49" i="62"/>
  <c r="C49" i="62" s="1"/>
  <c r="D48" i="62"/>
  <c r="C48" i="62" s="1"/>
  <c r="D47" i="62"/>
  <c r="C47" i="62" s="1"/>
  <c r="D46" i="62"/>
  <c r="D44" i="62"/>
  <c r="C44" i="62" s="1"/>
  <c r="D43" i="62"/>
  <c r="C43" i="62" s="1"/>
  <c r="D42" i="62"/>
  <c r="D40" i="62"/>
  <c r="C40" i="62" s="1"/>
  <c r="D39" i="62"/>
  <c r="C39" i="62" s="1"/>
  <c r="D38" i="62"/>
  <c r="C38" i="62" s="1"/>
  <c r="D37" i="62"/>
  <c r="D36" i="62"/>
  <c r="C36" i="62" s="1"/>
  <c r="D35" i="62"/>
  <c r="D33" i="62"/>
  <c r="C33" i="62" s="1"/>
  <c r="D32" i="62"/>
  <c r="D31" i="62"/>
  <c r="C31" i="62" s="1"/>
  <c r="D29" i="62"/>
  <c r="C29" i="62" s="1"/>
  <c r="D28" i="62"/>
  <c r="C28" i="62" s="1"/>
  <c r="D27" i="62"/>
  <c r="C27" i="62" s="1"/>
  <c r="D25" i="62"/>
  <c r="C25" i="62" s="1"/>
  <c r="D23" i="62"/>
  <c r="D22" i="62"/>
  <c r="D21" i="62"/>
  <c r="C21" i="62" s="1"/>
  <c r="D20" i="62"/>
  <c r="D19" i="62"/>
  <c r="D18" i="62"/>
  <c r="C18" i="62" s="1"/>
  <c r="D17" i="62"/>
  <c r="D16" i="62"/>
  <c r="D15" i="62"/>
  <c r="I13" i="62"/>
  <c r="H13" i="62"/>
  <c r="G13" i="62"/>
  <c r="F13" i="62"/>
  <c r="E13" i="62"/>
  <c r="J13" i="62"/>
  <c r="C13" i="62" l="1"/>
  <c r="D13" i="62"/>
  <c r="G49" i="106"/>
  <c r="J29" i="104" l="1"/>
  <c r="J30" i="104"/>
  <c r="J31" i="104"/>
  <c r="J33" i="104"/>
  <c r="J34" i="104"/>
  <c r="E55" i="84"/>
  <c r="D55" i="84"/>
  <c r="G22" i="84"/>
  <c r="F22" i="84"/>
  <c r="E22" i="84"/>
  <c r="D22" i="84"/>
  <c r="G21" i="84"/>
  <c r="F21" i="84"/>
  <c r="E21" i="84"/>
  <c r="D21" i="84"/>
  <c r="G19" i="84"/>
  <c r="F19" i="84"/>
  <c r="E19" i="84"/>
  <c r="D19" i="84"/>
  <c r="I13" i="114"/>
  <c r="H13" i="114"/>
  <c r="G13" i="114"/>
  <c r="I12" i="114"/>
  <c r="H12" i="114"/>
  <c r="G12" i="114"/>
  <c r="I11" i="114"/>
  <c r="H11" i="114"/>
  <c r="G11" i="114"/>
  <c r="M19" i="123" l="1"/>
  <c r="M23" i="123"/>
  <c r="M25" i="123"/>
  <c r="M26" i="123"/>
  <c r="M27" i="123"/>
  <c r="M29" i="123"/>
  <c r="M30" i="123"/>
  <c r="M31" i="123"/>
  <c r="M32" i="123"/>
  <c r="M33" i="123"/>
  <c r="M34" i="123"/>
  <c r="M35" i="123"/>
  <c r="M39" i="123"/>
  <c r="M41" i="123"/>
  <c r="M42" i="123"/>
  <c r="M43" i="123"/>
  <c r="M45" i="123"/>
  <c r="M46" i="123"/>
  <c r="M47" i="123"/>
  <c r="M51" i="123"/>
  <c r="M53" i="123"/>
  <c r="M54" i="123"/>
  <c r="M55" i="123"/>
  <c r="M57" i="123"/>
  <c r="M58" i="123"/>
  <c r="M59" i="123"/>
  <c r="M61" i="123"/>
  <c r="M62" i="123"/>
  <c r="M63" i="123"/>
  <c r="M65" i="123"/>
  <c r="M66" i="123"/>
  <c r="M67" i="123"/>
  <c r="M68" i="123"/>
  <c r="M69" i="123"/>
  <c r="E22" i="122"/>
  <c r="E38" i="122"/>
  <c r="E50" i="122"/>
  <c r="F22" i="122"/>
  <c r="F38" i="122"/>
  <c r="F50" i="122"/>
  <c r="G22" i="122"/>
  <c r="G38" i="122"/>
  <c r="G50" i="122"/>
  <c r="H22" i="122"/>
  <c r="H38" i="122"/>
  <c r="H50" i="122"/>
  <c r="I22" i="122"/>
  <c r="I38" i="122"/>
  <c r="I50" i="122"/>
  <c r="J22" i="122"/>
  <c r="J38" i="122"/>
  <c r="J50" i="122"/>
  <c r="K22" i="122"/>
  <c r="K38" i="122"/>
  <c r="K50" i="122"/>
  <c r="L22" i="122"/>
  <c r="L38" i="122"/>
  <c r="L50" i="122"/>
  <c r="M19" i="122"/>
  <c r="E21" i="122"/>
  <c r="F21" i="122"/>
  <c r="G21" i="122"/>
  <c r="G20" i="122" s="1"/>
  <c r="H21" i="122"/>
  <c r="I21" i="122"/>
  <c r="J21" i="122"/>
  <c r="K21" i="122"/>
  <c r="L21" i="122"/>
  <c r="M23" i="122"/>
  <c r="E24" i="122"/>
  <c r="M24" i="122" s="1"/>
  <c r="F24" i="122"/>
  <c r="G24" i="122"/>
  <c r="H24" i="122"/>
  <c r="I24" i="122"/>
  <c r="J24" i="122"/>
  <c r="K24" i="122"/>
  <c r="L24" i="122"/>
  <c r="M25" i="122"/>
  <c r="M26" i="122"/>
  <c r="M27" i="122"/>
  <c r="E28" i="122"/>
  <c r="F28" i="122"/>
  <c r="G28" i="122"/>
  <c r="H28" i="122"/>
  <c r="I28" i="122"/>
  <c r="J28" i="122"/>
  <c r="K28" i="122"/>
  <c r="L28" i="122"/>
  <c r="M29" i="122"/>
  <c r="M30" i="122"/>
  <c r="M31" i="122"/>
  <c r="E32" i="122"/>
  <c r="F32" i="122"/>
  <c r="G32" i="122"/>
  <c r="H32" i="122"/>
  <c r="I32" i="122"/>
  <c r="J32" i="122"/>
  <c r="K32" i="122"/>
  <c r="L32" i="122"/>
  <c r="M33" i="122"/>
  <c r="M34" i="122"/>
  <c r="M35" i="122"/>
  <c r="E37" i="122"/>
  <c r="E36" i="122" s="1"/>
  <c r="F37" i="122"/>
  <c r="G37" i="122"/>
  <c r="G36" i="122" s="1"/>
  <c r="H37" i="122"/>
  <c r="I37" i="122"/>
  <c r="J37" i="122"/>
  <c r="K37" i="122"/>
  <c r="L37" i="122"/>
  <c r="M39" i="122"/>
  <c r="E40" i="122"/>
  <c r="F40" i="122"/>
  <c r="G40" i="122"/>
  <c r="H40" i="122"/>
  <c r="I40" i="122"/>
  <c r="J40" i="122"/>
  <c r="K40" i="122"/>
  <c r="L40" i="122"/>
  <c r="M41" i="122"/>
  <c r="M42" i="122"/>
  <c r="M43" i="122"/>
  <c r="E44" i="122"/>
  <c r="F44" i="122"/>
  <c r="G44" i="122"/>
  <c r="H44" i="122"/>
  <c r="I44" i="122"/>
  <c r="J44" i="122"/>
  <c r="K44" i="122"/>
  <c r="L44" i="122"/>
  <c r="M45" i="122"/>
  <c r="M46" i="122"/>
  <c r="M47" i="122"/>
  <c r="E49" i="122"/>
  <c r="F49" i="122"/>
  <c r="G49" i="122"/>
  <c r="G48" i="122" s="1"/>
  <c r="H49" i="122"/>
  <c r="I49" i="122"/>
  <c r="J49" i="122"/>
  <c r="K49" i="122"/>
  <c r="L49" i="122"/>
  <c r="M51" i="122"/>
  <c r="E52" i="122"/>
  <c r="F52" i="122"/>
  <c r="G52" i="122"/>
  <c r="H52" i="122"/>
  <c r="I52" i="122"/>
  <c r="J52" i="122"/>
  <c r="K52" i="122"/>
  <c r="L52" i="122"/>
  <c r="M53" i="122"/>
  <c r="M54" i="122"/>
  <c r="M55" i="122"/>
  <c r="E56" i="122"/>
  <c r="F56" i="122"/>
  <c r="G56" i="122"/>
  <c r="H56" i="122"/>
  <c r="I56" i="122"/>
  <c r="J56" i="122"/>
  <c r="K56" i="122"/>
  <c r="L56" i="122"/>
  <c r="M57" i="122"/>
  <c r="M58" i="122"/>
  <c r="M59" i="122"/>
  <c r="E60" i="122"/>
  <c r="F60" i="122"/>
  <c r="G60" i="122"/>
  <c r="H60" i="122"/>
  <c r="I60" i="122"/>
  <c r="J60" i="122"/>
  <c r="K60" i="122"/>
  <c r="L60" i="122"/>
  <c r="M61" i="122"/>
  <c r="M62" i="122"/>
  <c r="M63" i="122"/>
  <c r="E64" i="122"/>
  <c r="F64" i="122"/>
  <c r="G64" i="122"/>
  <c r="H64" i="122"/>
  <c r="I64" i="122"/>
  <c r="J64" i="122"/>
  <c r="K64" i="122"/>
  <c r="L64" i="122"/>
  <c r="M65" i="122"/>
  <c r="M66" i="122"/>
  <c r="M67" i="122"/>
  <c r="M68" i="122"/>
  <c r="M69" i="122"/>
  <c r="M19" i="121"/>
  <c r="E21" i="121"/>
  <c r="E22" i="121"/>
  <c r="F21" i="121"/>
  <c r="F22" i="121"/>
  <c r="G21" i="121"/>
  <c r="G22" i="121"/>
  <c r="H21" i="121"/>
  <c r="H22" i="121"/>
  <c r="I21" i="121"/>
  <c r="I22" i="121"/>
  <c r="J21" i="121"/>
  <c r="J20" i="121" s="1"/>
  <c r="J22" i="121"/>
  <c r="K21" i="121"/>
  <c r="K22" i="121"/>
  <c r="L21" i="121"/>
  <c r="L22" i="121"/>
  <c r="M23" i="121"/>
  <c r="E24" i="121"/>
  <c r="F24" i="121"/>
  <c r="G24" i="121"/>
  <c r="H24" i="121"/>
  <c r="I24" i="121"/>
  <c r="J24" i="121"/>
  <c r="K24" i="121"/>
  <c r="L24" i="121"/>
  <c r="M25" i="121"/>
  <c r="M26" i="121"/>
  <c r="M27" i="121"/>
  <c r="E28" i="121"/>
  <c r="F28" i="121"/>
  <c r="G28" i="121"/>
  <c r="H28" i="121"/>
  <c r="I28" i="121"/>
  <c r="J28" i="121"/>
  <c r="K28" i="121"/>
  <c r="L28" i="121"/>
  <c r="M29" i="121"/>
  <c r="M30" i="121"/>
  <c r="M31" i="121"/>
  <c r="E32" i="121"/>
  <c r="F32" i="121"/>
  <c r="G32" i="121"/>
  <c r="H32" i="121"/>
  <c r="I32" i="121"/>
  <c r="J32" i="121"/>
  <c r="K32" i="121"/>
  <c r="L32" i="121"/>
  <c r="M33" i="121"/>
  <c r="M34" i="121"/>
  <c r="M35" i="121"/>
  <c r="E37" i="121"/>
  <c r="E38" i="121"/>
  <c r="F37" i="121"/>
  <c r="F38" i="121"/>
  <c r="G37" i="121"/>
  <c r="G38" i="121"/>
  <c r="H37" i="121"/>
  <c r="H36" i="121" s="1"/>
  <c r="H38" i="121"/>
  <c r="I37" i="121"/>
  <c r="I38" i="121"/>
  <c r="J37" i="121"/>
  <c r="J36" i="121" s="1"/>
  <c r="J38" i="121"/>
  <c r="K37" i="121"/>
  <c r="K38" i="121"/>
  <c r="L37" i="121"/>
  <c r="L38" i="121"/>
  <c r="M39" i="121"/>
  <c r="E40" i="121"/>
  <c r="F40" i="121"/>
  <c r="G40" i="121"/>
  <c r="H40" i="121"/>
  <c r="I40" i="121"/>
  <c r="J40" i="121"/>
  <c r="K40" i="121"/>
  <c r="L40" i="121"/>
  <c r="M41" i="121"/>
  <c r="M42" i="121"/>
  <c r="M43" i="121"/>
  <c r="E44" i="121"/>
  <c r="F44" i="121"/>
  <c r="G44" i="121"/>
  <c r="H44" i="121"/>
  <c r="I44" i="121"/>
  <c r="J44" i="121"/>
  <c r="K44" i="121"/>
  <c r="L44" i="121"/>
  <c r="M45" i="121"/>
  <c r="M46" i="121"/>
  <c r="M47" i="121"/>
  <c r="E49" i="121"/>
  <c r="E50" i="121"/>
  <c r="E48" i="121" s="1"/>
  <c r="F49" i="121"/>
  <c r="F48" i="121" s="1"/>
  <c r="F50" i="121"/>
  <c r="G49" i="121"/>
  <c r="G50" i="121"/>
  <c r="G48" i="121"/>
  <c r="H49" i="121"/>
  <c r="H50" i="121"/>
  <c r="I49" i="121"/>
  <c r="I50" i="121"/>
  <c r="J49" i="121"/>
  <c r="J17" i="121" s="1"/>
  <c r="J50" i="121"/>
  <c r="J18" i="121" s="1"/>
  <c r="K49" i="121"/>
  <c r="K17" i="121" s="1"/>
  <c r="K50" i="121"/>
  <c r="K48" i="121"/>
  <c r="L49" i="121"/>
  <c r="L50" i="121"/>
  <c r="M51" i="121"/>
  <c r="E52" i="121"/>
  <c r="F52" i="121"/>
  <c r="G52" i="121"/>
  <c r="H52" i="121"/>
  <c r="I52" i="121"/>
  <c r="J52" i="121"/>
  <c r="K52" i="121"/>
  <c r="L52" i="121"/>
  <c r="M52" i="121"/>
  <c r="M53" i="121"/>
  <c r="M54" i="121"/>
  <c r="M55" i="121"/>
  <c r="E56" i="121"/>
  <c r="M56" i="121" s="1"/>
  <c r="F56" i="121"/>
  <c r="G56" i="121"/>
  <c r="H56" i="121"/>
  <c r="I56" i="121"/>
  <c r="J56" i="121"/>
  <c r="K56" i="121"/>
  <c r="L56" i="121"/>
  <c r="M57" i="121"/>
  <c r="M58" i="121"/>
  <c r="M59" i="121"/>
  <c r="E60" i="121"/>
  <c r="F60" i="121"/>
  <c r="G60" i="121"/>
  <c r="H60" i="121"/>
  <c r="I60" i="121"/>
  <c r="J60" i="121"/>
  <c r="K60" i="121"/>
  <c r="L60" i="121"/>
  <c r="M61" i="121"/>
  <c r="M62" i="121"/>
  <c r="M63" i="121"/>
  <c r="E64" i="121"/>
  <c r="F64" i="121"/>
  <c r="G64" i="121"/>
  <c r="H64" i="121"/>
  <c r="I64" i="121"/>
  <c r="J64" i="121"/>
  <c r="K64" i="121"/>
  <c r="L64" i="121"/>
  <c r="M65" i="121"/>
  <c r="M66" i="121"/>
  <c r="M67" i="121"/>
  <c r="M68" i="121"/>
  <c r="M69" i="121"/>
  <c r="F12" i="123"/>
  <c r="E12" i="123"/>
  <c r="F12" i="122"/>
  <c r="E12" i="122"/>
  <c r="E12" i="121"/>
  <c r="D20" i="104"/>
  <c r="D16" i="104"/>
  <c r="D21" i="104"/>
  <c r="H12" i="104"/>
  <c r="K12" i="104"/>
  <c r="E27" i="104"/>
  <c r="H27" i="104"/>
  <c r="K27" i="104"/>
  <c r="E40" i="104"/>
  <c r="H48" i="104"/>
  <c r="K48" i="104"/>
  <c r="I12" i="104"/>
  <c r="L12" i="104"/>
  <c r="F27" i="104"/>
  <c r="I27" i="104"/>
  <c r="L27" i="104"/>
  <c r="F40" i="104"/>
  <c r="I48" i="104"/>
  <c r="L48" i="104"/>
  <c r="D14" i="87"/>
  <c r="C14" i="87" s="1"/>
  <c r="E14" i="87"/>
  <c r="F14" i="88"/>
  <c r="F12" i="88" s="1"/>
  <c r="C14" i="88"/>
  <c r="C12" i="88" s="1"/>
  <c r="F14" i="87"/>
  <c r="J50" i="104"/>
  <c r="J52" i="104"/>
  <c r="J53" i="104"/>
  <c r="G50" i="104"/>
  <c r="G52" i="104"/>
  <c r="G53" i="104"/>
  <c r="D52" i="104"/>
  <c r="D53" i="104"/>
  <c r="D50" i="104"/>
  <c r="D42" i="104"/>
  <c r="D40" i="104" s="1"/>
  <c r="J42" i="104"/>
  <c r="G42" i="104"/>
  <c r="J27" i="104"/>
  <c r="G34" i="104"/>
  <c r="G33" i="104"/>
  <c r="G31" i="104"/>
  <c r="G30" i="104"/>
  <c r="G29" i="104"/>
  <c r="D29" i="104"/>
  <c r="D30" i="104"/>
  <c r="D31" i="104"/>
  <c r="D33" i="104"/>
  <c r="D34" i="104"/>
  <c r="J21" i="104"/>
  <c r="J20" i="104"/>
  <c r="J19" i="104"/>
  <c r="J18" i="104"/>
  <c r="J16" i="104"/>
  <c r="J15" i="104"/>
  <c r="J14" i="104"/>
  <c r="G14" i="104"/>
  <c r="G15" i="104"/>
  <c r="G16" i="104"/>
  <c r="G18" i="104"/>
  <c r="G19" i="104"/>
  <c r="G20" i="104"/>
  <c r="G21" i="104"/>
  <c r="G15" i="106"/>
  <c r="F15" i="106"/>
  <c r="C15" i="105"/>
  <c r="D15" i="105"/>
  <c r="C16" i="105"/>
  <c r="D16" i="105"/>
  <c r="C17" i="105"/>
  <c r="D17" i="105"/>
  <c r="C18" i="105"/>
  <c r="D18" i="105"/>
  <c r="C20" i="105"/>
  <c r="D20" i="105"/>
  <c r="C21" i="105"/>
  <c r="D21" i="105"/>
  <c r="C22" i="105"/>
  <c r="D22" i="105"/>
  <c r="F13" i="105"/>
  <c r="H13" i="105"/>
  <c r="J13" i="105"/>
  <c r="E13" i="105"/>
  <c r="G13" i="105"/>
  <c r="I13" i="105"/>
  <c r="M29" i="120"/>
  <c r="M30" i="120"/>
  <c r="F32" i="120"/>
  <c r="G32" i="120"/>
  <c r="H32" i="120"/>
  <c r="I32" i="120"/>
  <c r="J32" i="120"/>
  <c r="K32" i="120"/>
  <c r="L32" i="120"/>
  <c r="M33" i="120"/>
  <c r="M34" i="120"/>
  <c r="F37" i="120"/>
  <c r="F38" i="120"/>
  <c r="G37" i="120"/>
  <c r="G38" i="120"/>
  <c r="H37" i="120"/>
  <c r="H38" i="120"/>
  <c r="I37" i="120"/>
  <c r="I38" i="120"/>
  <c r="J37" i="120"/>
  <c r="J38" i="120"/>
  <c r="K37" i="120"/>
  <c r="K38" i="120"/>
  <c r="L37" i="120"/>
  <c r="L38" i="120"/>
  <c r="F40" i="120"/>
  <c r="G40" i="120"/>
  <c r="H40" i="120"/>
  <c r="I40" i="120"/>
  <c r="J40" i="120"/>
  <c r="K40" i="120"/>
  <c r="L40" i="120"/>
  <c r="M41" i="120"/>
  <c r="M42" i="120"/>
  <c r="E42" i="120" s="1"/>
  <c r="F44" i="120"/>
  <c r="G44" i="120"/>
  <c r="H44" i="120"/>
  <c r="I44" i="120"/>
  <c r="J44" i="120"/>
  <c r="K44" i="120"/>
  <c r="L44" i="120"/>
  <c r="M45" i="120"/>
  <c r="M46" i="120"/>
  <c r="F49" i="120"/>
  <c r="F50" i="120"/>
  <c r="G49" i="120"/>
  <c r="G50" i="120"/>
  <c r="G48" i="120" s="1"/>
  <c r="H49" i="120"/>
  <c r="H50" i="120"/>
  <c r="I49" i="120"/>
  <c r="I50" i="120"/>
  <c r="J49" i="120"/>
  <c r="J50" i="120"/>
  <c r="K49" i="120"/>
  <c r="K50" i="120"/>
  <c r="L49" i="120"/>
  <c r="L50" i="120"/>
  <c r="F52" i="120"/>
  <c r="G52" i="120"/>
  <c r="H52" i="120"/>
  <c r="I52" i="120"/>
  <c r="J52" i="120"/>
  <c r="K52" i="120"/>
  <c r="L52" i="120"/>
  <c r="M53" i="120"/>
  <c r="M54" i="120"/>
  <c r="F56" i="120"/>
  <c r="G56" i="120"/>
  <c r="H56" i="120"/>
  <c r="I56" i="120"/>
  <c r="J56" i="120"/>
  <c r="K56" i="120"/>
  <c r="L56" i="120"/>
  <c r="M57" i="120"/>
  <c r="M58" i="120"/>
  <c r="F60" i="120"/>
  <c r="G60" i="120"/>
  <c r="H60" i="120"/>
  <c r="I60" i="120"/>
  <c r="J60" i="120"/>
  <c r="K60" i="120"/>
  <c r="L60" i="120"/>
  <c r="M61" i="120"/>
  <c r="M62" i="120"/>
  <c r="F64" i="120"/>
  <c r="G64" i="120"/>
  <c r="H64" i="120"/>
  <c r="I64" i="120"/>
  <c r="J64" i="120"/>
  <c r="K64" i="120"/>
  <c r="L64" i="120"/>
  <c r="M65" i="120"/>
  <c r="M66" i="120"/>
  <c r="M69" i="120"/>
  <c r="E69" i="120" s="1"/>
  <c r="F22" i="120"/>
  <c r="G22" i="120"/>
  <c r="H22" i="120"/>
  <c r="I22" i="120"/>
  <c r="J22" i="120"/>
  <c r="K22" i="120"/>
  <c r="L22" i="120"/>
  <c r="F21" i="120"/>
  <c r="G21" i="120"/>
  <c r="G17" i="120" s="1"/>
  <c r="H21" i="120"/>
  <c r="I21" i="120"/>
  <c r="J21" i="120"/>
  <c r="J17" i="120" s="1"/>
  <c r="K21" i="120"/>
  <c r="L21" i="120"/>
  <c r="F24" i="120"/>
  <c r="G24" i="120"/>
  <c r="H24" i="120"/>
  <c r="I24" i="120"/>
  <c r="J24" i="120"/>
  <c r="K24" i="120"/>
  <c r="L24" i="120"/>
  <c r="M25" i="120"/>
  <c r="E25" i="120" s="1"/>
  <c r="M26" i="120"/>
  <c r="F28" i="120"/>
  <c r="G28" i="120"/>
  <c r="H28" i="120"/>
  <c r="I28" i="120"/>
  <c r="J28" i="120"/>
  <c r="K28" i="120"/>
  <c r="L28" i="120"/>
  <c r="M19" i="120"/>
  <c r="M23" i="120"/>
  <c r="M27" i="120"/>
  <c r="M31" i="120"/>
  <c r="M35" i="120"/>
  <c r="M39" i="120"/>
  <c r="M43" i="120"/>
  <c r="M47" i="120"/>
  <c r="M51" i="120"/>
  <c r="M55" i="120"/>
  <c r="M59" i="120"/>
  <c r="M63" i="120"/>
  <c r="M67" i="120"/>
  <c r="M68" i="120"/>
  <c r="E12" i="120"/>
  <c r="F12" i="120"/>
  <c r="G12" i="120"/>
  <c r="H12" i="120"/>
  <c r="I12" i="120"/>
  <c r="J12" i="120"/>
  <c r="K12" i="120"/>
  <c r="L12" i="120"/>
  <c r="F12" i="121"/>
  <c r="G12" i="121"/>
  <c r="H12" i="121"/>
  <c r="I12" i="121"/>
  <c r="J12" i="121"/>
  <c r="K12" i="121"/>
  <c r="L12" i="121"/>
  <c r="G12" i="122"/>
  <c r="H12" i="122"/>
  <c r="I12" i="122"/>
  <c r="J12" i="122"/>
  <c r="K12" i="122"/>
  <c r="L12" i="122"/>
  <c r="G12" i="123"/>
  <c r="H12" i="123"/>
  <c r="I12" i="123"/>
  <c r="J12" i="123"/>
  <c r="K12" i="123"/>
  <c r="L12" i="123"/>
  <c r="F49" i="115"/>
  <c r="G49" i="115"/>
  <c r="F20" i="115"/>
  <c r="G20" i="115"/>
  <c r="F15" i="115"/>
  <c r="G15" i="115"/>
  <c r="F13" i="115"/>
  <c r="G13" i="115"/>
  <c r="E13" i="115"/>
  <c r="E15" i="115"/>
  <c r="E20" i="115"/>
  <c r="E49" i="115"/>
  <c r="J11" i="114"/>
  <c r="J12" i="114"/>
  <c r="J13" i="114"/>
  <c r="G48" i="104" l="1"/>
  <c r="J48" i="104"/>
  <c r="E65" i="120"/>
  <c r="E58" i="120"/>
  <c r="E34" i="120"/>
  <c r="E57" i="120"/>
  <c r="E26" i="120"/>
  <c r="I20" i="122"/>
  <c r="E33" i="120"/>
  <c r="F20" i="122"/>
  <c r="K36" i="122"/>
  <c r="J36" i="122"/>
  <c r="F36" i="122"/>
  <c r="E48" i="122"/>
  <c r="H48" i="122"/>
  <c r="K48" i="122"/>
  <c r="M56" i="122"/>
  <c r="M64" i="122"/>
  <c r="M64" i="121"/>
  <c r="I48" i="121"/>
  <c r="H48" i="121"/>
  <c r="E54" i="120"/>
  <c r="E53" i="120"/>
  <c r="G36" i="121"/>
  <c r="F36" i="121"/>
  <c r="E36" i="121"/>
  <c r="L36" i="121"/>
  <c r="E30" i="120"/>
  <c r="E29" i="120"/>
  <c r="J36" i="120"/>
  <c r="K36" i="120"/>
  <c r="K17" i="120"/>
  <c r="L17" i="120"/>
  <c r="F36" i="120"/>
  <c r="E45" i="120"/>
  <c r="L36" i="120"/>
  <c r="I36" i="120"/>
  <c r="H36" i="120"/>
  <c r="M36" i="120" s="1"/>
  <c r="F48" i="120"/>
  <c r="I48" i="120"/>
  <c r="L48" i="120"/>
  <c r="K48" i="120"/>
  <c r="F18" i="120"/>
  <c r="M56" i="120"/>
  <c r="J48" i="120"/>
  <c r="H48" i="120"/>
  <c r="E15" i="106"/>
  <c r="J12" i="104"/>
  <c r="G12" i="104"/>
  <c r="D27" i="104"/>
  <c r="G27" i="104"/>
  <c r="D18" i="104"/>
  <c r="D15" i="104"/>
  <c r="D19" i="104"/>
  <c r="D14" i="104"/>
  <c r="C13" i="105"/>
  <c r="D13" i="105"/>
  <c r="M64" i="123"/>
  <c r="M60" i="123"/>
  <c r="M56" i="123"/>
  <c r="M50" i="123"/>
  <c r="J17" i="123"/>
  <c r="J16" i="123" s="1"/>
  <c r="M52" i="123"/>
  <c r="E18" i="123"/>
  <c r="J18" i="123"/>
  <c r="M44" i="123"/>
  <c r="M38" i="123"/>
  <c r="L17" i="123"/>
  <c r="I18" i="123"/>
  <c r="H18" i="123"/>
  <c r="L18" i="123"/>
  <c r="G18" i="123"/>
  <c r="M40" i="123"/>
  <c r="K18" i="123"/>
  <c r="H17" i="123"/>
  <c r="F17" i="123"/>
  <c r="G17" i="123"/>
  <c r="M28" i="123"/>
  <c r="M22" i="123"/>
  <c r="M21" i="123"/>
  <c r="F18" i="123"/>
  <c r="I17" i="123"/>
  <c r="I16" i="123" s="1"/>
  <c r="M20" i="123"/>
  <c r="K17" i="123"/>
  <c r="M24" i="123"/>
  <c r="E61" i="120"/>
  <c r="M60" i="122"/>
  <c r="E62" i="120"/>
  <c r="I48" i="122"/>
  <c r="H18" i="122"/>
  <c r="M49" i="122"/>
  <c r="I17" i="122"/>
  <c r="L48" i="122"/>
  <c r="F48" i="122"/>
  <c r="F18" i="122"/>
  <c r="M52" i="122"/>
  <c r="M50" i="122"/>
  <c r="J48" i="122"/>
  <c r="E17" i="122"/>
  <c r="L36" i="122"/>
  <c r="K18" i="122"/>
  <c r="K17" i="122"/>
  <c r="J18" i="122"/>
  <c r="M44" i="122"/>
  <c r="H17" i="122"/>
  <c r="M37" i="122"/>
  <c r="H36" i="122"/>
  <c r="L18" i="122"/>
  <c r="G18" i="122"/>
  <c r="M40" i="122"/>
  <c r="E41" i="120"/>
  <c r="M38" i="122"/>
  <c r="J17" i="122"/>
  <c r="M32" i="122"/>
  <c r="H20" i="122"/>
  <c r="G17" i="122"/>
  <c r="F17" i="122"/>
  <c r="M22" i="122"/>
  <c r="L20" i="122"/>
  <c r="M28" i="122"/>
  <c r="K20" i="122"/>
  <c r="I18" i="122"/>
  <c r="J20" i="122"/>
  <c r="L17" i="122"/>
  <c r="L16" i="122" s="1"/>
  <c r="E66" i="120"/>
  <c r="M60" i="121"/>
  <c r="E56" i="120"/>
  <c r="L48" i="121"/>
  <c r="J48" i="121"/>
  <c r="H18" i="121"/>
  <c r="M49" i="121"/>
  <c r="M44" i="121"/>
  <c r="E46" i="120"/>
  <c r="F18" i="121"/>
  <c r="M40" i="121"/>
  <c r="M37" i="121"/>
  <c r="G18" i="121"/>
  <c r="G17" i="121"/>
  <c r="M38" i="121"/>
  <c r="F17" i="121"/>
  <c r="K36" i="121"/>
  <c r="E17" i="121"/>
  <c r="L18" i="121"/>
  <c r="L17" i="121"/>
  <c r="K18" i="121"/>
  <c r="K16" i="121" s="1"/>
  <c r="I36" i="121"/>
  <c r="M36" i="121" s="1"/>
  <c r="I20" i="121"/>
  <c r="I17" i="121"/>
  <c r="M32" i="121"/>
  <c r="I18" i="121"/>
  <c r="G20" i="121"/>
  <c r="J16" i="121"/>
  <c r="M28" i="121"/>
  <c r="H20" i="121"/>
  <c r="M24" i="121"/>
  <c r="M21" i="121"/>
  <c r="F20" i="121"/>
  <c r="L20" i="121"/>
  <c r="M22" i="121"/>
  <c r="K20" i="121"/>
  <c r="M64" i="120"/>
  <c r="E64" i="120" s="1"/>
  <c r="M60" i="120"/>
  <c r="I17" i="120"/>
  <c r="M49" i="120"/>
  <c r="M52" i="120"/>
  <c r="M50" i="120"/>
  <c r="M44" i="120"/>
  <c r="K18" i="120"/>
  <c r="M38" i="120"/>
  <c r="J18" i="120"/>
  <c r="J16" i="120" s="1"/>
  <c r="L18" i="120"/>
  <c r="L16" i="120" s="1"/>
  <c r="M40" i="120"/>
  <c r="G36" i="120"/>
  <c r="M37" i="120"/>
  <c r="M21" i="120"/>
  <c r="M32" i="120"/>
  <c r="M28" i="120"/>
  <c r="G20" i="120"/>
  <c r="I18" i="120"/>
  <c r="M22" i="120"/>
  <c r="M24" i="120"/>
  <c r="E24" i="120" s="1"/>
  <c r="J20" i="120"/>
  <c r="I20" i="120"/>
  <c r="F17" i="120"/>
  <c r="H20" i="120"/>
  <c r="M48" i="120"/>
  <c r="M48" i="121"/>
  <c r="L20" i="120"/>
  <c r="E18" i="121"/>
  <c r="E20" i="121"/>
  <c r="H17" i="120"/>
  <c r="E17" i="123"/>
  <c r="K20" i="120"/>
  <c r="M37" i="123"/>
  <c r="H17" i="121"/>
  <c r="M50" i="121"/>
  <c r="I36" i="122"/>
  <c r="M21" i="122"/>
  <c r="E20" i="122"/>
  <c r="E18" i="122"/>
  <c r="M49" i="123"/>
  <c r="H18" i="120"/>
  <c r="G18" i="120"/>
  <c r="G16" i="120" s="1"/>
  <c r="F20" i="120"/>
  <c r="M36" i="123"/>
  <c r="E44" i="120" l="1"/>
  <c r="E52" i="120"/>
  <c r="F16" i="122"/>
  <c r="E40" i="120"/>
  <c r="M48" i="122"/>
  <c r="E49" i="120"/>
  <c r="E60" i="120"/>
  <c r="E37" i="120"/>
  <c r="E32" i="120"/>
  <c r="G16" i="121"/>
  <c r="F16" i="121"/>
  <c r="K16" i="120"/>
  <c r="F16" i="120"/>
  <c r="I16" i="120"/>
  <c r="D12" i="104"/>
  <c r="L16" i="123"/>
  <c r="G16" i="123"/>
  <c r="M48" i="123"/>
  <c r="H16" i="123"/>
  <c r="K16" i="123"/>
  <c r="F16" i="123"/>
  <c r="E28" i="120"/>
  <c r="M18" i="123"/>
  <c r="H16" i="122"/>
  <c r="K16" i="122"/>
  <c r="J16" i="122"/>
  <c r="G16" i="122"/>
  <c r="I16" i="122"/>
  <c r="M36" i="122"/>
  <c r="E36" i="120" s="1"/>
  <c r="M18" i="122"/>
  <c r="M20" i="122"/>
  <c r="M17" i="122"/>
  <c r="H16" i="121"/>
  <c r="L16" i="121"/>
  <c r="E38" i="120"/>
  <c r="I16" i="121"/>
  <c r="M18" i="121"/>
  <c r="E21" i="120"/>
  <c r="E22" i="120"/>
  <c r="M20" i="121"/>
  <c r="E50" i="120"/>
  <c r="M18" i="120"/>
  <c r="M17" i="121"/>
  <c r="E48" i="120"/>
  <c r="E16" i="121"/>
  <c r="E16" i="123"/>
  <c r="M17" i="123"/>
  <c r="H16" i="120"/>
  <c r="M17" i="120"/>
  <c r="E16" i="122"/>
  <c r="M20" i="120"/>
  <c r="E20" i="120" l="1"/>
  <c r="E17" i="120"/>
  <c r="E18" i="120"/>
  <c r="E16" i="120" l="1"/>
</calcChain>
</file>

<file path=xl/sharedStrings.xml><?xml version="1.0" encoding="utf-8"?>
<sst xmlns="http://schemas.openxmlformats.org/spreadsheetml/2006/main" count="2002" uniqueCount="928">
  <si>
    <t xml:space="preserve">  客　船</t>
    <rPh sb="2" eb="3">
      <t>キャク</t>
    </rPh>
    <rPh sb="4" eb="5">
      <t>セン</t>
    </rPh>
    <phoneticPr fontId="6"/>
  </si>
  <si>
    <t>隻 数</t>
    <phoneticPr fontId="2"/>
  </si>
  <si>
    <t>昼間</t>
    <rPh sb="0" eb="1">
      <t>ヒル</t>
    </rPh>
    <phoneticPr fontId="2"/>
  </si>
  <si>
    <t xml:space="preserve"> 小包郵便 (注2</t>
    <phoneticPr fontId="6"/>
  </si>
  <si>
    <t>普通速達</t>
    <phoneticPr fontId="2"/>
  </si>
  <si>
    <t>書 留 (注1</t>
    <phoneticPr fontId="6"/>
  </si>
  <si>
    <t>電子郵便</t>
    <phoneticPr fontId="2"/>
  </si>
  <si>
    <t>普  通</t>
    <phoneticPr fontId="2"/>
  </si>
  <si>
    <t>書留一般</t>
    <phoneticPr fontId="2"/>
  </si>
  <si>
    <t>ISDN</t>
    <phoneticPr fontId="6"/>
  </si>
  <si>
    <t xml:space="preserve"> </t>
    <phoneticPr fontId="6"/>
  </si>
  <si>
    <t>平成 2年度(1990年度)</t>
    <rPh sb="0" eb="2">
      <t>ヘイセイ</t>
    </rPh>
    <rPh sb="4" eb="6">
      <t>ネンド</t>
    </rPh>
    <rPh sb="11" eb="13">
      <t>ネンド</t>
    </rPh>
    <phoneticPr fontId="6"/>
  </si>
  <si>
    <t>平成 7年度(1995年度)</t>
    <rPh sb="0" eb="2">
      <t>ヘイセイ</t>
    </rPh>
    <rPh sb="4" eb="6">
      <t>ネンド</t>
    </rPh>
    <rPh sb="11" eb="13">
      <t>ネンド</t>
    </rPh>
    <phoneticPr fontId="6"/>
  </si>
  <si>
    <t>平成 9年度(1997年度)</t>
    <rPh sb="0" eb="2">
      <t>ヘイセイ</t>
    </rPh>
    <rPh sb="4" eb="6">
      <t>ネンド</t>
    </rPh>
    <rPh sb="11" eb="13">
      <t>ネンド</t>
    </rPh>
    <phoneticPr fontId="6"/>
  </si>
  <si>
    <t>平成10年度(1998年度)</t>
    <rPh sb="0" eb="2">
      <t>ヘイセイ</t>
    </rPh>
    <rPh sb="4" eb="6">
      <t>ネンド</t>
    </rPh>
    <rPh sb="11" eb="13">
      <t>ネンド</t>
    </rPh>
    <phoneticPr fontId="6"/>
  </si>
  <si>
    <t>平成11年度(1999年度)</t>
    <rPh sb="0" eb="2">
      <t>ヘイセイ</t>
    </rPh>
    <rPh sb="4" eb="6">
      <t>ネンド</t>
    </rPh>
    <rPh sb="11" eb="13">
      <t>ネンド</t>
    </rPh>
    <phoneticPr fontId="6"/>
  </si>
  <si>
    <t>平成12年度(2000年度)</t>
    <rPh sb="0" eb="2">
      <t>ヘイセイ</t>
    </rPh>
    <rPh sb="4" eb="6">
      <t>ネンド</t>
    </rPh>
    <rPh sb="11" eb="13">
      <t>ネンド</t>
    </rPh>
    <phoneticPr fontId="6"/>
  </si>
  <si>
    <t>平成13年度(2001年度)</t>
    <rPh sb="0" eb="2">
      <t>ヘイセイ</t>
    </rPh>
    <rPh sb="4" eb="6">
      <t>ネンド</t>
    </rPh>
    <rPh sb="11" eb="13">
      <t>ネンド</t>
    </rPh>
    <phoneticPr fontId="6"/>
  </si>
  <si>
    <t>平成14年度(2002年度)</t>
    <rPh sb="0" eb="2">
      <t>ヘイセイ</t>
    </rPh>
    <rPh sb="4" eb="6">
      <t>ネンド</t>
    </rPh>
    <rPh sb="11" eb="13">
      <t>ネンド</t>
    </rPh>
    <phoneticPr fontId="6"/>
  </si>
  <si>
    <t>平成15年度(2003年度)</t>
    <rPh sb="0" eb="2">
      <t>ヘイセイ</t>
    </rPh>
    <rPh sb="4" eb="6">
      <t>ネンド</t>
    </rPh>
    <rPh sb="11" eb="13">
      <t>ネンド</t>
    </rPh>
    <phoneticPr fontId="6"/>
  </si>
  <si>
    <t>平成16年度(2004年度)</t>
    <rPh sb="0" eb="2">
      <t>ヘイセイ</t>
    </rPh>
    <rPh sb="4" eb="6">
      <t>ネンド</t>
    </rPh>
    <rPh sb="11" eb="13">
      <t>ネンド</t>
    </rPh>
    <phoneticPr fontId="6"/>
  </si>
  <si>
    <t>平成17年度(2005年度)</t>
    <rPh sb="0" eb="2">
      <t>ヘイセイ</t>
    </rPh>
    <rPh sb="4" eb="6">
      <t>ネンド</t>
    </rPh>
    <rPh sb="11" eb="13">
      <t>ネンド</t>
    </rPh>
    <phoneticPr fontId="6"/>
  </si>
  <si>
    <t>昭和55年度(1980年度)</t>
    <rPh sb="0" eb="2">
      <t>ショウワ</t>
    </rPh>
    <rPh sb="4" eb="5">
      <t>ネン</t>
    </rPh>
    <rPh sb="5" eb="6">
      <t>ド</t>
    </rPh>
    <rPh sb="11" eb="13">
      <t>ネンド</t>
    </rPh>
    <phoneticPr fontId="6"/>
  </si>
  <si>
    <t>昭和60年度(1985年度)</t>
    <rPh sb="0" eb="2">
      <t>ショウワ</t>
    </rPh>
    <rPh sb="4" eb="5">
      <t>ネン</t>
    </rPh>
    <rPh sb="5" eb="6">
      <t>ド</t>
    </rPh>
    <rPh sb="11" eb="13">
      <t>ネンド</t>
    </rPh>
    <phoneticPr fontId="6"/>
  </si>
  <si>
    <t>新宮港</t>
  </si>
  <si>
    <t>輸移出</t>
    <rPh sb="1" eb="2">
      <t>イ</t>
    </rPh>
    <phoneticPr fontId="3"/>
  </si>
  <si>
    <t>輸移出</t>
    <rPh sb="1" eb="2">
      <t>イ</t>
    </rPh>
    <phoneticPr fontId="6"/>
  </si>
  <si>
    <t>輸移入</t>
    <rPh sb="1" eb="2">
      <t>イ</t>
    </rPh>
    <phoneticPr fontId="6"/>
  </si>
  <si>
    <t>注)貨物の品種分類は、港湾統計に用いる81品種分類(平成11年12月13日運情統第263号)による。</t>
    <rPh sb="0" eb="1">
      <t>チュウ</t>
    </rPh>
    <rPh sb="2" eb="4">
      <t>カモツ</t>
    </rPh>
    <rPh sb="5" eb="7">
      <t>ヒンシュ</t>
    </rPh>
    <rPh sb="7" eb="9">
      <t>ブンルイ</t>
    </rPh>
    <rPh sb="11" eb="13">
      <t>コウワン</t>
    </rPh>
    <rPh sb="13" eb="15">
      <t>トウケイ</t>
    </rPh>
    <rPh sb="16" eb="17">
      <t>モチ</t>
    </rPh>
    <rPh sb="21" eb="23">
      <t>ヒンシュ</t>
    </rPh>
    <rPh sb="23" eb="25">
      <t>ブンルイ</t>
    </rPh>
    <rPh sb="26" eb="28">
      <t>ヘイセイ</t>
    </rPh>
    <rPh sb="30" eb="31">
      <t>ネン</t>
    </rPh>
    <rPh sb="33" eb="34">
      <t>ガツ</t>
    </rPh>
    <rPh sb="36" eb="37">
      <t>ニチ</t>
    </rPh>
    <rPh sb="37" eb="38">
      <t>ウン</t>
    </rPh>
    <rPh sb="38" eb="39">
      <t>ジョウホウ</t>
    </rPh>
    <rPh sb="39" eb="40">
      <t>トウケイ</t>
    </rPh>
    <rPh sb="40" eb="41">
      <t>ダイ</t>
    </rPh>
    <rPh sb="44" eb="45">
      <t>ゴウ</t>
    </rPh>
    <phoneticPr fontId="6"/>
  </si>
  <si>
    <t>Ｃ．乙種港湾海上出入貨物</t>
  </si>
  <si>
    <t xml:space="preserve">       単位：ﾄﾝ</t>
  </si>
  <si>
    <t xml:space="preserve"> 郵便</t>
  </si>
  <si>
    <t xml:space="preserve"> 差出箱数</t>
  </si>
  <si>
    <t>Ｂ．郵便物取扱数</t>
  </si>
  <si>
    <t xml:space="preserve">        単位：千通</t>
  </si>
  <si>
    <t xml:space="preserve"> 特殊通常</t>
  </si>
  <si>
    <t>電話加入</t>
    <rPh sb="0" eb="2">
      <t>デンワ</t>
    </rPh>
    <rPh sb="2" eb="4">
      <t>カニュウ</t>
    </rPh>
    <phoneticPr fontId="6"/>
  </si>
  <si>
    <t>公衆電話</t>
    <rPh sb="0" eb="2">
      <t>コウシュウ</t>
    </rPh>
    <rPh sb="2" eb="4">
      <t>デンワ</t>
    </rPh>
    <phoneticPr fontId="6"/>
  </si>
  <si>
    <t>街頭公衆電話</t>
    <rPh sb="0" eb="2">
      <t>ガイトウ</t>
    </rPh>
    <rPh sb="2" eb="4">
      <t>コウシュウ</t>
    </rPh>
    <rPh sb="4" eb="6">
      <t>デンワ</t>
    </rPh>
    <phoneticPr fontId="6"/>
  </si>
  <si>
    <t>総数</t>
    <rPh sb="0" eb="2">
      <t>ソウスウ</t>
    </rPh>
    <phoneticPr fontId="6"/>
  </si>
  <si>
    <t>ビル電話</t>
    <rPh sb="2" eb="4">
      <t>デンワ</t>
    </rPh>
    <phoneticPr fontId="6"/>
  </si>
  <si>
    <t>公衆</t>
    <rPh sb="0" eb="2">
      <t>コウシュウ</t>
    </rPh>
    <phoneticPr fontId="6"/>
  </si>
  <si>
    <t>Ｌ　運輸・通信</t>
  </si>
  <si>
    <t>㎞</t>
  </si>
  <si>
    <t>高速自動車国道</t>
  </si>
  <si>
    <t xml:space="preserve">        路面別 実延長</t>
  </si>
  <si>
    <t xml:space="preserve">        種類別 実延長</t>
  </si>
  <si>
    <t>注）県界箇所を含む。</t>
  </si>
  <si>
    <t>資料：国土交通省「道路統計年報」</t>
    <rPh sb="3" eb="5">
      <t>コクド</t>
    </rPh>
    <rPh sb="5" eb="7">
      <t>コウツウ</t>
    </rPh>
    <phoneticPr fontId="3"/>
  </si>
  <si>
    <t>Ｌ-02 市町村，車種別保有登録車両及び小型二輪車</t>
  </si>
  <si>
    <t>車種別</t>
  </si>
  <si>
    <t xml:space="preserve">  登録車両</t>
  </si>
  <si>
    <t>自家用</t>
  </si>
  <si>
    <t xml:space="preserve">  〃</t>
  </si>
  <si>
    <t>営業用</t>
    <rPh sb="0" eb="1">
      <t>エイ</t>
    </rPh>
    <phoneticPr fontId="6"/>
  </si>
  <si>
    <t xml:space="preserve">   計</t>
  </si>
  <si>
    <t xml:space="preserve"> 登</t>
  </si>
  <si>
    <t xml:space="preserve"> 録</t>
  </si>
  <si>
    <t xml:space="preserve"> 車</t>
  </si>
  <si>
    <t xml:space="preserve"> 両</t>
  </si>
  <si>
    <t xml:space="preserve">  小型二輪車</t>
  </si>
  <si>
    <t>資料：近畿運輸局 和歌山運輸支局</t>
    <rPh sb="12" eb="14">
      <t>ウンユ</t>
    </rPh>
    <phoneticPr fontId="6"/>
  </si>
  <si>
    <t>Ｌ-02 市町村，車種別保有登録車両及び小型二輪車－続き－</t>
  </si>
  <si>
    <t>営業用</t>
  </si>
  <si>
    <t xml:space="preserve"> 九度山町</t>
  </si>
  <si>
    <t xml:space="preserve"> 上富田町</t>
  </si>
  <si>
    <t xml:space="preserve"> 古座川町</t>
  </si>
  <si>
    <t>軽自動車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</si>
  <si>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</si>
  <si>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</si>
  <si>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</si>
  <si>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</si>
  <si>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</si>
  <si>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</si>
  <si>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  かつらぎ町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</si>
  <si>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</si>
  <si>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</si>
  <si>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</si>
  <si>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</si>
  <si>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</si>
  <si>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</si>
  <si>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</si>
  <si>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白 浜 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</si>
  <si>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</si>
  <si>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</si>
  <si>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</si>
  <si>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</si>
  <si>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北 山 村</t>
  </si>
  <si>
    <t xml:space="preserve">   単位：両</t>
  </si>
  <si>
    <t xml:space="preserve"> みなべ町</t>
  </si>
  <si>
    <t>（ 4月 1日現在）</t>
  </si>
  <si>
    <t>資料：県警察本部「交通年鑑」</t>
  </si>
  <si>
    <t xml:space="preserve">           単位：両</t>
  </si>
  <si>
    <t>自動二輪車計</t>
  </si>
  <si>
    <t>10月中の</t>
  </si>
  <si>
    <t>夜間</t>
  </si>
  <si>
    <t xml:space="preserve">観測地点 </t>
  </si>
  <si>
    <t>１日平均</t>
  </si>
  <si>
    <t>午前 7時～</t>
  </si>
  <si>
    <t>午後 7時～</t>
  </si>
  <si>
    <t xml:space="preserve"> 午後 7時</t>
  </si>
  <si>
    <t xml:space="preserve"> 午前 7時</t>
  </si>
  <si>
    <t xml:space="preserve"> 国道24号</t>
  </si>
  <si>
    <t>橋本市</t>
  </si>
  <si>
    <t>野</t>
  </si>
  <si>
    <t>那賀高校北</t>
  </si>
  <si>
    <t>和歌山市</t>
  </si>
  <si>
    <t>花山～インタ－南口</t>
  </si>
  <si>
    <t xml:space="preserve"> 国道26号</t>
  </si>
  <si>
    <t>御膳松～紀ノ川大橋</t>
  </si>
  <si>
    <t xml:space="preserve"> 国道42号</t>
  </si>
  <si>
    <t>県庁前～堀止</t>
  </si>
  <si>
    <t>紀三井寺～布引</t>
  </si>
  <si>
    <t>田辺市</t>
  </si>
  <si>
    <t>芳養</t>
  </si>
  <si>
    <t>湯浅御坊道路</t>
  </si>
  <si>
    <t>〃</t>
  </si>
  <si>
    <t>和歌山市　和大入口～梅原</t>
    <rPh sb="0" eb="4">
      <t>ワカヤマシ</t>
    </rPh>
    <rPh sb="5" eb="6">
      <t>ワ</t>
    </rPh>
    <rPh sb="6" eb="7">
      <t>ダイ</t>
    </rPh>
    <rPh sb="7" eb="9">
      <t>イリグチ</t>
    </rPh>
    <rPh sb="10" eb="12">
      <t>ウメハラ</t>
    </rPh>
    <phoneticPr fontId="3"/>
  </si>
  <si>
    <t>御坊市　　北塩屋</t>
    <rPh sb="0" eb="3">
      <t>ゴボウシ</t>
    </rPh>
    <rPh sb="5" eb="6">
      <t>キタ</t>
    </rPh>
    <rPh sb="6" eb="8">
      <t>シオヤ</t>
    </rPh>
    <phoneticPr fontId="3"/>
  </si>
  <si>
    <t>新宮市　　橋本</t>
    <rPh sb="0" eb="3">
      <t>シングウシ</t>
    </rPh>
    <rPh sb="5" eb="7">
      <t>ハシモト</t>
    </rPh>
    <phoneticPr fontId="3"/>
  </si>
  <si>
    <t>Ｌ-06 バス旅客輸送</t>
  </si>
  <si>
    <t>Ａ．一般乗合旅客自動車運送事業(乗合バス)</t>
  </si>
  <si>
    <t xml:space="preserve"> (年度末)</t>
  </si>
  <si>
    <t>両</t>
  </si>
  <si>
    <t>千㎞</t>
  </si>
  <si>
    <t>千人</t>
  </si>
  <si>
    <t>百万円</t>
  </si>
  <si>
    <t>人</t>
  </si>
  <si>
    <t>円</t>
  </si>
  <si>
    <t>資料：近畿運輸局「近畿運輸局業務要覧」</t>
  </si>
  <si>
    <t>Ｂ．一般貸切旅客自動車運送事業(貸切バス)</t>
  </si>
  <si>
    <t>回</t>
  </si>
  <si>
    <t xml:space="preserve">   総数</t>
  </si>
  <si>
    <t>Ｌ-08 自動車貨物輸送</t>
  </si>
  <si>
    <t xml:space="preserve">        トラック事業者(年度末)</t>
  </si>
  <si>
    <t xml:space="preserve">    自動車貨物輸送トン数</t>
  </si>
  <si>
    <t xml:space="preserve"> 県内本社</t>
  </si>
  <si>
    <t xml:space="preserve"> 県外入込</t>
  </si>
  <si>
    <t xml:space="preserve"> 車両総数</t>
  </si>
  <si>
    <t xml:space="preserve"> 営業用</t>
  </si>
  <si>
    <t xml:space="preserve"> 自家用</t>
  </si>
  <si>
    <t>単位：台</t>
  </si>
  <si>
    <t>和歌山～海南</t>
    <rPh sb="0" eb="3">
      <t>ワカヤマ</t>
    </rPh>
    <rPh sb="4" eb="6">
      <t>カイナン</t>
    </rPh>
    <phoneticPr fontId="3"/>
  </si>
  <si>
    <t>御坊～みなべ</t>
    <rPh sb="0" eb="2">
      <t>ゴボウ</t>
    </rPh>
    <phoneticPr fontId="3"/>
  </si>
  <si>
    <t>河口大橋</t>
  </si>
  <si>
    <t>Ｌ-10 自動車運転免許</t>
  </si>
  <si>
    <t>Ａ．自動車運転免許人口及び運転免許試験の推移</t>
  </si>
  <si>
    <t xml:space="preserve">       自動車免許試験</t>
  </si>
  <si>
    <t>％</t>
  </si>
  <si>
    <t>その他</t>
  </si>
  <si>
    <t xml:space="preserve">  男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</si>
  <si>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</si>
  <si>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</si>
  <si>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</si>
  <si>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</si>
  <si>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</si>
  <si>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</si>
  <si>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</si>
  <si>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</si>
  <si>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</si>
  <si>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</si>
  <si>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 xml:space="preserve">  女</t>
  </si>
  <si>
    <t xml:space="preserve">          単位：人</t>
  </si>
  <si>
    <t>65～69歳</t>
  </si>
  <si>
    <t>Ｌ-11 鉄道輸送</t>
  </si>
  <si>
    <t>Ａ．私鉄</t>
  </si>
  <si>
    <t>総  数</t>
  </si>
  <si>
    <t>旅客輸送量</t>
  </si>
  <si>
    <t xml:space="preserve"> 千人</t>
  </si>
  <si>
    <t xml:space="preserve">  定期</t>
  </si>
  <si>
    <t>　 〃</t>
  </si>
  <si>
    <t xml:space="preserve">  定期外</t>
  </si>
  <si>
    <t>南海電気鉄道㈱</t>
  </si>
  <si>
    <t>　南海本線</t>
  </si>
  <si>
    <t>　高 野 線</t>
  </si>
  <si>
    <t>　臨 港 線</t>
  </si>
  <si>
    <t>　加 太 線</t>
  </si>
  <si>
    <t>　貴志川線</t>
  </si>
  <si>
    <t>旅客収入</t>
  </si>
  <si>
    <t xml:space="preserve"> 百万円</t>
  </si>
  <si>
    <t>紀州鉄道㈱</t>
  </si>
  <si>
    <t>　年度，線，駅</t>
  </si>
  <si>
    <t>　線，駅</t>
  </si>
  <si>
    <t xml:space="preserve"> 乗車人員計</t>
  </si>
  <si>
    <t>資料：ＪＲ西日本 和歌山支社</t>
  </si>
  <si>
    <t xml:space="preserve">  単位：人</t>
  </si>
  <si>
    <t>普通乗車</t>
    <rPh sb="0" eb="2">
      <t>フツウ</t>
    </rPh>
    <rPh sb="2" eb="4">
      <t>ジョウシャ</t>
    </rPh>
    <phoneticPr fontId="3"/>
  </si>
  <si>
    <t>定期乗車</t>
    <rPh sb="0" eb="2">
      <t>テイキ</t>
    </rPh>
    <rPh sb="2" eb="4">
      <t>ジョウシャ</t>
    </rPh>
    <phoneticPr fontId="3"/>
  </si>
  <si>
    <t>阪和線　計</t>
    <rPh sb="0" eb="2">
      <t>ハンワ</t>
    </rPh>
    <rPh sb="2" eb="3">
      <t>セン</t>
    </rPh>
    <rPh sb="4" eb="5">
      <t>ケイ</t>
    </rPh>
    <phoneticPr fontId="3"/>
  </si>
  <si>
    <t>紀伊</t>
    <rPh sb="0" eb="2">
      <t>キイ</t>
    </rPh>
    <phoneticPr fontId="3"/>
  </si>
  <si>
    <t>紀伊由良</t>
    <rPh sb="0" eb="2">
      <t>キイ</t>
    </rPh>
    <rPh sb="2" eb="4">
      <t>ユラ</t>
    </rPh>
    <phoneticPr fontId="3"/>
  </si>
  <si>
    <t>六十谷</t>
    <rPh sb="0" eb="3">
      <t>ムソタ</t>
    </rPh>
    <phoneticPr fontId="3"/>
  </si>
  <si>
    <t>紀伊内原</t>
    <rPh sb="0" eb="2">
      <t>キイ</t>
    </rPh>
    <rPh sb="2" eb="4">
      <t>ウチハラ</t>
    </rPh>
    <phoneticPr fontId="3"/>
  </si>
  <si>
    <t>紀伊中ノ島</t>
    <rPh sb="0" eb="5">
      <t>キイナカノシマ</t>
    </rPh>
    <phoneticPr fontId="3"/>
  </si>
  <si>
    <t>御坊</t>
    <rPh sb="0" eb="2">
      <t>ゴボウ</t>
    </rPh>
    <phoneticPr fontId="3"/>
  </si>
  <si>
    <t>道成寺</t>
    <rPh sb="0" eb="3">
      <t>ドウジョウジ</t>
    </rPh>
    <phoneticPr fontId="3"/>
  </si>
  <si>
    <t>和歌山線　計</t>
    <rPh sb="0" eb="3">
      <t>ワカヤマ</t>
    </rPh>
    <rPh sb="3" eb="4">
      <t>セン</t>
    </rPh>
    <rPh sb="5" eb="6">
      <t>ケイ</t>
    </rPh>
    <phoneticPr fontId="3"/>
  </si>
  <si>
    <t>隅田</t>
    <rPh sb="0" eb="2">
      <t>スミダ</t>
    </rPh>
    <phoneticPr fontId="3"/>
  </si>
  <si>
    <t>和佐</t>
    <rPh sb="0" eb="2">
      <t>ワサ</t>
    </rPh>
    <phoneticPr fontId="3"/>
  </si>
  <si>
    <t>下兵庫</t>
    <rPh sb="0" eb="1">
      <t>シタ</t>
    </rPh>
    <rPh sb="1" eb="3">
      <t>ヒョウゴ</t>
    </rPh>
    <phoneticPr fontId="3"/>
  </si>
  <si>
    <t>稲原</t>
    <rPh sb="0" eb="2">
      <t>イナハラ</t>
    </rPh>
    <phoneticPr fontId="3"/>
  </si>
  <si>
    <t>橋本</t>
    <rPh sb="0" eb="2">
      <t>ハシモト</t>
    </rPh>
    <phoneticPr fontId="3"/>
  </si>
  <si>
    <t>印南</t>
    <rPh sb="0" eb="2">
      <t>イナミ</t>
    </rPh>
    <phoneticPr fontId="3"/>
  </si>
  <si>
    <t>切目</t>
    <rPh sb="0" eb="2">
      <t>キリメ</t>
    </rPh>
    <phoneticPr fontId="3"/>
  </si>
  <si>
    <t>紀伊山田</t>
    <rPh sb="0" eb="2">
      <t>キイ</t>
    </rPh>
    <rPh sb="2" eb="4">
      <t>ヤマダ</t>
    </rPh>
    <phoneticPr fontId="3"/>
  </si>
  <si>
    <t>高野口</t>
    <rPh sb="0" eb="3">
      <t>コウヤグチ</t>
    </rPh>
    <phoneticPr fontId="3"/>
  </si>
  <si>
    <t>岩代</t>
    <rPh sb="0" eb="1">
      <t>イワ</t>
    </rPh>
    <rPh sb="1" eb="2">
      <t>ヨ</t>
    </rPh>
    <phoneticPr fontId="3"/>
  </si>
  <si>
    <t>中飯降</t>
    <rPh sb="0" eb="1">
      <t>ナカ</t>
    </rPh>
    <rPh sb="1" eb="2">
      <t>メシ</t>
    </rPh>
    <rPh sb="2" eb="3">
      <t>フ</t>
    </rPh>
    <phoneticPr fontId="3"/>
  </si>
  <si>
    <t>南部</t>
    <rPh sb="0" eb="2">
      <t>ミナベ</t>
    </rPh>
    <phoneticPr fontId="3"/>
  </si>
  <si>
    <t>妙寺</t>
    <rPh sb="0" eb="2">
      <t>ミョウジ</t>
    </rPh>
    <phoneticPr fontId="3"/>
  </si>
  <si>
    <t>芳養</t>
    <rPh sb="0" eb="1">
      <t>ヨシ</t>
    </rPh>
    <rPh sb="1" eb="2">
      <t>ヨウ</t>
    </rPh>
    <phoneticPr fontId="3"/>
  </si>
  <si>
    <t>紀伊田辺</t>
    <rPh sb="0" eb="4">
      <t>キイタナベ</t>
    </rPh>
    <phoneticPr fontId="3"/>
  </si>
  <si>
    <t>大谷</t>
    <rPh sb="0" eb="2">
      <t>オオタニ</t>
    </rPh>
    <phoneticPr fontId="3"/>
  </si>
  <si>
    <t>笠田</t>
    <rPh sb="0" eb="2">
      <t>カセダ</t>
    </rPh>
    <phoneticPr fontId="3"/>
  </si>
  <si>
    <t>紀伊新庄</t>
    <rPh sb="0" eb="2">
      <t>キイ</t>
    </rPh>
    <rPh sb="2" eb="4">
      <t>シンジョウ</t>
    </rPh>
    <phoneticPr fontId="3"/>
  </si>
  <si>
    <t>西笠田</t>
    <rPh sb="0" eb="3">
      <t>ニシカセダ</t>
    </rPh>
    <phoneticPr fontId="3"/>
  </si>
  <si>
    <t>朝来</t>
    <rPh sb="0" eb="2">
      <t>アッソ</t>
    </rPh>
    <phoneticPr fontId="3"/>
  </si>
  <si>
    <t>名手</t>
    <rPh sb="0" eb="2">
      <t>ナテ</t>
    </rPh>
    <phoneticPr fontId="3"/>
  </si>
  <si>
    <t>白浜</t>
    <rPh sb="0" eb="2">
      <t>シラハマ</t>
    </rPh>
    <phoneticPr fontId="3"/>
  </si>
  <si>
    <t>紀伊富田</t>
    <rPh sb="0" eb="2">
      <t>キイ</t>
    </rPh>
    <rPh sb="2" eb="4">
      <t>トミタ</t>
    </rPh>
    <phoneticPr fontId="3"/>
  </si>
  <si>
    <t>粉河</t>
    <rPh sb="0" eb="2">
      <t>コカワ</t>
    </rPh>
    <phoneticPr fontId="3"/>
  </si>
  <si>
    <t>紀伊長田</t>
    <rPh sb="0" eb="4">
      <t>キイナガタ</t>
    </rPh>
    <phoneticPr fontId="3"/>
  </si>
  <si>
    <t>椿</t>
    <rPh sb="0" eb="1">
      <t>ツバキ</t>
    </rPh>
    <phoneticPr fontId="3"/>
  </si>
  <si>
    <t>打田</t>
    <rPh sb="0" eb="2">
      <t>ウチタ</t>
    </rPh>
    <phoneticPr fontId="3"/>
  </si>
  <si>
    <t>紀伊日置</t>
    <rPh sb="0" eb="2">
      <t>キイ</t>
    </rPh>
    <rPh sb="2" eb="4">
      <t>ヒキ</t>
    </rPh>
    <phoneticPr fontId="3"/>
  </si>
  <si>
    <t>下井阪</t>
    <rPh sb="0" eb="3">
      <t>シモイサカ</t>
    </rPh>
    <phoneticPr fontId="3"/>
  </si>
  <si>
    <t>周参見</t>
    <rPh sb="0" eb="3">
      <t>スサミ</t>
    </rPh>
    <phoneticPr fontId="3"/>
  </si>
  <si>
    <t>見老津</t>
    <rPh sb="0" eb="1">
      <t>ミ</t>
    </rPh>
    <rPh sb="1" eb="2">
      <t>ロウ</t>
    </rPh>
    <rPh sb="2" eb="3">
      <t>ツ</t>
    </rPh>
    <phoneticPr fontId="3"/>
  </si>
  <si>
    <t>岩出</t>
    <rPh sb="0" eb="2">
      <t>イワデ</t>
    </rPh>
    <phoneticPr fontId="3"/>
  </si>
  <si>
    <t>船戸</t>
    <rPh sb="0" eb="2">
      <t>フナド</t>
    </rPh>
    <phoneticPr fontId="3"/>
  </si>
  <si>
    <t>江住</t>
    <rPh sb="0" eb="2">
      <t>エスミ</t>
    </rPh>
    <phoneticPr fontId="3"/>
  </si>
  <si>
    <t>紀伊小倉</t>
    <rPh sb="0" eb="2">
      <t>キイ</t>
    </rPh>
    <rPh sb="2" eb="4">
      <t>オグラ</t>
    </rPh>
    <phoneticPr fontId="3"/>
  </si>
  <si>
    <t>和深</t>
    <rPh sb="0" eb="2">
      <t>ワブカ</t>
    </rPh>
    <phoneticPr fontId="3"/>
  </si>
  <si>
    <t>田子</t>
    <rPh sb="0" eb="1">
      <t>タ</t>
    </rPh>
    <rPh sb="1" eb="2">
      <t>コ</t>
    </rPh>
    <phoneticPr fontId="3"/>
  </si>
  <si>
    <t>布施屋</t>
    <rPh sb="0" eb="3">
      <t>フセヤ</t>
    </rPh>
    <phoneticPr fontId="3"/>
  </si>
  <si>
    <t>田並</t>
    <rPh sb="0" eb="2">
      <t>タナミ</t>
    </rPh>
    <phoneticPr fontId="3"/>
  </si>
  <si>
    <t>千旦</t>
    <rPh sb="0" eb="1">
      <t>チ</t>
    </rPh>
    <rPh sb="1" eb="2">
      <t>タン</t>
    </rPh>
    <phoneticPr fontId="3"/>
  </si>
  <si>
    <t>田井ノ瀬</t>
    <rPh sb="0" eb="4">
      <t>タイノセ</t>
    </rPh>
    <phoneticPr fontId="3"/>
  </si>
  <si>
    <t>紀伊有田</t>
    <rPh sb="0" eb="2">
      <t>キイ</t>
    </rPh>
    <rPh sb="2" eb="4">
      <t>アリダ</t>
    </rPh>
    <phoneticPr fontId="3"/>
  </si>
  <si>
    <t>串本</t>
    <rPh sb="0" eb="2">
      <t>クシモト</t>
    </rPh>
    <phoneticPr fontId="3"/>
  </si>
  <si>
    <t>紀勢本線　計</t>
    <rPh sb="0" eb="2">
      <t>キセイ</t>
    </rPh>
    <rPh sb="2" eb="4">
      <t>ホンセン</t>
    </rPh>
    <rPh sb="5" eb="6">
      <t>ケイ</t>
    </rPh>
    <phoneticPr fontId="3"/>
  </si>
  <si>
    <t>紀伊姫</t>
    <rPh sb="0" eb="2">
      <t>キイ</t>
    </rPh>
    <rPh sb="2" eb="3">
      <t>ヒメ</t>
    </rPh>
    <phoneticPr fontId="3"/>
  </si>
  <si>
    <t>和歌山市</t>
    <rPh sb="0" eb="4">
      <t>ワカヤマシ</t>
    </rPh>
    <phoneticPr fontId="3"/>
  </si>
  <si>
    <t>古座</t>
    <rPh sb="0" eb="2">
      <t>コザ</t>
    </rPh>
    <phoneticPr fontId="3"/>
  </si>
  <si>
    <t>紀和</t>
    <rPh sb="0" eb="2">
      <t>キワ</t>
    </rPh>
    <phoneticPr fontId="3"/>
  </si>
  <si>
    <t>和歌山</t>
    <rPh sb="0" eb="3">
      <t>ワカヤマ</t>
    </rPh>
    <phoneticPr fontId="3"/>
  </si>
  <si>
    <t>紀伊田原</t>
    <rPh sb="0" eb="2">
      <t>キイ</t>
    </rPh>
    <rPh sb="2" eb="4">
      <t>タハラ</t>
    </rPh>
    <phoneticPr fontId="3"/>
  </si>
  <si>
    <t>紀伊浦神</t>
    <rPh sb="0" eb="2">
      <t>キイ</t>
    </rPh>
    <rPh sb="2" eb="3">
      <t>ウラ</t>
    </rPh>
    <rPh sb="3" eb="4">
      <t>カミ</t>
    </rPh>
    <phoneticPr fontId="3"/>
  </si>
  <si>
    <t>宮前</t>
    <rPh sb="0" eb="2">
      <t>ミヤマエ</t>
    </rPh>
    <phoneticPr fontId="3"/>
  </si>
  <si>
    <t>下里</t>
    <rPh sb="0" eb="2">
      <t>シモサト</t>
    </rPh>
    <phoneticPr fontId="3"/>
  </si>
  <si>
    <t>紀三井寺</t>
    <rPh sb="0" eb="4">
      <t>キミイデラ</t>
    </rPh>
    <phoneticPr fontId="3"/>
  </si>
  <si>
    <t>太地</t>
    <rPh sb="0" eb="2">
      <t>タイジ</t>
    </rPh>
    <phoneticPr fontId="3"/>
  </si>
  <si>
    <t>黒江</t>
    <rPh sb="0" eb="2">
      <t>クロエ</t>
    </rPh>
    <phoneticPr fontId="3"/>
  </si>
  <si>
    <t>海南</t>
    <rPh sb="0" eb="2">
      <t>カイナン</t>
    </rPh>
    <phoneticPr fontId="3"/>
  </si>
  <si>
    <t>湯川</t>
    <rPh sb="0" eb="2">
      <t>ユカワ</t>
    </rPh>
    <phoneticPr fontId="3"/>
  </si>
  <si>
    <t>冷水浦</t>
    <rPh sb="0" eb="2">
      <t>レイスイ</t>
    </rPh>
    <rPh sb="2" eb="3">
      <t>ウラ</t>
    </rPh>
    <phoneticPr fontId="3"/>
  </si>
  <si>
    <t>紀伊勝浦</t>
    <rPh sb="0" eb="2">
      <t>キイ</t>
    </rPh>
    <rPh sb="2" eb="4">
      <t>カツウラ</t>
    </rPh>
    <phoneticPr fontId="3"/>
  </si>
  <si>
    <t>紀伊天満</t>
    <rPh sb="0" eb="2">
      <t>キイ</t>
    </rPh>
    <rPh sb="2" eb="4">
      <t>テンマ</t>
    </rPh>
    <phoneticPr fontId="3"/>
  </si>
  <si>
    <t>加茂郷</t>
    <rPh sb="0" eb="3">
      <t>カモゴウ</t>
    </rPh>
    <phoneticPr fontId="3"/>
  </si>
  <si>
    <t>那智</t>
    <rPh sb="0" eb="2">
      <t>ナチ</t>
    </rPh>
    <phoneticPr fontId="3"/>
  </si>
  <si>
    <t>下津</t>
    <rPh sb="0" eb="2">
      <t>シモツ</t>
    </rPh>
    <phoneticPr fontId="3"/>
  </si>
  <si>
    <t>初島</t>
    <rPh sb="0" eb="2">
      <t>ハツシマ</t>
    </rPh>
    <phoneticPr fontId="3"/>
  </si>
  <si>
    <t>宇久井</t>
    <rPh sb="0" eb="3">
      <t>ウクイ</t>
    </rPh>
    <phoneticPr fontId="3"/>
  </si>
  <si>
    <t>箕島</t>
    <rPh sb="0" eb="2">
      <t>ミノシマ</t>
    </rPh>
    <phoneticPr fontId="3"/>
  </si>
  <si>
    <t>紀伊佐野</t>
    <rPh sb="0" eb="2">
      <t>キイ</t>
    </rPh>
    <rPh sb="2" eb="4">
      <t>サノ</t>
    </rPh>
    <phoneticPr fontId="3"/>
  </si>
  <si>
    <t>三輪崎</t>
    <rPh sb="0" eb="2">
      <t>ミワ</t>
    </rPh>
    <rPh sb="2" eb="3">
      <t>ザキ</t>
    </rPh>
    <phoneticPr fontId="3"/>
  </si>
  <si>
    <t>紀伊宮原</t>
    <rPh sb="0" eb="2">
      <t>キイ</t>
    </rPh>
    <rPh sb="2" eb="4">
      <t>ミヤハラ</t>
    </rPh>
    <phoneticPr fontId="3"/>
  </si>
  <si>
    <t>新宮</t>
    <rPh sb="0" eb="2">
      <t>シングウ</t>
    </rPh>
    <phoneticPr fontId="3"/>
  </si>
  <si>
    <t>藤並</t>
    <rPh sb="0" eb="2">
      <t>フジナミ</t>
    </rPh>
    <phoneticPr fontId="3"/>
  </si>
  <si>
    <t>湯浅</t>
    <rPh sb="0" eb="2">
      <t>ユアサ</t>
    </rPh>
    <phoneticPr fontId="3"/>
  </si>
  <si>
    <t>広川ビーチ</t>
    <rPh sb="0" eb="2">
      <t>ヒロガワ</t>
    </rPh>
    <phoneticPr fontId="3"/>
  </si>
  <si>
    <t>Ａ．旅客輸送</t>
  </si>
  <si>
    <t>単位：人</t>
  </si>
  <si>
    <t>広島西～白浜</t>
  </si>
  <si>
    <t>白浜～広島西</t>
  </si>
  <si>
    <t>運休</t>
  </si>
  <si>
    <t>廃止</t>
    <rPh sb="0" eb="2">
      <t>ハイシ</t>
    </rPh>
    <phoneticPr fontId="3"/>
  </si>
  <si>
    <t>Ｂ．貨物輸送</t>
  </si>
  <si>
    <t>単位：㎏</t>
  </si>
  <si>
    <t>Ｌ-13 登録船舶数(汽船)</t>
  </si>
  <si>
    <t>隻</t>
  </si>
  <si>
    <t>ﾄﾝ</t>
  </si>
  <si>
    <t>Ｌ-14 入港船舶数</t>
  </si>
  <si>
    <t>Ａ．入港船舶総括表</t>
  </si>
  <si>
    <t>　　　    総  数</t>
  </si>
  <si>
    <t>　　  　  外  航</t>
  </si>
  <si>
    <t>　　　    内  航</t>
  </si>
  <si>
    <t>千ﾄﾝ</t>
  </si>
  <si>
    <t xml:space="preserve">    乙種港湾－続き－</t>
  </si>
  <si>
    <t>Ｌ-15 海上出入貨物</t>
  </si>
  <si>
    <t>Ａ．総括表</t>
  </si>
  <si>
    <t xml:space="preserve">  甲種港湾計</t>
  </si>
  <si>
    <t xml:space="preserve">      和歌山下津港</t>
  </si>
  <si>
    <t xml:space="preserve">      日高港</t>
  </si>
  <si>
    <t xml:space="preserve">      文里港</t>
  </si>
  <si>
    <t xml:space="preserve">      新宮港</t>
  </si>
  <si>
    <t xml:space="preserve">  乙種港湾計</t>
  </si>
  <si>
    <t xml:space="preserve">      加太港</t>
  </si>
  <si>
    <t xml:space="preserve">      湯浅広港</t>
  </si>
  <si>
    <t xml:space="preserve">      由良港</t>
  </si>
  <si>
    <t xml:space="preserve">      日置港</t>
  </si>
  <si>
    <t xml:space="preserve">      袋港</t>
  </si>
  <si>
    <t xml:space="preserve">      大島港</t>
  </si>
  <si>
    <t xml:space="preserve">      古座港</t>
  </si>
  <si>
    <t xml:space="preserve">      浦神港</t>
  </si>
  <si>
    <t xml:space="preserve">      勝浦港</t>
  </si>
  <si>
    <t xml:space="preserve">      宇久井港</t>
  </si>
  <si>
    <t xml:space="preserve"> 単位：千ﾄﾝ</t>
  </si>
  <si>
    <t>Ｂ．甲種港湾海上出入貨物</t>
  </si>
  <si>
    <t xml:space="preserve"> 輸移出</t>
    <rPh sb="2" eb="3">
      <t>イ</t>
    </rPh>
    <phoneticPr fontId="3"/>
  </si>
  <si>
    <t xml:space="preserve"> 輸移入</t>
    <rPh sb="2" eb="3">
      <t>イ</t>
    </rPh>
    <phoneticPr fontId="3"/>
  </si>
  <si>
    <t>橋本市</t>
    <rPh sb="0" eb="3">
      <t>ハシモトシ</t>
    </rPh>
    <phoneticPr fontId="2"/>
  </si>
  <si>
    <t>和歌山市</t>
    <rPh sb="0" eb="4">
      <t>ワカヤマシ</t>
    </rPh>
    <phoneticPr fontId="2"/>
  </si>
  <si>
    <t>新宮市</t>
    <rPh sb="0" eb="3">
      <t>シングウシ</t>
    </rPh>
    <phoneticPr fontId="2"/>
  </si>
  <si>
    <t>紀美野町</t>
    <rPh sb="0" eb="2">
      <t>ノリミ</t>
    </rPh>
    <rPh sb="2" eb="4">
      <t>ノマチ</t>
    </rPh>
    <phoneticPr fontId="2"/>
  </si>
  <si>
    <t>紀の川市</t>
    <rPh sb="0" eb="1">
      <t>キ</t>
    </rPh>
    <rPh sb="2" eb="4">
      <t>カワシ</t>
    </rPh>
    <phoneticPr fontId="2"/>
  </si>
  <si>
    <t>かつらぎ町</t>
    <rPh sb="4" eb="5">
      <t>チョウ</t>
    </rPh>
    <phoneticPr fontId="2"/>
  </si>
  <si>
    <t>九度山町</t>
    <rPh sb="0" eb="4">
      <t>クドヤマチョウ</t>
    </rPh>
    <phoneticPr fontId="2"/>
  </si>
  <si>
    <t>高野町</t>
    <rPh sb="0" eb="3">
      <t>コウヤチョウ</t>
    </rPh>
    <phoneticPr fontId="2"/>
  </si>
  <si>
    <t>湯浅町</t>
    <rPh sb="0" eb="3">
      <t>ユアサチョウ</t>
    </rPh>
    <phoneticPr fontId="2"/>
  </si>
  <si>
    <t>広川町</t>
    <rPh sb="0" eb="3">
      <t>ヒロカワチョウ</t>
    </rPh>
    <phoneticPr fontId="2"/>
  </si>
  <si>
    <t>美浜町</t>
    <rPh sb="0" eb="3">
      <t>ミハマチョウ</t>
    </rPh>
    <phoneticPr fontId="2"/>
  </si>
  <si>
    <t>日高町</t>
    <rPh sb="0" eb="3">
      <t>ヒダカチョウ</t>
    </rPh>
    <phoneticPr fontId="2"/>
  </si>
  <si>
    <t>由良町</t>
    <rPh sb="0" eb="3">
      <t>ユラチョウ</t>
    </rPh>
    <phoneticPr fontId="2"/>
  </si>
  <si>
    <t>印南町</t>
    <rPh sb="0" eb="3">
      <t>イナミチョウ</t>
    </rPh>
    <phoneticPr fontId="6"/>
  </si>
  <si>
    <t>みなべ町</t>
    <rPh sb="3" eb="4">
      <t>マチ</t>
    </rPh>
    <phoneticPr fontId="2"/>
  </si>
  <si>
    <t>白浜町</t>
    <rPh sb="0" eb="3">
      <t>シラハマチョウ</t>
    </rPh>
    <phoneticPr fontId="2"/>
  </si>
  <si>
    <t>上富田町</t>
    <rPh sb="0" eb="4">
      <t>カミトンダチョウ</t>
    </rPh>
    <phoneticPr fontId="2"/>
  </si>
  <si>
    <t>すさみ町</t>
    <rPh sb="3" eb="4">
      <t>チョウ</t>
    </rPh>
    <phoneticPr fontId="2"/>
  </si>
  <si>
    <t>串本町</t>
    <rPh sb="0" eb="3">
      <t>クシモトチョウ</t>
    </rPh>
    <phoneticPr fontId="2"/>
  </si>
  <si>
    <t>古座川町</t>
    <rPh sb="0" eb="4">
      <t>コザガワチョウ</t>
    </rPh>
    <phoneticPr fontId="2"/>
  </si>
  <si>
    <t>北山村</t>
    <rPh sb="0" eb="3">
      <t>キタヤマムラ</t>
    </rPh>
    <phoneticPr fontId="2"/>
  </si>
  <si>
    <t>不明</t>
    <rPh sb="0" eb="2">
      <t>フメイ</t>
    </rPh>
    <phoneticPr fontId="2"/>
  </si>
  <si>
    <t>有田市</t>
    <rPh sb="0" eb="3">
      <t>アリダシ</t>
    </rPh>
    <phoneticPr fontId="2"/>
  </si>
  <si>
    <t>御坊市</t>
    <rPh sb="0" eb="3">
      <t>ゴボウシ</t>
    </rPh>
    <phoneticPr fontId="2"/>
  </si>
  <si>
    <t xml:space="preserve"> 紀美野町</t>
    <rPh sb="1" eb="2">
      <t>オサム</t>
    </rPh>
    <rPh sb="2" eb="3">
      <t>ビ</t>
    </rPh>
    <rPh sb="3" eb="4">
      <t>ノ</t>
    </rPh>
    <phoneticPr fontId="2"/>
  </si>
  <si>
    <t>有田川町</t>
    <rPh sb="0" eb="2">
      <t>アリダ</t>
    </rPh>
    <rPh sb="2" eb="3">
      <t>ガワ</t>
    </rPh>
    <rPh sb="3" eb="4">
      <t>チョウ</t>
    </rPh>
    <phoneticPr fontId="2"/>
  </si>
  <si>
    <t>日高川町</t>
    <rPh sb="0" eb="2">
      <t>ヒダカ</t>
    </rPh>
    <rPh sb="2" eb="3">
      <t>ガワ</t>
    </rPh>
    <rPh sb="3" eb="4">
      <t>マチ</t>
    </rPh>
    <phoneticPr fontId="2"/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</si>
  <si>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</si>
  <si>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</si>
  <si>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</si>
  <si>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3"/>
  </si>
  <si>
    <t>平成18年(2006年)</t>
    <rPh sb="0" eb="2">
      <t>ヘイセイ</t>
    </rPh>
    <rPh sb="4" eb="5">
      <t>ネン</t>
    </rPh>
    <rPh sb="10" eb="11">
      <t>ネン</t>
    </rPh>
    <phoneticPr fontId="2"/>
  </si>
  <si>
    <t>平成 2年度</t>
    <rPh sb="4" eb="6">
      <t>ネンド</t>
    </rPh>
    <phoneticPr fontId="2"/>
  </si>
  <si>
    <t>平成 7年度</t>
    <rPh sb="4" eb="6">
      <t>ネンド</t>
    </rPh>
    <phoneticPr fontId="2"/>
  </si>
  <si>
    <t>平成12年度</t>
    <rPh sb="4" eb="6">
      <t>ネンド</t>
    </rPh>
    <phoneticPr fontId="2"/>
  </si>
  <si>
    <t>平成 7年(1995年)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</si>
  <si>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</si>
  <si>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</si>
  <si>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</si>
  <si>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</si>
  <si>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</si>
  <si>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</si>
  <si>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</si>
  <si>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</si>
  <si>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</si>
  <si>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</si>
  <si>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</si>
  <si>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</si>
  <si>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</si>
  <si>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</si>
  <si>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</si>
  <si>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平成17年度</t>
    <rPh sb="4" eb="6">
      <t>ネンド</t>
    </rPh>
    <phoneticPr fontId="2"/>
  </si>
  <si>
    <t>(1990年度)</t>
    <rPh sb="5" eb="6">
      <t>ネン</t>
    </rPh>
    <rPh sb="6" eb="7">
      <t>ド</t>
    </rPh>
    <phoneticPr fontId="2"/>
  </si>
  <si>
    <t>(1995年度)</t>
    <rPh sb="5" eb="6">
      <t>ネン</t>
    </rPh>
    <rPh sb="6" eb="7">
      <t>ド</t>
    </rPh>
    <phoneticPr fontId="2"/>
  </si>
  <si>
    <t>(2000年度)</t>
    <rPh sb="5" eb="6">
      <t>ネン</t>
    </rPh>
    <rPh sb="6" eb="7">
      <t>ド</t>
    </rPh>
    <phoneticPr fontId="2"/>
  </si>
  <si>
    <t>(2005年度)</t>
    <rPh sb="5" eb="6">
      <t>ネン</t>
    </rPh>
    <rPh sb="6" eb="7">
      <t>ド</t>
    </rPh>
    <phoneticPr fontId="2"/>
  </si>
  <si>
    <t>3月31日</t>
    <rPh sb="1" eb="2">
      <t>ガツ</t>
    </rPh>
    <rPh sb="4" eb="5">
      <t>ニチ</t>
    </rPh>
    <phoneticPr fontId="2"/>
  </si>
  <si>
    <t>事業者数</t>
    <rPh sb="0" eb="3">
      <t>ジギョウシャ</t>
    </rPh>
    <rPh sb="3" eb="4">
      <t>スウ</t>
    </rPh>
    <phoneticPr fontId="2"/>
  </si>
  <si>
    <t>所管面・容積</t>
    <rPh sb="0" eb="2">
      <t>ショカン</t>
    </rPh>
    <rPh sb="2" eb="3">
      <t>メン</t>
    </rPh>
    <rPh sb="4" eb="6">
      <t>ヨウセキ</t>
    </rPh>
    <phoneticPr fontId="2"/>
  </si>
  <si>
    <t>水面倉庫</t>
    <rPh sb="0" eb="2">
      <t>スイメン</t>
    </rPh>
    <rPh sb="2" eb="4">
      <t>ソウコ</t>
    </rPh>
    <phoneticPr fontId="2"/>
  </si>
  <si>
    <t>冷蔵倉庫</t>
    <rPh sb="0" eb="2">
      <t>レイゾウ</t>
    </rPh>
    <rPh sb="2" eb="4">
      <t>ソウコ</t>
    </rPh>
    <phoneticPr fontId="2"/>
  </si>
  <si>
    <t>１～３類倉庫</t>
    <rPh sb="3" eb="4">
      <t>ルイ</t>
    </rPh>
    <rPh sb="4" eb="6">
      <t>ソウコ</t>
    </rPh>
    <phoneticPr fontId="2"/>
  </si>
  <si>
    <t>野積倉庫</t>
    <rPh sb="0" eb="2">
      <t>ノヅ</t>
    </rPh>
    <rPh sb="2" eb="4">
      <t>ソウコ</t>
    </rPh>
    <phoneticPr fontId="2"/>
  </si>
  <si>
    <t>貯蔵槽倉庫</t>
    <rPh sb="0" eb="2">
      <t>チョゾウ</t>
    </rPh>
    <rPh sb="2" eb="3">
      <t>ソウ</t>
    </rPh>
    <rPh sb="3" eb="5">
      <t>ソウコ</t>
    </rPh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</si>
  <si>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</si>
  <si>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水面倉庫（千㎡）</t>
    <rPh sb="0" eb="2">
      <t>スイメン</t>
    </rPh>
    <rPh sb="2" eb="4">
      <t>ソウコ</t>
    </rPh>
    <rPh sb="5" eb="6">
      <t>セン</t>
    </rPh>
    <phoneticPr fontId="2"/>
  </si>
  <si>
    <r>
      <t>冷蔵倉庫(千m</t>
    </r>
    <r>
      <rPr>
        <vertAlign val="superscript"/>
        <sz val="14"/>
        <rFont val="ＭＳ 明朝"/>
        <family val="1"/>
        <charset val="128"/>
      </rPr>
      <t>3</t>
    </r>
    <r>
      <rPr>
        <sz val="14"/>
        <rFont val="ＭＳ 明朝"/>
        <family val="1"/>
        <charset val="128"/>
      </rPr>
      <t>)</t>
    </r>
    <rPh sb="0" eb="2">
      <t>レイゾウ</t>
    </rPh>
    <rPh sb="2" eb="4">
      <t>ソウコ</t>
    </rPh>
    <rPh sb="5" eb="6">
      <t>セン</t>
    </rPh>
    <phoneticPr fontId="2"/>
  </si>
  <si>
    <t xml:space="preserve"> 不　　明</t>
    <rPh sb="1" eb="2">
      <t>フ</t>
    </rPh>
    <rPh sb="4" eb="5">
      <t>メイ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</si>
  <si>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</si>
  <si>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2">
      <t>ユウ</t>
    </rPh>
    <rPh sb="2" eb="5">
      <t>タガワチョウ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</si>
  <si>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</si>
  <si>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小型特殊</t>
    <rPh sb="3" eb="4">
      <t>シュ</t>
    </rPh>
    <phoneticPr fontId="3"/>
  </si>
  <si>
    <t xml:space="preserve"> 一般県道</t>
    <rPh sb="1" eb="3">
      <t>イッパン</t>
    </rPh>
    <rPh sb="3" eb="5">
      <t>ケンドウ</t>
    </rPh>
    <phoneticPr fontId="3"/>
  </si>
  <si>
    <t>阪和自動車道</t>
    <rPh sb="0" eb="2">
      <t>ハンワ</t>
    </rPh>
    <phoneticPr fontId="3"/>
  </si>
  <si>
    <t>東京～白浜</t>
    <phoneticPr fontId="2"/>
  </si>
  <si>
    <t>白浜～東京</t>
    <phoneticPr fontId="2"/>
  </si>
  <si>
    <t>福岡～白浜</t>
    <phoneticPr fontId="2"/>
  </si>
  <si>
    <t>白浜～福岡</t>
    <phoneticPr fontId="2"/>
  </si>
  <si>
    <t>白浜～広島西</t>
    <phoneticPr fontId="2"/>
  </si>
  <si>
    <t>隻  数</t>
    <phoneticPr fontId="2"/>
  </si>
  <si>
    <t>総トン数</t>
    <phoneticPr fontId="2"/>
  </si>
  <si>
    <t>隻  数</t>
    <phoneticPr fontId="2"/>
  </si>
  <si>
    <t>総トン数</t>
    <phoneticPr fontId="2"/>
  </si>
  <si>
    <t>総トン数</t>
    <phoneticPr fontId="2"/>
  </si>
  <si>
    <t>　 外航商船</t>
    <phoneticPr fontId="2"/>
  </si>
  <si>
    <t>　 内航商船</t>
    <phoneticPr fontId="2"/>
  </si>
  <si>
    <t>自  航  (注</t>
    <rPh sb="7" eb="8">
      <t>チュウ</t>
    </rPh>
    <phoneticPr fontId="3"/>
  </si>
  <si>
    <t>普通倉庫</t>
    <phoneticPr fontId="2"/>
  </si>
  <si>
    <t>加太港</t>
    <phoneticPr fontId="2"/>
  </si>
  <si>
    <t>乗込人員</t>
    <phoneticPr fontId="2"/>
  </si>
  <si>
    <t>上陸人員</t>
    <phoneticPr fontId="2"/>
  </si>
  <si>
    <t>勝浦港</t>
    <phoneticPr fontId="2"/>
  </si>
  <si>
    <t>新宮港</t>
    <phoneticPr fontId="2"/>
  </si>
  <si>
    <t>第三種</t>
    <rPh sb="1" eb="2">
      <t>3</t>
    </rPh>
    <phoneticPr fontId="2"/>
  </si>
  <si>
    <t>第四種</t>
    <rPh sb="1" eb="2">
      <t>4</t>
    </rPh>
    <phoneticPr fontId="2"/>
  </si>
  <si>
    <t>岩出市</t>
    <rPh sb="0" eb="2">
      <t>イワデ</t>
    </rPh>
    <rPh sb="2" eb="3">
      <t>シ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</si>
  <si>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</si>
  <si>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 xml:space="preserve"> 岩 出 市</t>
    <rPh sb="5" eb="6">
      <t>シ</t>
    </rPh>
    <phoneticPr fontId="2"/>
  </si>
  <si>
    <t xml:space="preserve"> 和歌山市</t>
    <phoneticPr fontId="2"/>
  </si>
  <si>
    <t xml:space="preserve">   那智勝浦町</t>
    <phoneticPr fontId="2"/>
  </si>
  <si>
    <t xml:space="preserve"> 太 地 町</t>
    <phoneticPr fontId="2"/>
  </si>
  <si>
    <t>平成18年度(2006年度)</t>
    <rPh sb="0" eb="2">
      <t>ヘイセイ</t>
    </rPh>
    <rPh sb="4" eb="6">
      <t>ネンド</t>
    </rPh>
    <rPh sb="11" eb="13">
      <t>ネンド</t>
    </rPh>
    <phoneticPr fontId="2"/>
  </si>
  <si>
    <t>平成18年度</t>
    <rPh sb="4" eb="6">
      <t>ネンド</t>
    </rPh>
    <phoneticPr fontId="2"/>
  </si>
  <si>
    <t>(2006年度)</t>
    <rPh sb="5" eb="6">
      <t>ネン</t>
    </rPh>
    <rPh sb="6" eb="7">
      <t>ド</t>
    </rPh>
    <phoneticPr fontId="2"/>
  </si>
  <si>
    <t>一般県道</t>
    <rPh sb="0" eb="2">
      <t>イッパン</t>
    </rPh>
    <rPh sb="2" eb="4">
      <t>ケンドウ</t>
    </rPh>
    <phoneticPr fontId="3"/>
  </si>
  <si>
    <t xml:space="preserve">  一般国道 計</t>
    <phoneticPr fontId="2"/>
  </si>
  <si>
    <t xml:space="preserve"> 24 号</t>
    <phoneticPr fontId="2"/>
  </si>
  <si>
    <t xml:space="preserve"> 26 号</t>
    <phoneticPr fontId="2"/>
  </si>
  <si>
    <t xml:space="preserve"> 42 号</t>
    <phoneticPr fontId="2"/>
  </si>
  <si>
    <t>168 号</t>
    <phoneticPr fontId="2"/>
  </si>
  <si>
    <t>169 号</t>
    <phoneticPr fontId="2"/>
  </si>
  <si>
    <t>311 号</t>
    <phoneticPr fontId="2"/>
  </si>
  <si>
    <t>370 号</t>
    <phoneticPr fontId="2"/>
  </si>
  <si>
    <t>371 号</t>
    <phoneticPr fontId="2"/>
  </si>
  <si>
    <t>424 号</t>
    <phoneticPr fontId="2"/>
  </si>
  <si>
    <t>425 号</t>
    <phoneticPr fontId="2"/>
  </si>
  <si>
    <t>480 号</t>
    <phoneticPr fontId="2"/>
  </si>
  <si>
    <t xml:space="preserve"> 市町村道</t>
    <phoneticPr fontId="2"/>
  </si>
  <si>
    <t>簡易舗装道</t>
    <phoneticPr fontId="2"/>
  </si>
  <si>
    <t>市町村道</t>
    <phoneticPr fontId="2"/>
  </si>
  <si>
    <t xml:space="preserve"> 岩 出 市</t>
    <rPh sb="1" eb="2">
      <t>イワ</t>
    </rPh>
    <rPh sb="3" eb="4">
      <t>デ</t>
    </rPh>
    <phoneticPr fontId="2"/>
  </si>
  <si>
    <t>総数</t>
    <phoneticPr fontId="2"/>
  </si>
  <si>
    <t>貨物車計</t>
    <phoneticPr fontId="2"/>
  </si>
  <si>
    <t>四輪車ﾄﾗｯｸ</t>
    <phoneticPr fontId="2"/>
  </si>
  <si>
    <t>四輪車ﾊﾞﾝ</t>
    <phoneticPr fontId="2"/>
  </si>
  <si>
    <t>三輪車ﾄﾗｯｸ</t>
    <phoneticPr fontId="2"/>
  </si>
  <si>
    <t>乗用車</t>
    <phoneticPr fontId="2"/>
  </si>
  <si>
    <t>特殊車</t>
    <phoneticPr fontId="2"/>
  </si>
  <si>
    <t>平成18年(2006年)</t>
    <rPh sb="0" eb="2">
      <t>ヘイセイ</t>
    </rPh>
    <rPh sb="4" eb="5">
      <t>ネン</t>
    </rPh>
    <rPh sb="10" eb="11">
      <t>ネン</t>
    </rPh>
    <phoneticPr fontId="3"/>
  </si>
  <si>
    <t>和歌山電鐵㈱</t>
    <rPh sb="0" eb="3">
      <t>ワカヤマ</t>
    </rPh>
    <rPh sb="3" eb="4">
      <t>デン</t>
    </rPh>
    <rPh sb="4" eb="5">
      <t>テツ</t>
    </rPh>
    <phoneticPr fontId="2"/>
  </si>
  <si>
    <t>新宮港</t>
    <rPh sb="0" eb="2">
      <t>シングウ</t>
    </rPh>
    <phoneticPr fontId="3"/>
  </si>
  <si>
    <t>宇久井港</t>
    <rPh sb="0" eb="1">
      <t>ウ</t>
    </rPh>
    <rPh sb="1" eb="2">
      <t>ヒサ</t>
    </rPh>
    <rPh sb="2" eb="3">
      <t>イ</t>
    </rPh>
    <rPh sb="3" eb="4">
      <t>コウ</t>
    </rPh>
    <phoneticPr fontId="3"/>
  </si>
  <si>
    <t xml:space="preserve"> 11.水産品</t>
    <rPh sb="4" eb="7">
      <t>スイサンヒン</t>
    </rPh>
    <phoneticPr fontId="2"/>
  </si>
  <si>
    <t xml:space="preserve"> 12.原木</t>
    <rPh sb="4" eb="6">
      <t>ゲンボク</t>
    </rPh>
    <phoneticPr fontId="2"/>
  </si>
  <si>
    <t xml:space="preserve"> 14.樹脂類</t>
    <rPh sb="4" eb="7">
      <t>ジュシルイ</t>
    </rPh>
    <phoneticPr fontId="2"/>
  </si>
  <si>
    <t xml:space="preserve"> 15.木材チップ</t>
    <rPh sb="4" eb="6">
      <t>モクザイ</t>
    </rPh>
    <phoneticPr fontId="2"/>
  </si>
  <si>
    <t xml:space="preserve"> 17.薪炭</t>
    <rPh sb="4" eb="5">
      <t>マキ</t>
    </rPh>
    <rPh sb="5" eb="6">
      <t>タン</t>
    </rPh>
    <phoneticPr fontId="2"/>
  </si>
  <si>
    <t xml:space="preserve"> 18.石炭</t>
    <rPh sb="4" eb="5">
      <t>イシ</t>
    </rPh>
    <rPh sb="5" eb="6">
      <t>タン</t>
    </rPh>
    <phoneticPr fontId="2"/>
  </si>
  <si>
    <t xml:space="preserve"> 19.鉄鉱石</t>
    <rPh sb="4" eb="7">
      <t>テッコウセキ</t>
    </rPh>
    <phoneticPr fontId="2"/>
  </si>
  <si>
    <t xml:space="preserve"> 21.砂利・砂</t>
    <rPh sb="4" eb="6">
      <t>ジャリ</t>
    </rPh>
    <rPh sb="7" eb="8">
      <t>スナ</t>
    </rPh>
    <phoneticPr fontId="2"/>
  </si>
  <si>
    <t xml:space="preserve"> 23.原油</t>
    <rPh sb="4" eb="6">
      <t>ゲンユ</t>
    </rPh>
    <phoneticPr fontId="2"/>
  </si>
  <si>
    <t xml:space="preserve"> 25.石灰石</t>
    <rPh sb="4" eb="7">
      <t>セッカイセキ</t>
    </rPh>
    <phoneticPr fontId="2"/>
  </si>
  <si>
    <t xml:space="preserve"> 26.原塩</t>
    <rPh sb="4" eb="5">
      <t>ハラ</t>
    </rPh>
    <rPh sb="5" eb="6">
      <t>シオ</t>
    </rPh>
    <phoneticPr fontId="2"/>
  </si>
  <si>
    <t xml:space="preserve"> 27.非金属鉱物</t>
    <rPh sb="4" eb="5">
      <t>ヒ</t>
    </rPh>
    <rPh sb="5" eb="7">
      <t>キンゾク</t>
    </rPh>
    <rPh sb="7" eb="9">
      <t>コウブツ</t>
    </rPh>
    <phoneticPr fontId="2"/>
  </si>
  <si>
    <t xml:space="preserve"> 28.鉄鋼</t>
    <rPh sb="4" eb="6">
      <t>テッコウ</t>
    </rPh>
    <phoneticPr fontId="2"/>
  </si>
  <si>
    <t xml:space="preserve"> 29.鋼材</t>
    <rPh sb="4" eb="6">
      <t>コウザイ</t>
    </rPh>
    <phoneticPr fontId="2"/>
  </si>
  <si>
    <t xml:space="preserve"> 30.非鉄金属</t>
    <rPh sb="4" eb="6">
      <t>ヒテツ</t>
    </rPh>
    <rPh sb="6" eb="8">
      <t>キンゾク</t>
    </rPh>
    <phoneticPr fontId="2"/>
  </si>
  <si>
    <t xml:space="preserve"> 31.金属製品</t>
    <rPh sb="4" eb="6">
      <t>キンゾク</t>
    </rPh>
    <rPh sb="6" eb="8">
      <t>セイヒン</t>
    </rPh>
    <phoneticPr fontId="2"/>
  </si>
  <si>
    <t xml:space="preserve"> 37.その他輸送機械</t>
    <rPh sb="6" eb="7">
      <t>タ</t>
    </rPh>
    <rPh sb="7" eb="9">
      <t>ユソウ</t>
    </rPh>
    <rPh sb="9" eb="11">
      <t>キカイ</t>
    </rPh>
    <phoneticPr fontId="2"/>
  </si>
  <si>
    <t xml:space="preserve"> 38.産業機械</t>
    <rPh sb="4" eb="6">
      <t>サンギョウ</t>
    </rPh>
    <rPh sb="6" eb="8">
      <t>キカイ</t>
    </rPh>
    <phoneticPr fontId="2"/>
  </si>
  <si>
    <t xml:space="preserve"> 46.窯業品</t>
    <rPh sb="4" eb="6">
      <t>ヨウギョウ</t>
    </rPh>
    <rPh sb="6" eb="7">
      <t>ヒン</t>
    </rPh>
    <phoneticPr fontId="2"/>
  </si>
  <si>
    <t xml:space="preserve"> 47.重油</t>
    <rPh sb="4" eb="5">
      <t>ジュウ</t>
    </rPh>
    <rPh sb="5" eb="6">
      <t>アブラ</t>
    </rPh>
    <phoneticPr fontId="2"/>
  </si>
  <si>
    <t xml:space="preserve"> 48.石油製品</t>
    <rPh sb="4" eb="6">
      <t>セキユ</t>
    </rPh>
    <rPh sb="6" eb="7">
      <t>セイ</t>
    </rPh>
    <rPh sb="7" eb="8">
      <t>シナ</t>
    </rPh>
    <phoneticPr fontId="2"/>
  </si>
  <si>
    <t xml:space="preserve"> 50.ＬＰＧ（液化石油ガス）</t>
    <rPh sb="8" eb="10">
      <t>エキカ</t>
    </rPh>
    <rPh sb="10" eb="12">
      <t>セキユ</t>
    </rPh>
    <phoneticPr fontId="2"/>
  </si>
  <si>
    <t xml:space="preserve"> 51.その他石油製品</t>
    <rPh sb="6" eb="7">
      <t>タ</t>
    </rPh>
    <rPh sb="7" eb="9">
      <t>セキユ</t>
    </rPh>
    <rPh sb="9" eb="11">
      <t>セイヒン</t>
    </rPh>
    <phoneticPr fontId="2"/>
  </si>
  <si>
    <t xml:space="preserve"> 54.化学薬品</t>
    <rPh sb="4" eb="6">
      <t>カガク</t>
    </rPh>
    <rPh sb="6" eb="7">
      <t>グスリ</t>
    </rPh>
    <rPh sb="7" eb="8">
      <t>シナ</t>
    </rPh>
    <phoneticPr fontId="2"/>
  </si>
  <si>
    <t xml:space="preserve"> 55.化学肥料</t>
    <rPh sb="4" eb="6">
      <t>カガク</t>
    </rPh>
    <rPh sb="6" eb="7">
      <t>コエ</t>
    </rPh>
    <rPh sb="7" eb="8">
      <t>リョウ</t>
    </rPh>
    <phoneticPr fontId="2"/>
  </si>
  <si>
    <t xml:space="preserve"> 56.染料・塗料・合成樹脂・</t>
    <rPh sb="4" eb="5">
      <t>ソ</t>
    </rPh>
    <rPh sb="5" eb="6">
      <t>リョウ</t>
    </rPh>
    <rPh sb="7" eb="9">
      <t>トリョウ</t>
    </rPh>
    <rPh sb="10" eb="12">
      <t>ゴウセイ</t>
    </rPh>
    <rPh sb="12" eb="14">
      <t>ジュシ</t>
    </rPh>
    <phoneticPr fontId="2"/>
  </si>
  <si>
    <t>　　その他化学工業品</t>
    <rPh sb="4" eb="5">
      <t>タ</t>
    </rPh>
    <rPh sb="5" eb="7">
      <t>カガク</t>
    </rPh>
    <rPh sb="7" eb="10">
      <t>コウギョウヒン</t>
    </rPh>
    <phoneticPr fontId="2"/>
  </si>
  <si>
    <t xml:space="preserve"> 59.その他繊維工業品</t>
    <rPh sb="6" eb="7">
      <t>タ</t>
    </rPh>
    <rPh sb="7" eb="9">
      <t>センイ</t>
    </rPh>
    <rPh sb="9" eb="12">
      <t>コウギョウヒン</t>
    </rPh>
    <phoneticPr fontId="2"/>
  </si>
  <si>
    <t xml:space="preserve"> 61.製造食品</t>
    <rPh sb="4" eb="6">
      <t>セイゾウ</t>
    </rPh>
    <rPh sb="6" eb="8">
      <t>ショクヒン</t>
    </rPh>
    <phoneticPr fontId="2"/>
  </si>
  <si>
    <t xml:space="preserve"> 69.家具装備品</t>
    <rPh sb="4" eb="9">
      <t>カグソウビヒン</t>
    </rPh>
    <phoneticPr fontId="2"/>
  </si>
  <si>
    <t xml:space="preserve"> 70.その他日用品</t>
    <rPh sb="6" eb="7">
      <t>タ</t>
    </rPh>
    <rPh sb="7" eb="10">
      <t>ニチヨウヒン</t>
    </rPh>
    <phoneticPr fontId="2"/>
  </si>
  <si>
    <t xml:space="preserve"> 74.金属くず</t>
    <rPh sb="4" eb="6">
      <t>キンゾク</t>
    </rPh>
    <phoneticPr fontId="2"/>
  </si>
  <si>
    <t xml:space="preserve"> 75.再利用資材</t>
    <rPh sb="4" eb="7">
      <t>サイリヨウ</t>
    </rPh>
    <rPh sb="7" eb="9">
      <t>シザイ</t>
    </rPh>
    <phoneticPr fontId="2"/>
  </si>
  <si>
    <t xml:space="preserve"> 77.廃棄物</t>
    <rPh sb="4" eb="7">
      <t>ハイキブツ</t>
    </rPh>
    <phoneticPr fontId="2"/>
  </si>
  <si>
    <t xml:space="preserve"> 78.廃土砂</t>
    <rPh sb="4" eb="5">
      <t>ハイ</t>
    </rPh>
    <rPh sb="5" eb="7">
      <t>ドシャ</t>
    </rPh>
    <phoneticPr fontId="2"/>
  </si>
  <si>
    <t xml:space="preserve"> 79.輸送用容器</t>
    <rPh sb="4" eb="7">
      <t>ユソウヨウ</t>
    </rPh>
    <rPh sb="7" eb="9">
      <t>ヨウキ</t>
    </rPh>
    <phoneticPr fontId="2"/>
  </si>
  <si>
    <t>　11. 水産品</t>
    <rPh sb="5" eb="8">
      <t>スイサンヒン</t>
    </rPh>
    <phoneticPr fontId="2"/>
  </si>
  <si>
    <t>　21．砂利・砂</t>
    <rPh sb="4" eb="6">
      <t>ジャリ</t>
    </rPh>
    <rPh sb="7" eb="8">
      <t>スナ</t>
    </rPh>
    <phoneticPr fontId="2"/>
  </si>
  <si>
    <t>　29．鋼材</t>
    <rPh sb="4" eb="6">
      <t>コウザイ</t>
    </rPh>
    <phoneticPr fontId="2"/>
  </si>
  <si>
    <t>　47. 重油</t>
    <rPh sb="5" eb="7">
      <t>ジュウユ</t>
    </rPh>
    <phoneticPr fontId="2"/>
  </si>
  <si>
    <t>　48. 石油製品</t>
    <rPh sb="5" eb="7">
      <t>セキユ</t>
    </rPh>
    <rPh sb="7" eb="9">
      <t>セイヒン</t>
    </rPh>
    <phoneticPr fontId="2"/>
  </si>
  <si>
    <t>　78．廃土砂</t>
    <rPh sb="4" eb="7">
      <t>ハイドシャ</t>
    </rPh>
    <phoneticPr fontId="2"/>
  </si>
  <si>
    <t>　21. 砂利・砂</t>
    <rPh sb="5" eb="7">
      <t>ジャリ</t>
    </rPh>
    <rPh sb="8" eb="9">
      <t>スナ</t>
    </rPh>
    <phoneticPr fontId="2"/>
  </si>
  <si>
    <t>　29. 鋼材</t>
    <rPh sb="5" eb="7">
      <t>コウザイ</t>
    </rPh>
    <phoneticPr fontId="2"/>
  </si>
  <si>
    <t>　78. 廃土砂</t>
    <rPh sb="5" eb="6">
      <t>ハイ</t>
    </rPh>
    <rPh sb="6" eb="8">
      <t>ドシャ</t>
    </rPh>
    <phoneticPr fontId="2"/>
  </si>
  <si>
    <t>　47．重油</t>
    <rPh sb="4" eb="6">
      <t>ジュウユ</t>
    </rPh>
    <phoneticPr fontId="2"/>
  </si>
  <si>
    <t>　48．石油製品</t>
    <rPh sb="4" eb="6">
      <t>セキユ</t>
    </rPh>
    <rPh sb="6" eb="8">
      <t>セイヒン</t>
    </rPh>
    <phoneticPr fontId="2"/>
  </si>
  <si>
    <t>注）免許人口は、年末現在の人口</t>
    <phoneticPr fontId="6"/>
  </si>
  <si>
    <t>平成18年度(2006年度)</t>
    <rPh sb="0" eb="2">
      <t>ヘイセイ</t>
    </rPh>
    <rPh sb="4" eb="6">
      <t>ネンド</t>
    </rPh>
    <rPh sb="11" eb="13">
      <t>ネンド</t>
    </rPh>
    <phoneticPr fontId="6"/>
  </si>
  <si>
    <t>県　計</t>
    <rPh sb="0" eb="1">
      <t>ケン</t>
    </rPh>
    <rPh sb="2" eb="3">
      <t>ケイ</t>
    </rPh>
    <phoneticPr fontId="2"/>
  </si>
  <si>
    <t>宇久井港</t>
    <rPh sb="0" eb="4">
      <t>ウグイコウ</t>
    </rPh>
    <phoneticPr fontId="3"/>
  </si>
  <si>
    <t>資料：県港湾空港局「和歌山県港湾統計」</t>
    <rPh sb="4" eb="6">
      <t>コウワン</t>
    </rPh>
    <rPh sb="6" eb="8">
      <t>クウコウ</t>
    </rPh>
    <rPh sb="8" eb="9">
      <t>キョク</t>
    </rPh>
    <phoneticPr fontId="6"/>
  </si>
  <si>
    <t>資料：県港湾空港局「和歌山県港湾統計」</t>
    <rPh sb="4" eb="6">
      <t>コウワン</t>
    </rPh>
    <rPh sb="6" eb="8">
      <t>クウコウ</t>
    </rPh>
    <rPh sb="8" eb="9">
      <t>キョク</t>
    </rPh>
    <phoneticPr fontId="3"/>
  </si>
  <si>
    <t>資料：県港湾空港局「和歌山県港湾統計」</t>
    <rPh sb="4" eb="6">
      <t>コウワン</t>
    </rPh>
    <rPh sb="6" eb="8">
      <t>クウコウ</t>
    </rPh>
    <rPh sb="8" eb="9">
      <t>キョク</t>
    </rPh>
    <rPh sb="10" eb="14">
      <t>ワカヤマケン</t>
    </rPh>
    <rPh sb="14" eb="16">
      <t>コウワン</t>
    </rPh>
    <rPh sb="16" eb="18">
      <t>トウケイ</t>
    </rPh>
    <phoneticPr fontId="6"/>
  </si>
  <si>
    <t>平成20年(2008年)</t>
    <rPh sb="0" eb="2">
      <t>ヘイセイ</t>
    </rPh>
    <rPh sb="4" eb="5">
      <t>ネン</t>
    </rPh>
    <rPh sb="10" eb="11">
      <t>ネン</t>
    </rPh>
    <phoneticPr fontId="2"/>
  </si>
  <si>
    <t>平成19年度(2007年度)</t>
    <rPh sb="0" eb="2">
      <t>ヘイセイ</t>
    </rPh>
    <rPh sb="4" eb="6">
      <t>ネンド</t>
    </rPh>
    <rPh sb="11" eb="13">
      <t>ネンド</t>
    </rPh>
    <phoneticPr fontId="2"/>
  </si>
  <si>
    <t>平成19年度</t>
    <rPh sb="4" eb="6">
      <t>ネンド</t>
    </rPh>
    <phoneticPr fontId="2"/>
  </si>
  <si>
    <t>(2007年度)</t>
    <rPh sb="5" eb="6">
      <t>ネン</t>
    </rPh>
    <rPh sb="6" eb="7">
      <t>ド</t>
    </rPh>
    <phoneticPr fontId="2"/>
  </si>
  <si>
    <t>平成19年度(2007年度)</t>
    <rPh sb="0" eb="2">
      <t>ヘイセイ</t>
    </rPh>
    <rPh sb="4" eb="6">
      <t>ネンド</t>
    </rPh>
    <rPh sb="11" eb="13">
      <t>ネンド</t>
    </rPh>
    <phoneticPr fontId="6"/>
  </si>
  <si>
    <t>郵便局(直営)</t>
    <rPh sb="0" eb="3">
      <t>ユウビンキョク</t>
    </rPh>
    <rPh sb="4" eb="6">
      <t>チョクエイ</t>
    </rPh>
    <phoneticPr fontId="2"/>
  </si>
  <si>
    <t>注)</t>
    <rPh sb="0" eb="1">
      <t>チュウ</t>
    </rPh>
    <phoneticPr fontId="2"/>
  </si>
  <si>
    <t>　 主要地方道</t>
    <rPh sb="4" eb="6">
      <t>チホウ</t>
    </rPh>
    <phoneticPr fontId="2"/>
  </si>
  <si>
    <t xml:space="preserve">  主要地方道</t>
    <rPh sb="4" eb="6">
      <t>チホウ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</si>
  <si>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3"/>
  </si>
  <si>
    <t>平成19年(2007年)</t>
    <rPh sb="4" eb="5">
      <t>ネン</t>
    </rPh>
    <rPh sb="10" eb="11">
      <t>ネン</t>
    </rPh>
    <phoneticPr fontId="2"/>
  </si>
  <si>
    <t>中型</t>
    <rPh sb="0" eb="2">
      <t>チュウガタ</t>
    </rPh>
    <phoneticPr fontId="2"/>
  </si>
  <si>
    <t>普通</t>
    <rPh sb="0" eb="2">
      <t>フツウ</t>
    </rPh>
    <phoneticPr fontId="2"/>
  </si>
  <si>
    <t>御坊～南紀田辺</t>
    <rPh sb="0" eb="2">
      <t>ゴボウ</t>
    </rPh>
    <rPh sb="3" eb="5">
      <t>ナンキ</t>
    </rPh>
    <rPh sb="5" eb="7">
      <t>タナベ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</si>
  <si>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3"/>
  </si>
  <si>
    <t>注3）阪和自動車道（みなべ～南紀田辺）は、平成19年11月延伸。</t>
    <rPh sb="0" eb="1">
      <t>チュウ</t>
    </rPh>
    <rPh sb="3" eb="5">
      <t>ハンワ</t>
    </rPh>
    <rPh sb="5" eb="8">
      <t>ジドウシャ</t>
    </rPh>
    <rPh sb="8" eb="9">
      <t>ドウ</t>
    </rPh>
    <rPh sb="14" eb="16">
      <t>ナンキ</t>
    </rPh>
    <rPh sb="16" eb="18">
      <t>タナベ</t>
    </rPh>
    <rPh sb="21" eb="23">
      <t>ヘイセイ</t>
    </rPh>
    <rPh sb="25" eb="26">
      <t>ネン</t>
    </rPh>
    <rPh sb="28" eb="29">
      <t>ガツ</t>
    </rPh>
    <rPh sb="29" eb="31">
      <t>エンシン</t>
    </rPh>
    <phoneticPr fontId="2"/>
  </si>
  <si>
    <t>注2）吉備ICは、有田ICに平成19年11月名称変更。</t>
    <rPh sb="0" eb="1">
      <t>チュウ</t>
    </rPh>
    <rPh sb="3" eb="5">
      <t>キビ</t>
    </rPh>
    <rPh sb="9" eb="11">
      <t>アリダ</t>
    </rPh>
    <rPh sb="14" eb="16">
      <t>ヘイセイ</t>
    </rPh>
    <rPh sb="18" eb="19">
      <t>ネン</t>
    </rPh>
    <rPh sb="21" eb="22">
      <t>ガツ</t>
    </rPh>
    <rPh sb="22" eb="24">
      <t>メイショウ</t>
    </rPh>
    <rPh sb="24" eb="26">
      <t>ヘンコウ</t>
    </rPh>
    <phoneticPr fontId="2"/>
  </si>
  <si>
    <t>大和二見</t>
    <rPh sb="0" eb="2">
      <t>ダイワ</t>
    </rPh>
    <rPh sb="2" eb="4">
      <t>フタミ</t>
    </rPh>
    <phoneticPr fontId="2"/>
  </si>
  <si>
    <t xml:space="preserve">   外航自航</t>
    <rPh sb="3" eb="5">
      <t>ガイコウ</t>
    </rPh>
    <rPh sb="5" eb="6">
      <t>ジ</t>
    </rPh>
    <rPh sb="6" eb="7">
      <t>コウ</t>
    </rPh>
    <phoneticPr fontId="2"/>
  </si>
  <si>
    <t>　 内航自航</t>
    <rPh sb="2" eb="3">
      <t>ウチ</t>
    </rPh>
    <rPh sb="3" eb="4">
      <t>コウ</t>
    </rPh>
    <rPh sb="4" eb="5">
      <t>ジ</t>
    </rPh>
    <rPh sb="5" eb="6">
      <t>コウ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</si>
  <si>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6"/>
  </si>
  <si>
    <t>注)普通局と特定局は平成19年10月に廃止され、郵便局(直営)と簡易局の２種類となった。</t>
    <rPh sb="0" eb="1">
      <t>チュウ</t>
    </rPh>
    <rPh sb="2" eb="4">
      <t>フツウ</t>
    </rPh>
    <rPh sb="4" eb="5">
      <t>キョク</t>
    </rPh>
    <rPh sb="6" eb="9">
      <t>トクテイキョク</t>
    </rPh>
    <rPh sb="10" eb="12">
      <t>ヘイセイ</t>
    </rPh>
    <rPh sb="14" eb="15">
      <t>ネン</t>
    </rPh>
    <rPh sb="17" eb="18">
      <t>ツキ</t>
    </rPh>
    <rPh sb="19" eb="21">
      <t>ハイシ</t>
    </rPh>
    <rPh sb="24" eb="27">
      <t>ユウビンキョク</t>
    </rPh>
    <rPh sb="28" eb="30">
      <t>チョクエイ</t>
    </rPh>
    <rPh sb="32" eb="35">
      <t>カンイキョク</t>
    </rPh>
    <rPh sb="37" eb="39">
      <t>シュルイ</t>
    </rPh>
    <phoneticPr fontId="2"/>
  </si>
  <si>
    <t>橋梁(注</t>
    <phoneticPr fontId="2"/>
  </si>
  <si>
    <t>ﾄﾝﾈﾙ(注</t>
    <phoneticPr fontId="2"/>
  </si>
  <si>
    <t>舗装道</t>
    <phoneticPr fontId="2"/>
  </si>
  <si>
    <t>未舗装道</t>
    <phoneticPr fontId="2"/>
  </si>
  <si>
    <t>道路延長</t>
    <phoneticPr fontId="2"/>
  </si>
  <si>
    <t>箇所数</t>
    <phoneticPr fontId="2"/>
  </si>
  <si>
    <t>延　長</t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</si>
  <si>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</si>
  <si>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</si>
  <si>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資料：近畿運輸局「近畿運輸局業務要覧」</t>
    <phoneticPr fontId="2"/>
  </si>
  <si>
    <t>事業者</t>
    <phoneticPr fontId="2"/>
  </si>
  <si>
    <t>総 数</t>
    <phoneticPr fontId="2"/>
  </si>
  <si>
    <t xml:space="preserve"> 総 数</t>
    <phoneticPr fontId="2"/>
  </si>
  <si>
    <t>平成21年(2009年)</t>
    <rPh sb="0" eb="2">
      <t>ヘイセイ</t>
    </rPh>
    <rPh sb="4" eb="5">
      <t>ネン</t>
    </rPh>
    <rPh sb="10" eb="11">
      <t>ネン</t>
    </rPh>
    <phoneticPr fontId="3"/>
  </si>
  <si>
    <t>平成20年(2008年)</t>
    <rPh sb="4" eb="5">
      <t>ネン</t>
    </rPh>
    <rPh sb="10" eb="11">
      <t>ネン</t>
    </rPh>
    <phoneticPr fontId="2"/>
  </si>
  <si>
    <t>平成21年(2009年)</t>
    <rPh sb="4" eb="5">
      <t>ネン</t>
    </rPh>
    <rPh sb="10" eb="11">
      <t>ネン</t>
    </rPh>
    <phoneticPr fontId="2"/>
  </si>
  <si>
    <t>二 種</t>
    <phoneticPr fontId="2"/>
  </si>
  <si>
    <t>一 種</t>
    <phoneticPr fontId="2"/>
  </si>
  <si>
    <t>総 数</t>
    <phoneticPr fontId="2"/>
  </si>
  <si>
    <t>大 型</t>
    <phoneticPr fontId="2"/>
  </si>
  <si>
    <t>大 型</t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</si>
  <si>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2"/>
  </si>
  <si>
    <t>総 数</t>
    <phoneticPr fontId="2"/>
  </si>
  <si>
    <t>隻 数</t>
    <phoneticPr fontId="2"/>
  </si>
  <si>
    <t>　 内航商船</t>
    <phoneticPr fontId="2"/>
  </si>
  <si>
    <t>　 漁  船</t>
    <phoneticPr fontId="2"/>
  </si>
  <si>
    <t>　 避難船</t>
    <phoneticPr fontId="2"/>
  </si>
  <si>
    <t>　 その他</t>
    <phoneticPr fontId="2"/>
  </si>
  <si>
    <t>乙種港湾計</t>
    <phoneticPr fontId="2"/>
  </si>
  <si>
    <t>加太港</t>
    <phoneticPr fontId="2"/>
  </si>
  <si>
    <t>湯浅広港</t>
    <phoneticPr fontId="2"/>
  </si>
  <si>
    <t>隻 数</t>
    <phoneticPr fontId="2"/>
  </si>
  <si>
    <t>総トン数</t>
    <phoneticPr fontId="2"/>
  </si>
  <si>
    <t>　 漁  船</t>
    <phoneticPr fontId="2"/>
  </si>
  <si>
    <t>　 避難船</t>
    <phoneticPr fontId="2"/>
  </si>
  <si>
    <t>　 その他</t>
    <phoneticPr fontId="2"/>
  </si>
  <si>
    <t>　44．セメント</t>
    <phoneticPr fontId="2"/>
  </si>
  <si>
    <t>　44. セメント</t>
    <phoneticPr fontId="2"/>
  </si>
  <si>
    <t>袋港</t>
    <phoneticPr fontId="2"/>
  </si>
  <si>
    <t>浦神港</t>
    <phoneticPr fontId="2"/>
  </si>
  <si>
    <t>平成20年(2008年)</t>
    <rPh sb="0" eb="2">
      <t>ヘイセイ</t>
    </rPh>
    <rPh sb="4" eb="5">
      <t>ネン</t>
    </rPh>
    <rPh sb="10" eb="11">
      <t>ネン</t>
    </rPh>
    <phoneticPr fontId="6"/>
  </si>
  <si>
    <t>昭和50年度(1975年度)</t>
    <rPh sb="0" eb="2">
      <t>ショウワ</t>
    </rPh>
    <rPh sb="4" eb="5">
      <t>ネン</t>
    </rPh>
    <rPh sb="5" eb="6">
      <t>ド</t>
    </rPh>
    <rPh sb="11" eb="13">
      <t>ネンド</t>
    </rPh>
    <phoneticPr fontId="6"/>
  </si>
  <si>
    <t>平成20年度(2008年度)</t>
    <rPh sb="0" eb="2">
      <t>ヘイセイ</t>
    </rPh>
    <rPh sb="4" eb="6">
      <t>ネンド</t>
    </rPh>
    <rPh sb="11" eb="13">
      <t>ネンド</t>
    </rPh>
    <phoneticPr fontId="6"/>
  </si>
  <si>
    <t>平成17年度</t>
  </si>
  <si>
    <t>郵便局数</t>
    <phoneticPr fontId="2"/>
  </si>
  <si>
    <t>総 数</t>
    <phoneticPr fontId="2"/>
  </si>
  <si>
    <t>普通局</t>
    <phoneticPr fontId="2"/>
  </si>
  <si>
    <t>特定局</t>
    <phoneticPr fontId="2"/>
  </si>
  <si>
    <t>簡易局</t>
    <phoneticPr fontId="2"/>
  </si>
  <si>
    <t>平成20年度</t>
    <rPh sb="4" eb="6">
      <t>ネンド</t>
    </rPh>
    <phoneticPr fontId="2"/>
  </si>
  <si>
    <t>普通通常</t>
    <phoneticPr fontId="2"/>
  </si>
  <si>
    <t>第一種</t>
    <phoneticPr fontId="2"/>
  </si>
  <si>
    <t xml:space="preserve">   総 数</t>
    <phoneticPr fontId="2"/>
  </si>
  <si>
    <t>定 型</t>
    <phoneticPr fontId="2"/>
  </si>
  <si>
    <t>定型外</t>
    <phoneticPr fontId="2"/>
  </si>
  <si>
    <t>第二種</t>
    <phoneticPr fontId="2"/>
  </si>
  <si>
    <t>年賀郵便</t>
    <phoneticPr fontId="2"/>
  </si>
  <si>
    <t>選挙郵便</t>
    <phoneticPr fontId="2"/>
  </si>
  <si>
    <t>(2008年度)</t>
    <rPh sb="5" eb="6">
      <t>ネン</t>
    </rPh>
    <rPh sb="6" eb="7">
      <t>ド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</si>
  <si>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</si>
  <si>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17(16)</t>
  </si>
  <si>
    <t>平成22年(2010年)</t>
    <rPh sb="0" eb="2">
      <t>ヘイセイ</t>
    </rPh>
    <rPh sb="4" eb="5">
      <t>ネン</t>
    </rPh>
    <rPh sb="10" eb="11">
      <t>ネン</t>
    </rPh>
    <phoneticPr fontId="3"/>
  </si>
  <si>
    <t>平成22年(2010年)</t>
    <rPh sb="4" eb="5">
      <t>ネン</t>
    </rPh>
    <rPh sb="10" eb="11">
      <t>ネン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</si>
  <si>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</si>
  <si>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6"/>
  </si>
  <si>
    <t>平成21年度</t>
    <rPh sb="4" eb="6">
      <t>ネンド</t>
    </rPh>
    <phoneticPr fontId="2"/>
  </si>
  <si>
    <t>(2009年度)</t>
    <rPh sb="5" eb="6">
      <t>ネン</t>
    </rPh>
    <rPh sb="6" eb="7">
      <t>ド</t>
    </rPh>
    <phoneticPr fontId="2"/>
  </si>
  <si>
    <t>x</t>
  </si>
  <si>
    <t>平成21年度(2009年度)</t>
    <rPh sb="0" eb="2">
      <t>ヘイセイ</t>
    </rPh>
    <rPh sb="4" eb="6">
      <t>ネンド</t>
    </rPh>
    <rPh sb="11" eb="13">
      <t>ネンド</t>
    </rPh>
    <phoneticPr fontId="6"/>
  </si>
  <si>
    <t>岩出市</t>
    <rPh sb="0" eb="3">
      <t>イワデシ</t>
    </rPh>
    <phoneticPr fontId="2"/>
  </si>
  <si>
    <t>　　単位：ﾄﾝ</t>
    <phoneticPr fontId="6"/>
  </si>
  <si>
    <t>甲種港湾計</t>
    <phoneticPr fontId="2"/>
  </si>
  <si>
    <t>和歌山下津港</t>
    <phoneticPr fontId="6"/>
  </si>
  <si>
    <t xml:space="preserve"> 39.電気機械</t>
    <rPh sb="4" eb="6">
      <t>デンキ</t>
    </rPh>
    <rPh sb="6" eb="8">
      <t>キカイ</t>
    </rPh>
    <phoneticPr fontId="2"/>
  </si>
  <si>
    <t>日高港</t>
    <phoneticPr fontId="2"/>
  </si>
  <si>
    <t>海南湯浅道路</t>
    <phoneticPr fontId="2"/>
  </si>
  <si>
    <t>平成22年度</t>
    <rPh sb="4" eb="6">
      <t>ネンド</t>
    </rPh>
    <phoneticPr fontId="2"/>
  </si>
  <si>
    <t>(2010年度)</t>
    <rPh sb="5" eb="6">
      <t>ネン</t>
    </rPh>
    <rPh sb="6" eb="7">
      <t>ド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</si>
  <si>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</si>
  <si>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</si>
  <si>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6"/>
  </si>
  <si>
    <t xml:space="preserve">  平成23年(2011年)</t>
    <rPh sb="2" eb="4">
      <t>ヘイセイ</t>
    </rPh>
    <rPh sb="6" eb="7">
      <t>ネン</t>
    </rPh>
    <rPh sb="12" eb="13">
      <t>ネン</t>
    </rPh>
    <phoneticPr fontId="3"/>
  </si>
  <si>
    <t>平成23年(2011年)</t>
    <rPh sb="4" eb="5">
      <t>ネン</t>
    </rPh>
    <rPh sb="10" eb="11">
      <t>ネン</t>
    </rPh>
    <phoneticPr fontId="2"/>
  </si>
  <si>
    <t>総 数</t>
    <phoneticPr fontId="2"/>
  </si>
  <si>
    <t>東京～白浜</t>
    <phoneticPr fontId="2"/>
  </si>
  <si>
    <t>白浜～東京</t>
    <phoneticPr fontId="2"/>
  </si>
  <si>
    <t>福岡～白浜</t>
    <phoneticPr fontId="2"/>
  </si>
  <si>
    <t>白浜～福岡</t>
    <phoneticPr fontId="2"/>
  </si>
  <si>
    <t xml:space="preserve">  一般貨物船</t>
  </si>
  <si>
    <t xml:space="preserve">  油送船</t>
  </si>
  <si>
    <t xml:space="preserve">  その他の専用船</t>
  </si>
  <si>
    <t xml:space="preserve">  自動車航送船</t>
  </si>
  <si>
    <t xml:space="preserve">  その他</t>
  </si>
  <si>
    <t xml:space="preserve">  漁  船</t>
  </si>
  <si>
    <t xml:space="preserve">  避難船</t>
  </si>
  <si>
    <t>和歌山下津港</t>
    <rPh sb="0" eb="3">
      <t>ワカヤマ</t>
    </rPh>
    <rPh sb="3" eb="5">
      <t>シモツ</t>
    </rPh>
    <phoneticPr fontId="2"/>
  </si>
  <si>
    <t>日高港</t>
    <phoneticPr fontId="2"/>
  </si>
  <si>
    <t xml:space="preserve">         乙種港湾</t>
    <phoneticPr fontId="2"/>
  </si>
  <si>
    <t>由良港</t>
    <phoneticPr fontId="2"/>
  </si>
  <si>
    <t>文里港</t>
    <phoneticPr fontId="2"/>
  </si>
  <si>
    <t>日置港</t>
    <phoneticPr fontId="2"/>
  </si>
  <si>
    <t>袋  港</t>
    <phoneticPr fontId="2"/>
  </si>
  <si>
    <t>大島港</t>
    <phoneticPr fontId="2"/>
  </si>
  <si>
    <t>隻 数</t>
    <phoneticPr fontId="2"/>
  </si>
  <si>
    <t>総トン数</t>
    <phoneticPr fontId="2"/>
  </si>
  <si>
    <t>古座港</t>
    <phoneticPr fontId="2"/>
  </si>
  <si>
    <t>浦神港</t>
    <phoneticPr fontId="2"/>
  </si>
  <si>
    <t>勝浦港</t>
    <phoneticPr fontId="2"/>
  </si>
  <si>
    <t>外国貿易</t>
    <phoneticPr fontId="2"/>
  </si>
  <si>
    <t>内国貿易</t>
    <phoneticPr fontId="2"/>
  </si>
  <si>
    <t>輸 出</t>
    <phoneticPr fontId="2"/>
  </si>
  <si>
    <t>輸 入</t>
    <phoneticPr fontId="2"/>
  </si>
  <si>
    <t>移 出</t>
    <phoneticPr fontId="2"/>
  </si>
  <si>
    <t>移 入</t>
    <phoneticPr fontId="2"/>
  </si>
  <si>
    <t>出</t>
    <phoneticPr fontId="2"/>
  </si>
  <si>
    <t>入</t>
    <phoneticPr fontId="2"/>
  </si>
  <si>
    <t xml:space="preserve"> 13.製材</t>
    <rPh sb="4" eb="6">
      <t>セイザイ</t>
    </rPh>
    <phoneticPr fontId="2"/>
  </si>
  <si>
    <t xml:space="preserve"> 44.セメント</t>
  </si>
  <si>
    <t xml:space="preserve"> 52.コークス</t>
  </si>
  <si>
    <t xml:space="preserve"> フェリー</t>
  </si>
  <si>
    <t>文里港</t>
    <rPh sb="0" eb="2">
      <t>モリ</t>
    </rPh>
    <phoneticPr fontId="2"/>
  </si>
  <si>
    <t>乙種港湾</t>
    <phoneticPr fontId="2"/>
  </si>
  <si>
    <t>計</t>
    <phoneticPr fontId="2"/>
  </si>
  <si>
    <t>加太港</t>
    <phoneticPr fontId="2"/>
  </si>
  <si>
    <t>湯浅広港</t>
    <phoneticPr fontId="2"/>
  </si>
  <si>
    <t>由良港</t>
    <phoneticPr fontId="2"/>
  </si>
  <si>
    <t>日置港</t>
    <phoneticPr fontId="2"/>
  </si>
  <si>
    <t>大島港</t>
    <phoneticPr fontId="2"/>
  </si>
  <si>
    <t>古座港</t>
    <phoneticPr fontId="2"/>
  </si>
  <si>
    <t>勝浦港</t>
    <phoneticPr fontId="2"/>
  </si>
  <si>
    <t xml:space="preserve">          甲種港湾</t>
    <phoneticPr fontId="2"/>
  </si>
  <si>
    <t>甲種港湾計　</t>
    <phoneticPr fontId="2"/>
  </si>
  <si>
    <t>日高港</t>
    <rPh sb="0" eb="2">
      <t>ヒダカ</t>
    </rPh>
    <phoneticPr fontId="2"/>
  </si>
  <si>
    <t xml:space="preserve">     単位：人</t>
    <phoneticPr fontId="6"/>
  </si>
  <si>
    <t>和歌山</t>
    <phoneticPr fontId="2"/>
  </si>
  <si>
    <t xml:space="preserve">総 数 </t>
    <phoneticPr fontId="2"/>
  </si>
  <si>
    <t>乗込人員</t>
    <phoneticPr fontId="2"/>
  </si>
  <si>
    <t>上陸人員</t>
    <phoneticPr fontId="2"/>
  </si>
  <si>
    <t>下津港</t>
    <phoneticPr fontId="2"/>
  </si>
  <si>
    <t>総延長</t>
    <phoneticPr fontId="2"/>
  </si>
  <si>
    <t>実延長</t>
    <phoneticPr fontId="2"/>
  </si>
  <si>
    <t>車道幅員区分別  実延長</t>
    <phoneticPr fontId="2"/>
  </si>
  <si>
    <t>改良済計</t>
    <phoneticPr fontId="2"/>
  </si>
  <si>
    <t>19.5m以上</t>
    <phoneticPr fontId="2"/>
  </si>
  <si>
    <t>5.5m未満</t>
    <phoneticPr fontId="2"/>
  </si>
  <si>
    <t>未改良計</t>
    <phoneticPr fontId="2"/>
  </si>
  <si>
    <t>アナログ</t>
    <phoneticPr fontId="6"/>
  </si>
  <si>
    <t>ﾃﾞｼﾞﾀﾙ</t>
    <phoneticPr fontId="6"/>
  </si>
  <si>
    <t>ICｶｰﾄﾞ</t>
    <phoneticPr fontId="6"/>
  </si>
  <si>
    <t>平成23年</t>
    <rPh sb="0" eb="2">
      <t>ヘイセイ</t>
    </rPh>
    <rPh sb="4" eb="5">
      <t>ネン</t>
    </rPh>
    <phoneticPr fontId="2"/>
  </si>
  <si>
    <t xml:space="preserve">        単位：両</t>
    <phoneticPr fontId="6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</si>
  <si>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</si>
  <si>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</si>
  <si>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>　</t>
    <phoneticPr fontId="2"/>
  </si>
  <si>
    <t xml:space="preserve"> </t>
    <phoneticPr fontId="2"/>
  </si>
  <si>
    <t>2012年 5月</t>
  </si>
  <si>
    <t>2012年 6月</t>
  </si>
  <si>
    <t>2012年 7月</t>
  </si>
  <si>
    <t>2012年 8月</t>
  </si>
  <si>
    <t>2012年 9月</t>
  </si>
  <si>
    <t>2012年12月</t>
  </si>
  <si>
    <t>2013年 2月</t>
  </si>
  <si>
    <t>2013年 3月</t>
  </si>
  <si>
    <t>資料：県南紀白浜空港管理事務所</t>
    <rPh sb="3" eb="4">
      <t>ケン</t>
    </rPh>
    <phoneticPr fontId="2"/>
  </si>
  <si>
    <t>平成24年度(2012年度)</t>
    <rPh sb="0" eb="2">
      <t>ヘイセイ</t>
    </rPh>
    <rPh sb="4" eb="5">
      <t>ネン</t>
    </rPh>
    <rPh sb="5" eb="6">
      <t>ド</t>
    </rPh>
    <rPh sb="11" eb="12">
      <t>ネン</t>
    </rPh>
    <rPh sb="12" eb="13">
      <t>ド</t>
    </rPh>
    <phoneticPr fontId="2"/>
  </si>
  <si>
    <t>小計</t>
    <rPh sb="0" eb="2">
      <t>ショウケイ</t>
    </rPh>
    <phoneticPr fontId="2"/>
  </si>
  <si>
    <t>那智勝浦町</t>
    <phoneticPr fontId="2"/>
  </si>
  <si>
    <t>太地町</t>
    <phoneticPr fontId="2"/>
  </si>
  <si>
    <t>海南市</t>
    <phoneticPr fontId="2"/>
  </si>
  <si>
    <t>田辺市</t>
    <phoneticPr fontId="2"/>
  </si>
  <si>
    <t>トラック   計</t>
    <phoneticPr fontId="6"/>
  </si>
  <si>
    <t>普通車 計</t>
    <phoneticPr fontId="6"/>
  </si>
  <si>
    <t>小型車 計</t>
    <phoneticPr fontId="6"/>
  </si>
  <si>
    <t>ﾄﾚ-ﾗ-  計</t>
    <phoneticPr fontId="6"/>
  </si>
  <si>
    <t xml:space="preserve"> バス</t>
    <phoneticPr fontId="6"/>
  </si>
  <si>
    <t xml:space="preserve"> 乗用車    計</t>
    <phoneticPr fontId="6"/>
  </si>
  <si>
    <t xml:space="preserve"> 特殊用途車 計</t>
    <phoneticPr fontId="6"/>
  </si>
  <si>
    <t xml:space="preserve"> 大型特殊車 計</t>
    <phoneticPr fontId="6"/>
  </si>
  <si>
    <t xml:space="preserve">        単位：両</t>
    <phoneticPr fontId="6"/>
  </si>
  <si>
    <t>平成24年度(2012年度)総数</t>
    <rPh sb="5" eb="6">
      <t>ド</t>
    </rPh>
    <rPh sb="11" eb="12">
      <t>ネン</t>
    </rPh>
    <rPh sb="12" eb="13">
      <t>ド</t>
    </rPh>
    <rPh sb="14" eb="16">
      <t>ソウスウ</t>
    </rPh>
    <phoneticPr fontId="6"/>
  </si>
  <si>
    <t>トラック   計</t>
    <phoneticPr fontId="6"/>
  </si>
  <si>
    <t>普通車 計</t>
    <phoneticPr fontId="6"/>
  </si>
  <si>
    <t>小型車 計</t>
    <phoneticPr fontId="6"/>
  </si>
  <si>
    <t>ﾄﾚ-ﾗ-  計</t>
    <phoneticPr fontId="6"/>
  </si>
  <si>
    <t xml:space="preserve"> バス</t>
    <phoneticPr fontId="6"/>
  </si>
  <si>
    <t xml:space="preserve"> 乗用車    計</t>
    <phoneticPr fontId="6"/>
  </si>
  <si>
    <t xml:space="preserve"> 特殊用途車 計</t>
    <phoneticPr fontId="6"/>
  </si>
  <si>
    <t xml:space="preserve"> 大型特殊車 計</t>
    <phoneticPr fontId="6"/>
  </si>
  <si>
    <t>平成23年度</t>
    <rPh sb="4" eb="6">
      <t>ネンド</t>
    </rPh>
    <phoneticPr fontId="2"/>
  </si>
  <si>
    <t>平成 2年(1990年)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</si>
  <si>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2"/>
  </si>
  <si>
    <t>事業者数</t>
    <phoneticPr fontId="2"/>
  </si>
  <si>
    <t>車両数</t>
    <phoneticPr fontId="2"/>
  </si>
  <si>
    <t>走行キロ</t>
    <phoneticPr fontId="2"/>
  </si>
  <si>
    <t>輸送人員</t>
    <phoneticPr fontId="2"/>
  </si>
  <si>
    <t>運送収入</t>
    <phoneticPr fontId="2"/>
  </si>
  <si>
    <t>16(16)</t>
    <phoneticPr fontId="2"/>
  </si>
  <si>
    <t>19(19)</t>
    <phoneticPr fontId="2"/>
  </si>
  <si>
    <t>20(20)</t>
    <phoneticPr fontId="2"/>
  </si>
  <si>
    <t>大 型</t>
    <phoneticPr fontId="2"/>
  </si>
  <si>
    <t>中 型</t>
    <phoneticPr fontId="2"/>
  </si>
  <si>
    <t>小 型</t>
    <phoneticPr fontId="2"/>
  </si>
  <si>
    <t>運送回数</t>
    <phoneticPr fontId="2"/>
  </si>
  <si>
    <t>営業収入</t>
    <phoneticPr fontId="2"/>
  </si>
  <si>
    <t>37(35)</t>
    <phoneticPr fontId="2"/>
  </si>
  <si>
    <t>35(33)</t>
    <phoneticPr fontId="2"/>
  </si>
  <si>
    <t>車 両</t>
    <phoneticPr fontId="2"/>
  </si>
  <si>
    <t>総 数</t>
    <phoneticPr fontId="2"/>
  </si>
  <si>
    <t>法 人</t>
    <phoneticPr fontId="2"/>
  </si>
  <si>
    <t>個 人</t>
    <phoneticPr fontId="2"/>
  </si>
  <si>
    <t>244(242)</t>
    <phoneticPr fontId="2"/>
  </si>
  <si>
    <t>155(153)</t>
    <phoneticPr fontId="2"/>
  </si>
  <si>
    <t>245(243)</t>
    <phoneticPr fontId="2"/>
  </si>
  <si>
    <t>159(157)</t>
    <phoneticPr fontId="2"/>
  </si>
  <si>
    <t>249(247)</t>
    <phoneticPr fontId="2"/>
  </si>
  <si>
    <t>163(161)</t>
    <phoneticPr fontId="2"/>
  </si>
  <si>
    <t>250(248)</t>
    <phoneticPr fontId="2"/>
  </si>
  <si>
    <t>172(169)</t>
    <phoneticPr fontId="2"/>
  </si>
  <si>
    <t>隻  数</t>
    <phoneticPr fontId="2"/>
  </si>
  <si>
    <t>総トン数</t>
    <phoneticPr fontId="2"/>
  </si>
  <si>
    <t>注1）</t>
    <rPh sb="0" eb="1">
      <t>チュウ</t>
    </rPh>
    <phoneticPr fontId="2"/>
  </si>
  <si>
    <t>事業者数</t>
  </si>
  <si>
    <t>注1） ( )内は県内に本社を有するもの</t>
    <rPh sb="0" eb="1">
      <t>チュウ</t>
    </rPh>
    <rPh sb="15" eb="16">
      <t>ユウ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</si>
  <si>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</si>
  <si>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平成24年(2012年)</t>
    <rPh sb="2" eb="4">
      <t>ヘイセイ</t>
    </rPh>
    <rPh sb="6" eb="7">
      <t>ネン</t>
    </rPh>
    <rPh sb="12" eb="13">
      <t>ネン</t>
    </rPh>
    <phoneticPr fontId="3"/>
  </si>
  <si>
    <t>その他</t>
    <phoneticPr fontId="2"/>
  </si>
  <si>
    <t>二輪車総数</t>
    <phoneticPr fontId="2"/>
  </si>
  <si>
    <t>小型二輪</t>
    <phoneticPr fontId="2"/>
  </si>
  <si>
    <t>軽二輪</t>
    <phoneticPr fontId="2"/>
  </si>
  <si>
    <t>原付二種</t>
    <phoneticPr fontId="2"/>
  </si>
  <si>
    <t>原付一種</t>
    <phoneticPr fontId="2"/>
  </si>
  <si>
    <t>ﾐﾆｶ-等</t>
    <phoneticPr fontId="2"/>
  </si>
  <si>
    <t>路 線</t>
    <phoneticPr fontId="2"/>
  </si>
  <si>
    <t xml:space="preserve">  自動車免許人口 （注</t>
    <phoneticPr fontId="6"/>
  </si>
  <si>
    <t xml:space="preserve">  65歳以上の免許人口 （注</t>
    <phoneticPr fontId="6"/>
  </si>
  <si>
    <t>総 数</t>
    <phoneticPr fontId="2"/>
  </si>
  <si>
    <t>男 子</t>
    <phoneticPr fontId="2"/>
  </si>
  <si>
    <t>女 子</t>
    <phoneticPr fontId="2"/>
  </si>
  <si>
    <t>総 数</t>
    <phoneticPr fontId="6"/>
  </si>
  <si>
    <t>受験者数</t>
    <phoneticPr fontId="2"/>
  </si>
  <si>
    <t>合格者数</t>
    <phoneticPr fontId="2"/>
  </si>
  <si>
    <t>合格率</t>
    <phoneticPr fontId="2"/>
  </si>
  <si>
    <t>普 通</t>
    <phoneticPr fontId="2"/>
  </si>
  <si>
    <t>二 輪</t>
    <phoneticPr fontId="2"/>
  </si>
  <si>
    <t>原 付</t>
    <phoneticPr fontId="2"/>
  </si>
  <si>
    <t>70～74歳</t>
    <phoneticPr fontId="2"/>
  </si>
  <si>
    <t>75～79歳</t>
    <phoneticPr fontId="2"/>
  </si>
  <si>
    <t>80歳以上</t>
    <phoneticPr fontId="2"/>
  </si>
  <si>
    <t>平成24年末(2012年末)</t>
    <rPh sb="5" eb="6">
      <t>マツ</t>
    </rPh>
    <rPh sb="11" eb="12">
      <t>ネン</t>
    </rPh>
    <rPh sb="12" eb="13">
      <t>マツ</t>
    </rPh>
    <phoneticPr fontId="2"/>
  </si>
  <si>
    <t>資料：近畿運輸局 和歌山運輸支局、勝浦海事事務所</t>
    <rPh sb="13" eb="14">
      <t>ユ</t>
    </rPh>
    <rPh sb="20" eb="21">
      <t>ジ</t>
    </rPh>
    <rPh sb="21" eb="24">
      <t>ジムショ</t>
    </rPh>
    <phoneticPr fontId="3"/>
  </si>
  <si>
    <t>平成 2年末(1990年末)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</si>
  <si>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 7年末(1995年末)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</si>
  <si>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平成12年末(2000年末)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</si>
  <si>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平成17年末(2005年末)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</si>
  <si>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平成19年末(2007年末)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</si>
  <si>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平成20年末(2008年末)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</si>
  <si>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平成21年末(2009年末)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</si>
  <si>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平成22年末(2010年末)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</si>
  <si>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平成23年末(2011年末)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</si>
  <si>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平成24年末(2012年末)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</si>
  <si>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6"/>
  </si>
  <si>
    <t>平成23年度(2011年度)</t>
    <rPh sb="0" eb="2">
      <t>ヘイセイ</t>
    </rPh>
    <rPh sb="4" eb="6">
      <t>ネンド</t>
    </rPh>
    <rPh sb="11" eb="13">
      <t>ネンド</t>
    </rPh>
    <phoneticPr fontId="6"/>
  </si>
  <si>
    <t>平成24年度(2012年度)</t>
    <rPh sb="0" eb="2">
      <t>ヘイセイ</t>
    </rPh>
    <rPh sb="4" eb="6">
      <t>ネンド</t>
    </rPh>
    <rPh sb="11" eb="13">
      <t>ネンド</t>
    </rPh>
    <phoneticPr fontId="6"/>
  </si>
  <si>
    <t>…</t>
    <phoneticPr fontId="2"/>
  </si>
  <si>
    <t>住宅用</t>
    <rPh sb="0" eb="3">
      <t>ジュウタクヨウ</t>
    </rPh>
    <phoneticPr fontId="6"/>
  </si>
  <si>
    <t>Ｌ-01 道路の現況</t>
    <phoneticPr fontId="2"/>
  </si>
  <si>
    <t>昭和60年(1985年)</t>
    <rPh sb="10" eb="11">
      <t>ネン</t>
    </rPh>
    <phoneticPr fontId="2"/>
  </si>
  <si>
    <t>Ｂ．和歌山下津港　入港船舶</t>
    <phoneticPr fontId="2"/>
  </si>
  <si>
    <t>Ｃ．甲種及び乙種港湾　入港船舶内訳</t>
    <phoneticPr fontId="2"/>
  </si>
  <si>
    <t>平成23年(2011年)</t>
    <rPh sb="0" eb="2">
      <t>ヘイセイ</t>
    </rPh>
    <rPh sb="4" eb="5">
      <t>ネン</t>
    </rPh>
    <rPh sb="10" eb="11">
      <t>ネン</t>
    </rPh>
    <phoneticPr fontId="6"/>
  </si>
  <si>
    <t xml:space="preserve">  平成23年(2011年)</t>
    <rPh sb="12" eb="13">
      <t>ネン</t>
    </rPh>
    <phoneticPr fontId="6"/>
  </si>
  <si>
    <t>平成23年(2011年)</t>
    <rPh sb="10" eb="11">
      <t>ネン</t>
    </rPh>
    <phoneticPr fontId="2"/>
  </si>
  <si>
    <t xml:space="preserve"> 62.飲料</t>
    <rPh sb="4" eb="6">
      <t>インリョウ</t>
    </rPh>
    <phoneticPr fontId="2"/>
  </si>
  <si>
    <t xml:space="preserve"> 67.衣服・身廻品・はきもの</t>
    <rPh sb="4" eb="6">
      <t>イフク</t>
    </rPh>
    <rPh sb="7" eb="8">
      <t>ミ</t>
    </rPh>
    <rPh sb="8" eb="9">
      <t>マワ</t>
    </rPh>
    <rPh sb="9" eb="10">
      <t>ヒン</t>
    </rPh>
    <phoneticPr fontId="2"/>
  </si>
  <si>
    <t>平成24年度</t>
    <rPh sb="4" eb="6">
      <t>ネンド</t>
    </rPh>
    <phoneticPr fontId="2"/>
  </si>
  <si>
    <t>(2011年度)</t>
    <rPh sb="5" eb="6">
      <t>ネン</t>
    </rPh>
    <rPh sb="6" eb="7">
      <t>ド</t>
    </rPh>
    <phoneticPr fontId="2"/>
  </si>
  <si>
    <t>(2012年度)</t>
    <rPh sb="5" eb="6">
      <t>ネン</t>
    </rPh>
    <rPh sb="6" eb="7">
      <t>ド</t>
    </rPh>
    <phoneticPr fontId="2"/>
  </si>
  <si>
    <t>注１）配達記録を含む。　</t>
    <rPh sb="0" eb="1">
      <t>チュウ</t>
    </rPh>
    <rPh sb="3" eb="5">
      <t>ハイタツ</t>
    </rPh>
    <rPh sb="5" eb="7">
      <t>キロク</t>
    </rPh>
    <rPh sb="8" eb="9">
      <t>フク</t>
    </rPh>
    <phoneticPr fontId="2"/>
  </si>
  <si>
    <t>注２）ＥＸＰＡＣＫ５００・冊子小包を含む。</t>
  </si>
  <si>
    <t>注）市町村不明を含む。</t>
    <phoneticPr fontId="2"/>
  </si>
  <si>
    <t xml:space="preserve">   注）</t>
    <phoneticPr fontId="2"/>
  </si>
  <si>
    <t>輸送実績</t>
    <phoneticPr fontId="2"/>
  </si>
  <si>
    <t>輸送実績　　（注2</t>
    <rPh sb="0" eb="2">
      <t>ユソウ</t>
    </rPh>
    <rPh sb="2" eb="4">
      <t>ジッセキ</t>
    </rPh>
    <rPh sb="7" eb="8">
      <t>チュウ</t>
    </rPh>
    <phoneticPr fontId="2"/>
  </si>
  <si>
    <t>注2）法人タクシーのみの実績</t>
    <rPh sb="0" eb="1">
      <t>チュウ</t>
    </rPh>
    <rPh sb="3" eb="5">
      <t>ホウジン</t>
    </rPh>
    <rPh sb="12" eb="14">
      <t>ジッセキ</t>
    </rPh>
    <phoneticPr fontId="3"/>
  </si>
  <si>
    <t>資料：南海電気鉄道(株)</t>
    <rPh sb="0" eb="2">
      <t>シリョウ</t>
    </rPh>
    <rPh sb="3" eb="5">
      <t>ナンカイ</t>
    </rPh>
    <rPh sb="5" eb="7">
      <t>デンキ</t>
    </rPh>
    <rPh sb="7" eb="9">
      <t>テツドウ</t>
    </rPh>
    <rPh sb="10" eb="11">
      <t>カブ</t>
    </rPh>
    <phoneticPr fontId="3"/>
  </si>
  <si>
    <t>　　　和歌山電鐵(株)</t>
    <phoneticPr fontId="2"/>
  </si>
  <si>
    <t>　　　紀州鉄道(株)</t>
    <phoneticPr fontId="2"/>
  </si>
  <si>
    <t>注）</t>
    <rPh sb="0" eb="1">
      <t>チュウ</t>
    </rPh>
    <phoneticPr fontId="2"/>
  </si>
  <si>
    <t>注）南海電気鉄道㈱貴志川線は平成１８年４月１日に和歌山電鐵㈱に継承された。</t>
    <rPh sb="0" eb="1">
      <t>チュウ</t>
    </rPh>
    <rPh sb="2" eb="4">
      <t>ナンカイ</t>
    </rPh>
    <rPh sb="4" eb="6">
      <t>デンキ</t>
    </rPh>
    <rPh sb="6" eb="8">
      <t>テツドウ</t>
    </rPh>
    <rPh sb="9" eb="12">
      <t>キシガワ</t>
    </rPh>
    <rPh sb="12" eb="13">
      <t>セン</t>
    </rPh>
    <rPh sb="14" eb="16">
      <t>ヘイセイ</t>
    </rPh>
    <rPh sb="18" eb="19">
      <t>ネン</t>
    </rPh>
    <rPh sb="20" eb="21">
      <t>ガツ</t>
    </rPh>
    <rPh sb="22" eb="23">
      <t>ニチ</t>
    </rPh>
    <rPh sb="24" eb="27">
      <t>ワカヤマ</t>
    </rPh>
    <rPh sb="27" eb="28">
      <t>デン</t>
    </rPh>
    <rPh sb="31" eb="33">
      <t>ケイショウ</t>
    </rPh>
    <phoneticPr fontId="2"/>
  </si>
  <si>
    <t>Ｂ．ＪＲ西日本（１日当たり乗車人員）</t>
    <phoneticPr fontId="2"/>
  </si>
  <si>
    <t xml:space="preserve"> １日当たり</t>
    <phoneticPr fontId="2"/>
  </si>
  <si>
    <t>注）自動車航送船（フェリ－）による航送車両トン数（内国貿易の外数）</t>
    <rPh sb="25" eb="27">
      <t>ナイコク</t>
    </rPh>
    <rPh sb="27" eb="29">
      <t>ボウエキ</t>
    </rPh>
    <rPh sb="30" eb="31">
      <t>ソト</t>
    </rPh>
    <rPh sb="31" eb="32">
      <t>スウ</t>
    </rPh>
    <phoneticPr fontId="2"/>
  </si>
  <si>
    <t>一般加入</t>
    <rPh sb="0" eb="2">
      <t>イッパン</t>
    </rPh>
    <rPh sb="2" eb="4">
      <t>カニュウ</t>
    </rPh>
    <phoneticPr fontId="6"/>
  </si>
  <si>
    <t>　 電話</t>
    <rPh sb="2" eb="4">
      <t>デンワ</t>
    </rPh>
    <phoneticPr fontId="2"/>
  </si>
  <si>
    <t>注2）昭和60年度から平成11年度の県内計には、三重県、奈良県の一部を含む。</t>
    <rPh sb="0" eb="1">
      <t>チュウ</t>
    </rPh>
    <rPh sb="3" eb="5">
      <t>ショウワ</t>
    </rPh>
    <rPh sb="7" eb="9">
      <t>ネンド</t>
    </rPh>
    <rPh sb="11" eb="13">
      <t>ヘイセイ</t>
    </rPh>
    <rPh sb="15" eb="17">
      <t>ネンド</t>
    </rPh>
    <rPh sb="18" eb="20">
      <t>ケンナイ</t>
    </rPh>
    <rPh sb="20" eb="21">
      <t>ケイ</t>
    </rPh>
    <rPh sb="24" eb="27">
      <t>ミエケン</t>
    </rPh>
    <rPh sb="28" eb="31">
      <t>ナラケン</t>
    </rPh>
    <rPh sb="32" eb="34">
      <t>イチブ</t>
    </rPh>
    <rPh sb="35" eb="36">
      <t>フク</t>
    </rPh>
    <phoneticPr fontId="6"/>
  </si>
  <si>
    <t>Ｌ-09 有料道路の利用状況</t>
    <phoneticPr fontId="2"/>
  </si>
  <si>
    <t>平成24年(2012年)</t>
    <rPh sb="0" eb="2">
      <t>ヘイセイ</t>
    </rPh>
    <rPh sb="4" eb="5">
      <t>ネン</t>
    </rPh>
    <rPh sb="10" eb="11">
      <t>ネン</t>
    </rPh>
    <phoneticPr fontId="3"/>
  </si>
  <si>
    <t>2012年 2月</t>
  </si>
  <si>
    <t>2012年 3月</t>
  </si>
  <si>
    <t>2012年 4月</t>
  </si>
  <si>
    <t>注1）料金所通過（出入）台数</t>
    <rPh sb="0" eb="1">
      <t>チュウ</t>
    </rPh>
    <rPh sb="3" eb="5">
      <t>リョウキン</t>
    </rPh>
    <rPh sb="5" eb="6">
      <t>ショ</t>
    </rPh>
    <rPh sb="6" eb="8">
      <t>ツウカ</t>
    </rPh>
    <rPh sb="9" eb="11">
      <t>デイ</t>
    </rPh>
    <rPh sb="12" eb="14">
      <t>ダイスウ</t>
    </rPh>
    <phoneticPr fontId="3"/>
  </si>
  <si>
    <t>和歌山北～有田</t>
    <rPh sb="0" eb="3">
      <t>ワカヤマ</t>
    </rPh>
    <rPh sb="3" eb="4">
      <t>キタ</t>
    </rPh>
    <rPh sb="5" eb="7">
      <t>アリダ</t>
    </rPh>
    <phoneticPr fontId="3"/>
  </si>
  <si>
    <t>注4）海南湯浅道路（下津～吉備間）は、平成17年4月から阪和自動車道に編入。</t>
    <rPh sb="0" eb="1">
      <t>チュウ</t>
    </rPh>
    <rPh sb="3" eb="5">
      <t>カイナン</t>
    </rPh>
    <rPh sb="5" eb="7">
      <t>ユアサ</t>
    </rPh>
    <rPh sb="7" eb="9">
      <t>ドウロ</t>
    </rPh>
    <rPh sb="10" eb="12">
      <t>シモツ</t>
    </rPh>
    <rPh sb="13" eb="15">
      <t>キビ</t>
    </rPh>
    <rPh sb="15" eb="16">
      <t>カン</t>
    </rPh>
    <rPh sb="19" eb="21">
      <t>ヘイセイ</t>
    </rPh>
    <rPh sb="23" eb="24">
      <t>ネン</t>
    </rPh>
    <rPh sb="25" eb="26">
      <t>ガツ</t>
    </rPh>
    <rPh sb="28" eb="30">
      <t>ハンワ</t>
    </rPh>
    <rPh sb="30" eb="33">
      <t>ジドウシャ</t>
    </rPh>
    <rPh sb="33" eb="34">
      <t>ドウ</t>
    </rPh>
    <rPh sb="35" eb="37">
      <t>ヘンニュウ</t>
    </rPh>
    <phoneticPr fontId="2"/>
  </si>
  <si>
    <t>資料：ＮＥＸＣＯ西日本関西支社</t>
    <rPh sb="8" eb="9">
      <t>ニシ</t>
    </rPh>
    <rPh sb="9" eb="11">
      <t>ニホン</t>
    </rPh>
    <rPh sb="11" eb="13">
      <t>カンサイ</t>
    </rPh>
    <rPh sb="13" eb="15">
      <t>シシャ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</si>
  <si>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</si>
  <si>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</si>
  <si>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</si>
  <si>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</si>
  <si>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資料：近畿運輸局</t>
    <phoneticPr fontId="2"/>
  </si>
  <si>
    <t>　　　　　　Ｌ-17 倉庫業者数及び所管面（容）積</t>
    <rPh sb="11" eb="13">
      <t>ソウコ</t>
    </rPh>
    <rPh sb="13" eb="16">
      <t>ギョウシャスウ</t>
    </rPh>
    <rPh sb="16" eb="17">
      <t>オヨ</t>
    </rPh>
    <rPh sb="18" eb="20">
      <t>ショカン</t>
    </rPh>
    <rPh sb="20" eb="21">
      <t>メン</t>
    </rPh>
    <rPh sb="22" eb="23">
      <t>カタチ</t>
    </rPh>
    <rPh sb="24" eb="25">
      <t>セキ</t>
    </rPh>
    <phoneticPr fontId="2"/>
  </si>
  <si>
    <t>（4月1日現在）</t>
    <rPh sb="2" eb="3">
      <t>ガツ</t>
    </rPh>
    <rPh sb="4" eb="5">
      <t>ニチ</t>
    </rPh>
    <rPh sb="5" eb="7">
      <t>ゲンザイ</t>
    </rPh>
    <phoneticPr fontId="2"/>
  </si>
  <si>
    <t xml:space="preserve">  (年度末現在)</t>
    <rPh sb="3" eb="5">
      <t>ネンド</t>
    </rPh>
    <phoneticPr fontId="2"/>
  </si>
  <si>
    <t>　(年度末現在)</t>
    <rPh sb="2" eb="4">
      <t>ネンド</t>
    </rPh>
    <phoneticPr fontId="2"/>
  </si>
  <si>
    <t xml:space="preserve">       (年度末現在)</t>
    <rPh sb="8" eb="10">
      <t>ネンド</t>
    </rPh>
    <phoneticPr fontId="2"/>
  </si>
  <si>
    <t>Ｌ-05 道路別交通量の状況</t>
    <phoneticPr fontId="2"/>
  </si>
  <si>
    <t>実働１日１車当たり</t>
    <phoneticPr fontId="2"/>
  </si>
  <si>
    <t>Ｌ-11 鉄道輸送</t>
    <phoneticPr fontId="2"/>
  </si>
  <si>
    <t>Ｌ-12 民間航空輸送（南紀白浜空港）</t>
    <rPh sb="12" eb="14">
      <t>ナンキ</t>
    </rPh>
    <rPh sb="14" eb="16">
      <t>シラハマ</t>
    </rPh>
    <rPh sb="16" eb="18">
      <t>クウコウ</t>
    </rPh>
    <phoneticPr fontId="2"/>
  </si>
  <si>
    <t>Ｌ-16 船舶乗降人員</t>
    <phoneticPr fontId="2"/>
  </si>
  <si>
    <t>Ｌ-18 郵便施設，郵便物取扱数</t>
    <phoneticPr fontId="2"/>
  </si>
  <si>
    <t>注2）</t>
    <rPh sb="0" eb="1">
      <t>チュウ</t>
    </rPh>
    <phoneticPr fontId="6"/>
  </si>
  <si>
    <t>注1)</t>
    <rPh sb="0" eb="1">
      <t>チュウ</t>
    </rPh>
    <phoneticPr fontId="6"/>
  </si>
  <si>
    <t>…</t>
    <phoneticPr fontId="2"/>
  </si>
  <si>
    <r>
      <t>Ｂ．男女，年齢，免許種類別の運転免許人口</t>
    </r>
    <r>
      <rPr>
        <sz val="14"/>
        <rFont val="ＭＳ 明朝"/>
        <family val="1"/>
        <charset val="128"/>
      </rPr>
      <t>（年末現在）</t>
    </r>
    <rPh sb="21" eb="23">
      <t>ネンマツ</t>
    </rPh>
    <rPh sb="23" eb="25">
      <t>ゲンザイ</t>
    </rPh>
    <phoneticPr fontId="2"/>
  </si>
  <si>
    <t>普通倉庫(千㎥)</t>
    <rPh sb="0" eb="2">
      <t>フツウ</t>
    </rPh>
    <rPh sb="2" eb="4">
      <t>ソウコ</t>
    </rPh>
    <rPh sb="5" eb="6">
      <t>セン</t>
    </rPh>
    <phoneticPr fontId="2"/>
  </si>
  <si>
    <r>
      <t>Ａ．郵便局数</t>
    </r>
    <r>
      <rPr>
        <sz val="14"/>
        <rFont val="ＭＳ 明朝"/>
        <family val="1"/>
        <charset val="128"/>
      </rPr>
      <t>（年度末現在）</t>
    </r>
    <phoneticPr fontId="2"/>
  </si>
  <si>
    <t>注）１日当たり乗車人員計は、端数整理後の１日当たり普通乗車人員と１日当たり定期乗車人員</t>
    <rPh sb="0" eb="1">
      <t>チュウ</t>
    </rPh>
    <rPh sb="3" eb="4">
      <t>ニチ</t>
    </rPh>
    <rPh sb="4" eb="5">
      <t>ア</t>
    </rPh>
    <rPh sb="7" eb="9">
      <t>ジョウシャ</t>
    </rPh>
    <rPh sb="9" eb="11">
      <t>ジンイン</t>
    </rPh>
    <rPh sb="11" eb="12">
      <t>ケイ</t>
    </rPh>
    <rPh sb="14" eb="16">
      <t>ハスウ</t>
    </rPh>
    <rPh sb="16" eb="18">
      <t>セイリ</t>
    </rPh>
    <rPh sb="18" eb="19">
      <t>ノチ</t>
    </rPh>
    <rPh sb="21" eb="22">
      <t>ニチ</t>
    </rPh>
    <rPh sb="22" eb="23">
      <t>ア</t>
    </rPh>
    <rPh sb="25" eb="27">
      <t>フツウ</t>
    </rPh>
    <rPh sb="27" eb="29">
      <t>ジョウシャ</t>
    </rPh>
    <rPh sb="29" eb="31">
      <t>ジンイン</t>
    </rPh>
    <rPh sb="33" eb="34">
      <t>ニチ</t>
    </rPh>
    <rPh sb="34" eb="35">
      <t>ア</t>
    </rPh>
    <rPh sb="37" eb="39">
      <t>テイキ</t>
    </rPh>
    <rPh sb="39" eb="41">
      <t>ジョウシャ</t>
    </rPh>
    <rPh sb="41" eb="43">
      <t>ジンイン</t>
    </rPh>
    <phoneticPr fontId="2"/>
  </si>
  <si>
    <t>13.0～19.5m</t>
    <phoneticPr fontId="2"/>
  </si>
  <si>
    <t>5.5～13.0m</t>
    <phoneticPr fontId="2"/>
  </si>
  <si>
    <t>Ｌ-04 市町村別二輪車等保有台数</t>
    <phoneticPr fontId="2"/>
  </si>
  <si>
    <t>（年度末）</t>
    <rPh sb="1" eb="2">
      <t>ネン</t>
    </rPh>
    <rPh sb="2" eb="3">
      <t>タビ</t>
    </rPh>
    <rPh sb="3" eb="4">
      <t>スエ</t>
    </rPh>
    <phoneticPr fontId="2"/>
  </si>
  <si>
    <t>車両総数</t>
    <rPh sb="2" eb="4">
      <t>ソウスウ</t>
    </rPh>
    <phoneticPr fontId="2"/>
  </si>
  <si>
    <t>（年度末）</t>
    <rPh sb="1" eb="4">
      <t>ネンドマツ</t>
    </rPh>
    <phoneticPr fontId="2"/>
  </si>
  <si>
    <t>注） ( )内は県内に本社を有するもの</t>
    <rPh sb="0" eb="1">
      <t>チュウ</t>
    </rPh>
    <rPh sb="14" eb="15">
      <t>ユウ</t>
    </rPh>
    <phoneticPr fontId="2"/>
  </si>
  <si>
    <t>資料：国土交通省「交通関連統計資料集」</t>
    <rPh sb="3" eb="5">
      <t>コクド</t>
    </rPh>
    <rPh sb="5" eb="7">
      <t>コウツウ</t>
    </rPh>
    <rPh sb="9" eb="11">
      <t>コウツウ</t>
    </rPh>
    <rPh sb="11" eb="13">
      <t>カンレン</t>
    </rPh>
    <rPh sb="13" eb="15">
      <t>トウケイ</t>
    </rPh>
    <rPh sb="15" eb="18">
      <t>シリョウシュウ</t>
    </rPh>
    <phoneticPr fontId="3"/>
  </si>
  <si>
    <t>　　　近畿運輸局「近畿運輸局業務要覧」</t>
    <phoneticPr fontId="2"/>
  </si>
  <si>
    <t>千ﾄﾝ</t>
    <phoneticPr fontId="2"/>
  </si>
  <si>
    <t>(年末現在）</t>
    <rPh sb="1" eb="3">
      <t>ネンマツ</t>
    </rPh>
    <rPh sb="3" eb="5">
      <t>ゲンザイ</t>
    </rPh>
    <phoneticPr fontId="2"/>
  </si>
  <si>
    <t>総数</t>
    <phoneticPr fontId="2"/>
  </si>
  <si>
    <t>鋼船</t>
    <phoneticPr fontId="2"/>
  </si>
  <si>
    <t>木船</t>
    <phoneticPr fontId="2"/>
  </si>
  <si>
    <t>　 自動車航送船</t>
    <rPh sb="2" eb="5">
      <t>ジドウシャ</t>
    </rPh>
    <rPh sb="5" eb="6">
      <t>コウ</t>
    </rPh>
    <rPh sb="6" eb="7">
      <t>ソウ</t>
    </rPh>
    <rPh sb="7" eb="8">
      <t>セン</t>
    </rPh>
    <phoneticPr fontId="2"/>
  </si>
  <si>
    <t>資料：日本郵便（株）和歌山中央郵便局</t>
    <rPh sb="3" eb="5">
      <t>ニホン</t>
    </rPh>
    <rPh sb="5" eb="7">
      <t>ユウビン</t>
    </rPh>
    <rPh sb="8" eb="9">
      <t>カブ</t>
    </rPh>
    <rPh sb="10" eb="13">
      <t>ワカヤマ</t>
    </rPh>
    <rPh sb="13" eb="15">
      <t>チュウオウ</t>
    </rPh>
    <rPh sb="15" eb="18">
      <t>ユウビンキョク</t>
    </rPh>
    <phoneticPr fontId="3"/>
  </si>
  <si>
    <t>注1）INSﾈｯﾄ64、INSﾈｯﾄ64ﾗｲﾄ、INSﾈｯﾄ1500の総数である。</t>
    <rPh sb="0" eb="1">
      <t>チュウ</t>
    </rPh>
    <rPh sb="35" eb="37">
      <t>ソウスウ</t>
    </rPh>
    <phoneticPr fontId="6"/>
  </si>
  <si>
    <t>うち</t>
    <phoneticPr fontId="2"/>
  </si>
  <si>
    <t>紀ノ川</t>
    <phoneticPr fontId="2"/>
  </si>
  <si>
    <t xml:space="preserve">  を単純に合計したもの。</t>
    <phoneticPr fontId="2"/>
  </si>
  <si>
    <t>単位：台</t>
    <rPh sb="0" eb="2">
      <t>タンイ</t>
    </rPh>
    <rPh sb="3" eb="4">
      <t>ダイ</t>
    </rPh>
    <phoneticPr fontId="2"/>
  </si>
  <si>
    <t>Ｌ-07 ハイヤー・タクシー旅客輸送</t>
    <phoneticPr fontId="2"/>
  </si>
  <si>
    <t>注5）阪和自動車道（和歌山北IC）は、平成22年3月に延伸。</t>
    <rPh sb="0" eb="1">
      <t>チュウ</t>
    </rPh>
    <rPh sb="3" eb="5">
      <t>ハンワ</t>
    </rPh>
    <rPh sb="5" eb="8">
      <t>ジドウシャ</t>
    </rPh>
    <rPh sb="8" eb="9">
      <t>ドウ</t>
    </rPh>
    <rPh sb="10" eb="13">
      <t>ワカヤマ</t>
    </rPh>
    <rPh sb="13" eb="14">
      <t>キタ</t>
    </rPh>
    <rPh sb="19" eb="21">
      <t>ヘイセイ</t>
    </rPh>
    <rPh sb="23" eb="24">
      <t>ネン</t>
    </rPh>
    <rPh sb="25" eb="26">
      <t>ガツ</t>
    </rPh>
    <rPh sb="27" eb="28">
      <t>ノ</t>
    </rPh>
    <rPh sb="28" eb="29">
      <t>ノ</t>
    </rPh>
    <phoneticPr fontId="2"/>
  </si>
  <si>
    <t>平成25年度(2013年度)総数</t>
    <rPh sb="5" eb="6">
      <t>ド</t>
    </rPh>
    <rPh sb="11" eb="12">
      <t>ネン</t>
    </rPh>
    <rPh sb="12" eb="13">
      <t>ド</t>
    </rPh>
    <rPh sb="14" eb="16">
      <t>ソウスウ</t>
    </rPh>
    <phoneticPr fontId="6"/>
  </si>
  <si>
    <t>平成25年度(2013年度)</t>
    <rPh sb="0" eb="2">
      <t>ヘイセイ</t>
    </rPh>
    <rPh sb="4" eb="5">
      <t>ネン</t>
    </rPh>
    <rPh sb="5" eb="6">
      <t>ド</t>
    </rPh>
    <rPh sb="11" eb="12">
      <t>ネン</t>
    </rPh>
    <rPh sb="12" eb="13">
      <t>ド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</si>
  <si>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</si>
  <si>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 xml:space="preserve">  平成25年(2013年)</t>
    <rPh sb="2" eb="4">
      <t>ヘイセイ</t>
    </rPh>
    <rPh sb="6" eb="7">
      <t>ネン</t>
    </rPh>
    <rPh sb="12" eb="13">
      <t>ネン</t>
    </rPh>
    <phoneticPr fontId="3"/>
  </si>
  <si>
    <t>平成25年(2013年)</t>
    <rPh sb="0" eb="2">
      <t>ヘイセイ</t>
    </rPh>
    <rPh sb="4" eb="5">
      <t>ネン</t>
    </rPh>
    <rPh sb="10" eb="11">
      <t>ネン</t>
    </rPh>
    <phoneticPr fontId="3"/>
  </si>
  <si>
    <t>2013年 1月</t>
  </si>
  <si>
    <t>2013年 4月</t>
  </si>
  <si>
    <t>2013年 5月</t>
  </si>
  <si>
    <t>2013年 6月</t>
  </si>
  <si>
    <t>2013年 7月</t>
  </si>
  <si>
    <t>2013年 8月</t>
  </si>
  <si>
    <t>2013年 9月</t>
  </si>
  <si>
    <t>2013年10月</t>
  </si>
  <si>
    <t>2013年11月</t>
  </si>
  <si>
    <t>2013年12月</t>
  </si>
  <si>
    <t>2012年 1月</t>
  </si>
  <si>
    <t>2012年10月</t>
  </si>
  <si>
    <t>2012年11月</t>
    <rPh sb="3" eb="4">
      <t>ネン</t>
    </rPh>
    <phoneticPr fontId="2"/>
  </si>
  <si>
    <t>平成25年(2013年)</t>
    <rPh sb="4" eb="5">
      <t>ネン</t>
    </rPh>
    <rPh sb="10" eb="11">
      <t>ネン</t>
    </rPh>
    <phoneticPr fontId="2"/>
  </si>
  <si>
    <t>平成25年末(2013年末)</t>
    <rPh sb="5" eb="6">
      <t>マツ</t>
    </rPh>
    <rPh sb="11" eb="12">
      <t>ネン</t>
    </rPh>
    <rPh sb="12" eb="13">
      <t>マツ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</si>
  <si>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</si>
  <si>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>2014年 1月</t>
    <phoneticPr fontId="2"/>
  </si>
  <si>
    <t>2014年 2月</t>
    <phoneticPr fontId="2"/>
  </si>
  <si>
    <t>2014年 3月</t>
    <phoneticPr fontId="2"/>
  </si>
  <si>
    <t>平成25年末(2013年末)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</si>
  <si>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 xml:space="preserve">  平成24年(2012年)</t>
    <rPh sb="12" eb="13">
      <t>ネン</t>
    </rPh>
    <phoneticPr fontId="6"/>
  </si>
  <si>
    <t>平成24年(2012年)</t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</si>
  <si>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6"/>
  </si>
  <si>
    <t>平成26年</t>
    <rPh sb="0" eb="2">
      <t>ヘイセイ</t>
    </rPh>
    <rPh sb="4" eb="5">
      <t>ネン</t>
    </rPh>
    <phoneticPr fontId="2"/>
  </si>
  <si>
    <t>(2013年度)</t>
    <rPh sb="5" eb="6">
      <t>ネン</t>
    </rPh>
    <rPh sb="6" eb="7">
      <t>ド</t>
    </rPh>
    <phoneticPr fontId="2"/>
  </si>
  <si>
    <t>平成25年度</t>
    <rPh sb="4" eb="6">
      <t>ネンド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</si>
  <si>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6"/>
  </si>
  <si>
    <t>20(20)</t>
  </si>
  <si>
    <t>35(35)</t>
  </si>
  <si>
    <t>251(247)</t>
  </si>
  <si>
    <t>176(172)</t>
  </si>
  <si>
    <t>-</t>
    <phoneticPr fontId="2"/>
  </si>
  <si>
    <t>　31．金属製品</t>
    <rPh sb="4" eb="6">
      <t>キンゾク</t>
    </rPh>
    <rPh sb="6" eb="8">
      <t>セイヒン</t>
    </rPh>
    <phoneticPr fontId="2"/>
  </si>
  <si>
    <t>昭和55年(1980年)</t>
    <rPh sb="0" eb="2">
      <t>ショウワ</t>
    </rPh>
    <rPh sb="4" eb="5">
      <t>ネン</t>
    </rPh>
    <rPh sb="10" eb="11">
      <t>ネン</t>
    </rPh>
    <phoneticPr fontId="2"/>
  </si>
  <si>
    <t>資料：県市町村課</t>
    <rPh sb="4" eb="7">
      <t>シチョウソン</t>
    </rPh>
    <rPh sb="7" eb="8">
      <t>カ</t>
    </rPh>
    <phoneticPr fontId="2"/>
  </si>
  <si>
    <t>Ｂ．甲種港湾海上出入貨物－続き－</t>
    <phoneticPr fontId="2"/>
  </si>
  <si>
    <t>Ｌ-19 電話加入及び公衆電話数</t>
    <phoneticPr fontId="2"/>
  </si>
  <si>
    <t>(年度末現在)</t>
    <phoneticPr fontId="2"/>
  </si>
  <si>
    <t>-</t>
    <phoneticPr fontId="2"/>
  </si>
  <si>
    <t>Ｌ-03 市町村別保有軽自動車数</t>
    <phoneticPr fontId="2"/>
  </si>
  <si>
    <t>不明</t>
    <phoneticPr fontId="2"/>
  </si>
  <si>
    <t>田辺市</t>
    <rPh sb="0" eb="3">
      <t>タナベシ</t>
    </rPh>
    <phoneticPr fontId="3"/>
  </si>
  <si>
    <t>新庄～田鶴</t>
    <rPh sb="0" eb="2">
      <t>シンジョウ</t>
    </rPh>
    <rPh sb="3" eb="4">
      <t>タ</t>
    </rPh>
    <rPh sb="4" eb="5">
      <t>ツル</t>
    </rPh>
    <phoneticPr fontId="2"/>
  </si>
  <si>
    <t>注6) 紀ノ川河口大橋は平成22年8月から無料。</t>
    <rPh sb="0" eb="1">
      <t>チュウ</t>
    </rPh>
    <rPh sb="4" eb="5">
      <t>キ</t>
    </rPh>
    <rPh sb="6" eb="7">
      <t>カワ</t>
    </rPh>
    <rPh sb="7" eb="9">
      <t>カコウ</t>
    </rPh>
    <rPh sb="9" eb="11">
      <t>オオハシ</t>
    </rPh>
    <rPh sb="12" eb="14">
      <t>ヘイセイ</t>
    </rPh>
    <rPh sb="16" eb="17">
      <t>ネン</t>
    </rPh>
    <rPh sb="18" eb="19">
      <t>ガツ</t>
    </rPh>
    <rPh sb="21" eb="23">
      <t>ムリョウ</t>
    </rPh>
    <phoneticPr fontId="2"/>
  </si>
  <si>
    <t>資料：ＮＴＴ西日本　和歌山支店</t>
    <rPh sb="0" eb="2">
      <t>シリョウ</t>
    </rPh>
    <rPh sb="6" eb="9">
      <t>ニシニホン</t>
    </rPh>
    <rPh sb="10" eb="13">
      <t>ワカヤマ</t>
    </rPh>
    <rPh sb="13" eb="15">
      <t>シテン</t>
    </rPh>
    <phoneticPr fontId="2"/>
  </si>
  <si>
    <t>平成21年度</t>
  </si>
  <si>
    <t>平成22年度</t>
  </si>
  <si>
    <t>平成23年度</t>
  </si>
  <si>
    <t>平成24年度</t>
  </si>
  <si>
    <t>平成25年度</t>
  </si>
  <si>
    <t>資料：和歌山県軽自動車協会</t>
  </si>
  <si>
    <t xml:space="preserve"> 22.石材</t>
    <rPh sb="4" eb="6">
      <t>セキザイ</t>
    </rPh>
    <phoneticPr fontId="2"/>
  </si>
  <si>
    <t xml:space="preserve"> 65.その他食料工業品</t>
    <rPh sb="6" eb="7">
      <t>タ</t>
    </rPh>
    <rPh sb="7" eb="9">
      <t>ショクリョウ</t>
    </rPh>
    <rPh sb="9" eb="12">
      <t>コウギョウヒン</t>
    </rPh>
    <phoneticPr fontId="2"/>
  </si>
  <si>
    <t xml:space="preserve"> 20.金属鉱</t>
    <rPh sb="4" eb="6">
      <t>キンゾク</t>
    </rPh>
    <rPh sb="6" eb="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</si>
</sst>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.0_);[Red]\(#,##0.0\)"/>
    <numFmt numFmtId="177" formatCode="#,##0_ "/>
    <numFmt numFmtId="178" formatCode="#,##0_);[Red]\(#,##0\)"/>
    <numFmt numFmtId="179" formatCode="0.0_ "/>
    <numFmt numFmtId="180" formatCode="#,##0.0_ "/>
    <numFmt numFmtId="181" formatCode="_ * #,##0.0_ ;_ * \-#,##0.0_ ;_ * &quot;-&quot;?_ ;_ @_ "/>
    <numFmt numFmtId="182" formatCode="#,##0;&quot;△ &quot;#,##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vertAlign val="superscript"/>
      <sz val="14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499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3" fillId="0" borderId="0" xfId="0" applyFont="1" applyBorder="1">
      <alignment vertical="center"/>
    </xf>
    <xf numFmtId="0" fontId="3" fillId="0" borderId="13" xfId="0" applyFont="1" applyBorder="1" applyAlignment="1" applyProtection="1">
      <alignment horizontal="center"/>
    </xf>
    <xf numFmtId="176" fontId="3" fillId="0" borderId="1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14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2" xfId="0" applyNumberFormat="1" applyFont="1" applyBorder="1" applyAlignment="1" applyProtection="1">
      <alignment horizontal="left"/>
    </xf>
    <xf numFmtId="176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right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left"/>
    </xf>
    <xf numFmtId="177" fontId="3" fillId="0" borderId="0" xfId="0" applyNumberFormat="1" applyFont="1" applyBorder="1">
      <alignment vertical="center"/>
    </xf>
    <xf numFmtId="177" fontId="5" fillId="0" borderId="0" xfId="0" applyNumberFormat="1" applyFont="1" applyBorder="1" applyAlignment="1" applyProtection="1">
      <alignment horizontal="left"/>
    </xf>
    <xf numFmtId="177" fontId="3" fillId="0" borderId="10" xfId="0" applyNumberFormat="1" applyFont="1" applyBorder="1">
      <alignment vertical="center"/>
    </xf>
    <xf numFmtId="177" fontId="3" fillId="0" borderId="10" xfId="0" applyNumberFormat="1" applyFont="1" applyBorder="1" applyAlignment="1" applyProtection="1">
      <alignment horizontal="left"/>
    </xf>
    <xf numFmtId="177" fontId="3" fillId="0" borderId="11" xfId="0" applyNumberFormat="1" applyFont="1" applyBorder="1" applyAlignment="1" applyProtection="1">
      <alignment horizontal="left"/>
    </xf>
    <xf numFmtId="177" fontId="3" fillId="0" borderId="11" xfId="0" applyNumberFormat="1" applyFont="1" applyBorder="1">
      <alignment vertical="center"/>
    </xf>
    <xf numFmtId="177" fontId="3" fillId="0" borderId="11" xfId="0" applyNumberFormat="1" applyFont="1" applyBorder="1" applyAlignment="1" applyProtection="1">
      <alignment horizontal="center"/>
    </xf>
    <xf numFmtId="177" fontId="3" fillId="0" borderId="12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Border="1" applyAlignment="1" applyProtection="1"/>
    <xf numFmtId="177" fontId="3" fillId="0" borderId="11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</xf>
    <xf numFmtId="177" fontId="5" fillId="0" borderId="11" xfId="0" applyNumberFormat="1" applyFont="1" applyBorder="1" applyProtection="1">
      <alignment vertical="center"/>
    </xf>
    <xf numFmtId="177" fontId="3" fillId="0" borderId="15" xfId="0" applyNumberFormat="1" applyFont="1" applyBorder="1">
      <alignment vertical="center"/>
    </xf>
    <xf numFmtId="177" fontId="3" fillId="0" borderId="16" xfId="0" applyNumberFormat="1" applyFont="1" applyBorder="1" applyAlignment="1" applyProtection="1">
      <alignment horizontal="left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17" xfId="0" applyNumberFormat="1" applyFont="1" applyBorder="1">
      <alignment vertical="center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18" xfId="0" applyNumberFormat="1" applyFont="1" applyBorder="1" applyAlignment="1" applyProtection="1">
      <alignment horizontal="left"/>
    </xf>
    <xf numFmtId="177" fontId="3" fillId="0" borderId="12" xfId="0" applyNumberFormat="1" applyFont="1" applyBorder="1" applyAlignment="1" applyProtection="1">
      <alignment horizontal="left"/>
    </xf>
    <xf numFmtId="177" fontId="3" fillId="0" borderId="14" xfId="0" applyNumberFormat="1" applyFont="1" applyBorder="1">
      <alignment vertic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19" xfId="0" applyNumberFormat="1" applyFont="1" applyBorder="1" applyAlignment="1" applyProtection="1">
      <alignment horizontal="left"/>
    </xf>
    <xf numFmtId="177" fontId="3" fillId="0" borderId="19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>
      <alignment vertical="center"/>
    </xf>
    <xf numFmtId="177" fontId="5" fillId="0" borderId="0" xfId="0" applyNumberFormat="1" applyFont="1" applyAlignment="1" applyProtection="1">
      <alignment horizontal="left"/>
    </xf>
    <xf numFmtId="177" fontId="3" fillId="0" borderId="13" xfId="0" applyNumberFormat="1" applyFont="1" applyBorder="1" applyAlignment="1" applyProtection="1">
      <alignment horizontal="left"/>
    </xf>
    <xf numFmtId="177" fontId="3" fillId="0" borderId="0" xfId="0" applyNumberFormat="1" applyFont="1" applyProtection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right"/>
    </xf>
    <xf numFmtId="177" fontId="3" fillId="0" borderId="0" xfId="0" applyNumberFormat="1" applyFont="1" applyAlignment="1" applyProtection="1">
      <alignment horizontal="right"/>
    </xf>
    <xf numFmtId="177" fontId="3" fillId="0" borderId="0" xfId="0" applyNumberFormat="1" applyFont="1" applyAlignment="1">
      <alignment horizontal="center"/>
    </xf>
    <xf numFmtId="177" fontId="3" fillId="0" borderId="11" xfId="0" applyNumberFormat="1" applyFont="1" applyFill="1" applyBorder="1" applyProtection="1">
      <alignment vertical="center"/>
    </xf>
    <xf numFmtId="178" fontId="3" fillId="0" borderId="0" xfId="0" applyNumberFormat="1" applyFont="1" applyAlignment="1" applyProtection="1">
      <alignment horizontal="left"/>
    </xf>
    <xf numFmtId="178" fontId="3" fillId="0" borderId="0" xfId="0" applyNumberFormat="1" applyFont="1">
      <alignment vertical="center"/>
    </xf>
    <xf numFmtId="178" fontId="5" fillId="0" borderId="0" xfId="0" applyNumberFormat="1" applyFont="1" applyAlignment="1" applyProtection="1">
      <alignment horizontal="left"/>
    </xf>
    <xf numFmtId="178" fontId="3" fillId="0" borderId="10" xfId="0" applyNumberFormat="1" applyFont="1" applyBorder="1">
      <alignment vertical="center"/>
    </xf>
    <xf numFmtId="178" fontId="3" fillId="0" borderId="11" xfId="0" applyNumberFormat="1" applyFont="1" applyBorder="1">
      <alignment vertical="center"/>
    </xf>
    <xf numFmtId="178" fontId="3" fillId="0" borderId="12" xfId="0" applyNumberFormat="1" applyFont="1" applyBorder="1">
      <alignment vertical="center"/>
    </xf>
    <xf numFmtId="178" fontId="3" fillId="0" borderId="13" xfId="0" applyNumberFormat="1" applyFont="1" applyBorder="1">
      <alignment vertical="center"/>
    </xf>
    <xf numFmtId="178" fontId="3" fillId="0" borderId="12" xfId="0" applyNumberFormat="1" applyFont="1" applyBorder="1" applyAlignment="1" applyProtection="1">
      <alignment horizontal="left"/>
    </xf>
    <xf numFmtId="178" fontId="3" fillId="0" borderId="0" xfId="0" applyNumberFormat="1" applyFont="1" applyProtection="1">
      <alignment vertical="center"/>
      <protection locked="0"/>
    </xf>
    <xf numFmtId="178" fontId="3" fillId="0" borderId="0" xfId="0" applyNumberFormat="1" applyFont="1" applyAlignment="1" applyProtection="1">
      <alignment horizontal="center"/>
    </xf>
    <xf numFmtId="178" fontId="3" fillId="0" borderId="0" xfId="0" applyNumberFormat="1" applyFont="1" applyAlignment="1" applyProtection="1">
      <alignment horizontal="right"/>
      <protection locked="0"/>
    </xf>
    <xf numFmtId="178" fontId="5" fillId="0" borderId="0" xfId="0" applyNumberFormat="1" applyFont="1">
      <alignment vertical="center"/>
    </xf>
    <xf numFmtId="178" fontId="3" fillId="0" borderId="14" xfId="0" applyNumberFormat="1" applyFont="1" applyBorder="1">
      <alignment vertical="center"/>
    </xf>
    <xf numFmtId="178" fontId="3" fillId="0" borderId="0" xfId="0" applyNumberFormat="1" applyFont="1" applyBorder="1" applyAlignment="1" applyProtection="1">
      <alignment horizontal="left"/>
    </xf>
    <xf numFmtId="178" fontId="3" fillId="0" borderId="0" xfId="0" applyNumberFormat="1" applyFont="1" applyBorder="1">
      <alignment vertical="center"/>
    </xf>
    <xf numFmtId="178" fontId="3" fillId="0" borderId="13" xfId="0" applyNumberFormat="1" applyFont="1" applyBorder="1" applyAlignment="1" applyProtection="1">
      <alignment horizontal="center"/>
    </xf>
    <xf numFmtId="178" fontId="3" fillId="0" borderId="0" xfId="0" applyNumberFormat="1" applyFont="1" applyProtection="1">
      <alignment vertical="center"/>
    </xf>
    <xf numFmtId="177" fontId="3" fillId="0" borderId="0" xfId="0" applyNumberFormat="1" applyFont="1" applyBorder="1" applyAlignment="1" applyProtection="1">
      <alignment horizontal="right"/>
    </xf>
    <xf numFmtId="178" fontId="3" fillId="0" borderId="11" xfId="0" applyNumberFormat="1" applyFont="1" applyBorder="1" applyProtection="1">
      <alignment vertical="center"/>
    </xf>
    <xf numFmtId="177" fontId="3" fillId="0" borderId="10" xfId="0" applyNumberFormat="1" applyFont="1" applyBorder="1" applyAlignment="1" applyProtection="1">
      <alignment horizontal="right"/>
    </xf>
    <xf numFmtId="179" fontId="3" fillId="0" borderId="0" xfId="0" applyNumberFormat="1" applyFont="1" applyProtection="1">
      <alignment vertical="center"/>
    </xf>
    <xf numFmtId="178" fontId="3" fillId="0" borderId="10" xfId="0" applyNumberFormat="1" applyFont="1" applyBorder="1" applyAlignment="1" applyProtection="1">
      <alignment horizontal="left"/>
    </xf>
    <xf numFmtId="178" fontId="3" fillId="0" borderId="12" xfId="0" applyNumberFormat="1" applyFont="1" applyBorder="1" applyAlignment="1" applyProtection="1">
      <alignment horizontal="center"/>
    </xf>
    <xf numFmtId="177" fontId="3" fillId="0" borderId="21" xfId="0" applyNumberFormat="1" applyFont="1" applyBorder="1" applyAlignment="1" applyProtection="1">
      <alignment horizontal="center"/>
    </xf>
    <xf numFmtId="177" fontId="3" fillId="0" borderId="18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0" fontId="3" fillId="0" borderId="21" xfId="0" applyNumberFormat="1" applyFont="1" applyBorder="1" applyAlignment="1" applyProtection="1">
      <alignment horizontal="center"/>
    </xf>
    <xf numFmtId="177" fontId="3" fillId="0" borderId="10" xfId="0" applyNumberFormat="1" applyFont="1" applyBorder="1" applyAlignment="1" applyProtection="1">
      <alignment horizontal="right"/>
      <protection locked="0"/>
    </xf>
    <xf numFmtId="177" fontId="5" fillId="0" borderId="10" xfId="0" applyNumberFormat="1" applyFont="1" applyBorder="1" applyAlignment="1" applyProtection="1">
      <alignment horizontal="left"/>
    </xf>
    <xf numFmtId="178" fontId="5" fillId="0" borderId="10" xfId="0" applyNumberFormat="1" applyFont="1" applyBorder="1" applyAlignment="1" applyProtection="1">
      <alignment horizontal="left"/>
    </xf>
    <xf numFmtId="178" fontId="3" fillId="0" borderId="0" xfId="0" applyNumberFormat="1" applyFont="1" applyBorder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</xf>
    <xf numFmtId="178" fontId="3" fillId="0" borderId="0" xfId="0" applyNumberFormat="1" applyFont="1" applyBorder="1" applyAlignment="1" applyProtection="1">
      <alignment horizontal="right"/>
      <protection locked="0"/>
    </xf>
    <xf numFmtId="178" fontId="3" fillId="0" borderId="10" xfId="0" applyNumberFormat="1" applyFont="1" applyBorder="1" applyAlignment="1" applyProtection="1">
      <alignment horizontal="right"/>
    </xf>
    <xf numFmtId="178" fontId="3" fillId="0" borderId="21" xfId="0" applyNumberFormat="1" applyFont="1" applyBorder="1">
      <alignment vertical="center"/>
    </xf>
    <xf numFmtId="178" fontId="3" fillId="0" borderId="11" xfId="0" applyNumberFormat="1" applyFont="1" applyBorder="1" applyAlignment="1" applyProtection="1">
      <alignment horizontal="center"/>
    </xf>
    <xf numFmtId="177" fontId="5" fillId="0" borderId="10" xfId="0" applyNumberFormat="1" applyFont="1" applyBorder="1">
      <alignment vertical="center"/>
    </xf>
    <xf numFmtId="177" fontId="3" fillId="0" borderId="10" xfId="0" applyNumberFormat="1" applyFont="1" applyBorder="1" applyAlignment="1">
      <alignment horizontal="center"/>
    </xf>
    <xf numFmtId="177" fontId="3" fillId="0" borderId="22" xfId="0" applyNumberFormat="1" applyFont="1" applyBorder="1" applyAlignment="1" applyProtection="1">
      <alignment horizontal="left"/>
    </xf>
    <xf numFmtId="177" fontId="3" fillId="0" borderId="23" xfId="0" applyNumberFormat="1" applyFont="1" applyBorder="1">
      <alignment vertical="center"/>
    </xf>
    <xf numFmtId="177" fontId="3" fillId="0" borderId="0" xfId="0" applyNumberFormat="1" applyFont="1" applyBorder="1" applyAlignment="1" applyProtection="1">
      <alignment horizontal="center"/>
    </xf>
    <xf numFmtId="177" fontId="3" fillId="0" borderId="16" xfId="0" applyNumberFormat="1" applyFont="1" applyBorder="1" applyAlignment="1" applyProtection="1">
      <alignment horizontal="center"/>
    </xf>
    <xf numFmtId="177" fontId="3" fillId="0" borderId="24" xfId="0" applyNumberFormat="1" applyFont="1" applyBorder="1" applyAlignment="1">
      <alignment horizontal="center"/>
    </xf>
    <xf numFmtId="177" fontId="3" fillId="0" borderId="24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>
      <alignment horizontal="center"/>
    </xf>
    <xf numFmtId="177" fontId="3" fillId="0" borderId="17" xfId="0" applyNumberFormat="1" applyFont="1" applyBorder="1" applyAlignment="1" applyProtection="1">
      <alignment horizontal="center"/>
    </xf>
    <xf numFmtId="177" fontId="3" fillId="0" borderId="12" xfId="0" applyNumberFormat="1" applyFont="1" applyBorder="1" applyAlignment="1" applyProtection="1">
      <alignment horizontal="center"/>
    </xf>
    <xf numFmtId="177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25" xfId="0" applyNumberFormat="1" applyFont="1" applyBorder="1">
      <alignment vertical="center"/>
    </xf>
    <xf numFmtId="177" fontId="3" fillId="0" borderId="25" xfId="0" applyNumberFormat="1" applyFont="1" applyBorder="1" applyAlignment="1" applyProtection="1">
      <alignment horizontal="left"/>
    </xf>
    <xf numFmtId="177" fontId="3" fillId="0" borderId="21" xfId="0" applyNumberFormat="1" applyFont="1" applyBorder="1">
      <alignment vertical="center"/>
    </xf>
    <xf numFmtId="177" fontId="3" fillId="0" borderId="0" xfId="0" quotePrefix="1" applyNumberFormat="1" applyFont="1" applyAlignment="1" applyProtection="1">
      <alignment horizontal="right"/>
      <protection locked="0"/>
    </xf>
    <xf numFmtId="178" fontId="3" fillId="0" borderId="0" xfId="0" quotePrefix="1" applyNumberFormat="1" applyFont="1" applyAlignment="1" applyProtection="1">
      <alignment horizontal="right"/>
      <protection locked="0"/>
    </xf>
    <xf numFmtId="177" fontId="3" fillId="0" borderId="0" xfId="0" quotePrefix="1" applyNumberFormat="1" applyFont="1" applyAlignment="1" applyProtection="1">
      <alignment horizontal="right"/>
    </xf>
    <xf numFmtId="177" fontId="3" fillId="0" borderId="19" xfId="0" applyNumberFormat="1" applyFont="1" applyBorder="1" applyProtection="1">
      <alignment vertical="center"/>
    </xf>
    <xf numFmtId="177" fontId="3" fillId="0" borderId="19" xfId="0" applyNumberFormat="1" applyFont="1" applyBorder="1" applyProtection="1">
      <alignment vertical="center"/>
      <protection locked="0"/>
    </xf>
    <xf numFmtId="177" fontId="5" fillId="0" borderId="19" xfId="0" applyNumberFormat="1" applyFont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176" fontId="3" fillId="0" borderId="0" xfId="0" applyNumberFormat="1" applyFont="1" applyBorder="1" applyAlignment="1" applyProtection="1">
      <alignment horizontal="left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left" shrinkToFit="1"/>
      <protection locked="0"/>
    </xf>
    <xf numFmtId="0" fontId="3" fillId="0" borderId="0" xfId="0" applyFont="1" applyBorder="1" applyAlignment="1" applyProtection="1">
      <alignment horizontal="left"/>
    </xf>
    <xf numFmtId="177" fontId="3" fillId="0" borderId="0" xfId="0" applyNumberFormat="1" applyFont="1" applyAlignment="1">
      <alignment horizontal="right" vertical="center"/>
    </xf>
    <xf numFmtId="177" fontId="3" fillId="0" borderId="19" xfId="0" applyNumberFormat="1" applyFont="1" applyBorder="1" applyAlignment="1">
      <alignment horizontal="left"/>
    </xf>
    <xf numFmtId="176" fontId="3" fillId="0" borderId="18" xfId="0" applyNumberFormat="1" applyFont="1" applyBorder="1" applyAlignment="1" applyProtection="1">
      <alignment horizontal="right"/>
    </xf>
    <xf numFmtId="0" fontId="3" fillId="0" borderId="23" xfId="0" applyNumberFormat="1" applyFont="1" applyBorder="1" applyAlignment="1" applyProtection="1">
      <alignment horizontal="center"/>
    </xf>
    <xf numFmtId="177" fontId="3" fillId="0" borderId="19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177" fontId="3" fillId="0" borderId="0" xfId="0" applyNumberFormat="1" applyFont="1" applyBorder="1" applyAlignment="1">
      <alignment horizontal="left" vertical="center"/>
    </xf>
    <xf numFmtId="177" fontId="3" fillId="0" borderId="19" xfId="0" applyNumberFormat="1" applyFont="1" applyBorder="1" applyAlignment="1" applyProtection="1"/>
    <xf numFmtId="177" fontId="3" fillId="0" borderId="24" xfId="0" applyNumberFormat="1" applyFont="1" applyBorder="1" applyAlignment="1" applyProtection="1">
      <alignment horizontal="left"/>
    </xf>
    <xf numFmtId="177" fontId="3" fillId="0" borderId="24" xfId="0" applyNumberFormat="1" applyFont="1" applyBorder="1">
      <alignment vertical="center"/>
    </xf>
    <xf numFmtId="177" fontId="3" fillId="0" borderId="15" xfId="0" applyNumberFormat="1" applyFont="1" applyBorder="1" applyAlignment="1" applyProtection="1">
      <alignment horizontal="left"/>
    </xf>
    <xf numFmtId="177" fontId="3" fillId="0" borderId="26" xfId="0" applyNumberFormat="1" applyFont="1" applyBorder="1">
      <alignment vertical="center"/>
    </xf>
    <xf numFmtId="177" fontId="3" fillId="0" borderId="10" xfId="0" applyNumberFormat="1" applyFont="1" applyBorder="1" applyAlignment="1" applyProtection="1">
      <alignment horizontal="right" vertical="center"/>
      <protection locked="0"/>
    </xf>
    <xf numFmtId="177" fontId="3" fillId="0" borderId="27" xfId="0" applyNumberFormat="1" applyFont="1" applyBorder="1" applyAlignment="1" applyProtection="1">
      <alignment horizontal="right" vertical="center"/>
      <protection locked="0"/>
    </xf>
    <xf numFmtId="176" fontId="3" fillId="0" borderId="11" xfId="0" applyNumberFormat="1" applyFont="1" applyBorder="1" applyAlignment="1" applyProtection="1">
      <alignment horizontal="center"/>
    </xf>
    <xf numFmtId="178" fontId="5" fillId="0" borderId="11" xfId="0" applyNumberFormat="1" applyFont="1" applyBorder="1" applyProtection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177" fontId="5" fillId="0" borderId="0" xfId="0" applyNumberFormat="1" applyFont="1" applyProtection="1">
      <alignment vertical="center"/>
      <protection locked="0"/>
    </xf>
    <xf numFmtId="177" fontId="5" fillId="0" borderId="0" xfId="0" quotePrefix="1" applyNumberFormat="1" applyFont="1" applyBorder="1" applyAlignment="1" applyProtection="1">
      <alignment horizontal="right"/>
      <protection locked="0"/>
    </xf>
    <xf numFmtId="178" fontId="3" fillId="0" borderId="27" xfId="0" applyNumberFormat="1" applyFont="1" applyBorder="1" applyAlignment="1"/>
    <xf numFmtId="177" fontId="3" fillId="0" borderId="0" xfId="0" applyNumberFormat="1" applyFont="1" applyAlignment="1" applyProtection="1"/>
    <xf numFmtId="178" fontId="8" fillId="0" borderId="27" xfId="0" applyNumberFormat="1" applyFont="1" applyBorder="1" applyAlignment="1"/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>
      <alignment vertical="center"/>
    </xf>
    <xf numFmtId="177" fontId="3" fillId="0" borderId="14" xfId="0" applyNumberFormat="1" applyFont="1" applyFill="1" applyBorder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0" xfId="0" applyNumberFormat="1" applyFont="1" applyFill="1" applyAlignment="1" applyProtection="1">
      <alignment horizontal="left"/>
    </xf>
    <xf numFmtId="177" fontId="5" fillId="0" borderId="0" xfId="0" applyNumberFormat="1" applyFont="1" applyFill="1" applyAlignment="1" applyProtection="1">
      <alignment horizontal="left"/>
    </xf>
    <xf numFmtId="177" fontId="3" fillId="0" borderId="10" xfId="0" applyNumberFormat="1" applyFont="1" applyFill="1" applyBorder="1" applyAlignment="1" applyProtection="1">
      <alignment horizontal="right"/>
    </xf>
    <xf numFmtId="177" fontId="3" fillId="0" borderId="12" xfId="0" applyNumberFormat="1" applyFont="1" applyFill="1" applyBorder="1">
      <alignment vertical="center"/>
    </xf>
    <xf numFmtId="177" fontId="3" fillId="0" borderId="13" xfId="0" applyNumberFormat="1" applyFont="1" applyFill="1" applyBorder="1" applyAlignment="1" applyProtection="1">
      <alignment horizontal="center"/>
    </xf>
    <xf numFmtId="178" fontId="3" fillId="0" borderId="11" xfId="0" applyNumberFormat="1" applyFont="1" applyFill="1" applyBorder="1" applyProtection="1">
      <alignment vertical="center"/>
    </xf>
    <xf numFmtId="178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10" xfId="0" applyNumberFormat="1" applyFont="1" applyFill="1" applyBorder="1" applyAlignment="1" applyProtection="1">
      <alignment horizontal="left"/>
    </xf>
    <xf numFmtId="178" fontId="3" fillId="0" borderId="13" xfId="0" applyNumberFormat="1" applyFont="1" applyBorder="1" applyAlignment="1" applyProtection="1">
      <alignment horizontal="center" shrinkToFit="1"/>
    </xf>
    <xf numFmtId="178" fontId="3" fillId="0" borderId="16" xfId="0" applyNumberFormat="1" applyFont="1" applyBorder="1">
      <alignment vertical="center"/>
    </xf>
    <xf numFmtId="178" fontId="3" fillId="0" borderId="17" xfId="0" applyNumberFormat="1" applyFont="1" applyBorder="1" applyAlignment="1" applyProtection="1">
      <alignment horizontal="center"/>
    </xf>
    <xf numFmtId="178" fontId="3" fillId="0" borderId="23" xfId="0" applyNumberFormat="1" applyFont="1" applyBorder="1">
      <alignment vertical="center"/>
    </xf>
    <xf numFmtId="178" fontId="3" fillId="0" borderId="27" xfId="0" applyNumberFormat="1" applyFont="1" applyBorder="1">
      <alignment vertical="center"/>
    </xf>
    <xf numFmtId="178" fontId="3" fillId="0" borderId="28" xfId="0" applyNumberFormat="1" applyFont="1" applyBorder="1">
      <alignment vertical="center"/>
    </xf>
    <xf numFmtId="178" fontId="5" fillId="0" borderId="0" xfId="0" applyNumberFormat="1" applyFont="1" applyAlignment="1" applyProtection="1">
      <alignment horizontal="center" shrinkToFit="1"/>
    </xf>
    <xf numFmtId="177" fontId="3" fillId="0" borderId="26" xfId="0" applyNumberFormat="1" applyFont="1" applyBorder="1" applyAlignment="1" applyProtection="1">
      <alignment horizontal="center" shrinkToFit="1"/>
    </xf>
    <xf numFmtId="178" fontId="3" fillId="0" borderId="0" xfId="0" applyNumberFormat="1" applyFont="1" applyBorder="1" applyAlignment="1" applyProtection="1">
      <alignment horizontal="center"/>
    </xf>
    <xf numFmtId="178" fontId="3" fillId="0" borderId="18" xfId="0" applyNumberFormat="1" applyFont="1" applyBorder="1" applyAlignment="1" applyProtection="1">
      <alignment horizont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Protection="1">
      <alignment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12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8" fontId="3" fillId="0" borderId="0" xfId="0" quotePrefix="1" applyNumberFormat="1" applyFont="1" applyBorder="1" applyAlignment="1" applyProtection="1">
      <alignment horizontal="right"/>
      <protection locked="0"/>
    </xf>
    <xf numFmtId="179" fontId="3" fillId="0" borderId="0" xfId="0" applyNumberFormat="1" applyFont="1" applyBorder="1" applyProtection="1">
      <alignment vertical="center"/>
    </xf>
    <xf numFmtId="178" fontId="5" fillId="0" borderId="0" xfId="0" applyNumberFormat="1" applyFont="1" applyBorder="1" applyProtection="1">
      <alignment vertical="center"/>
    </xf>
    <xf numFmtId="177" fontId="3" fillId="0" borderId="22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77" fontId="3" fillId="0" borderId="2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Alignment="1">
      <alignment horizontal="left"/>
    </xf>
    <xf numFmtId="177" fontId="5" fillId="0" borderId="0" xfId="0" applyNumberFormat="1" applyFont="1" applyBorder="1">
      <alignment vertical="center"/>
    </xf>
    <xf numFmtId="177" fontId="3" fillId="0" borderId="13" xfId="0" applyNumberFormat="1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 applyProtection="1">
      <alignment horizontal="center"/>
    </xf>
    <xf numFmtId="177" fontId="3" fillId="0" borderId="12" xfId="0" applyNumberFormat="1" applyFont="1" applyFill="1" applyBorder="1" applyAlignment="1" applyProtection="1">
      <alignment horizontal="left"/>
    </xf>
    <xf numFmtId="177" fontId="3" fillId="0" borderId="13" xfId="0" applyNumberFormat="1" applyFont="1" applyFill="1" applyBorder="1">
      <alignment vertical="center"/>
    </xf>
    <xf numFmtId="177" fontId="3" fillId="0" borderId="11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Alignment="1" applyProtection="1">
      <alignment horizontal="right"/>
    </xf>
    <xf numFmtId="177" fontId="3" fillId="0" borderId="11" xfId="0" applyNumberFormat="1" applyFont="1" applyBorder="1" applyAlignment="1" applyProtection="1">
      <alignment vertical="center" shrinkToFit="1"/>
    </xf>
    <xf numFmtId="41" fontId="3" fillId="0" borderId="0" xfId="0" applyNumberFormat="1" applyFont="1" applyBorder="1" applyAlignment="1">
      <alignment vertical="center" shrinkToFit="1"/>
    </xf>
    <xf numFmtId="41" fontId="3" fillId="0" borderId="11" xfId="0" applyNumberFormat="1" applyFont="1" applyBorder="1" applyAlignment="1" applyProtection="1">
      <alignment vertical="center" shrinkToFit="1"/>
    </xf>
    <xf numFmtId="41" fontId="3" fillId="0" borderId="0" xfId="0" applyNumberFormat="1" applyFont="1" applyBorder="1" applyAlignment="1" applyProtection="1">
      <alignment vertical="center" shrinkToFit="1"/>
    </xf>
    <xf numFmtId="41" fontId="3" fillId="0" borderId="0" xfId="0" applyNumberFormat="1" applyFont="1" applyBorder="1" applyAlignment="1" applyProtection="1">
      <alignment vertical="center" shrinkToFit="1"/>
      <protection locked="0"/>
    </xf>
    <xf numFmtId="179" fontId="3" fillId="0" borderId="0" xfId="0" applyNumberFormat="1" applyFont="1" applyFill="1" applyBorder="1" applyProtection="1">
      <alignment vertical="center"/>
    </xf>
    <xf numFmtId="177" fontId="3" fillId="0" borderId="10" xfId="0" applyNumberFormat="1" applyFont="1" applyFill="1" applyBorder="1" applyAlignment="1">
      <alignment horizontal="right"/>
    </xf>
    <xf numFmtId="177" fontId="3" fillId="0" borderId="21" xfId="0" applyNumberFormat="1" applyFont="1" applyFill="1" applyBorder="1" applyAlignment="1" applyProtection="1">
      <alignment horizontal="left"/>
    </xf>
    <xf numFmtId="177" fontId="3" fillId="0" borderId="27" xfId="0" applyNumberFormat="1" applyFont="1" applyFill="1" applyBorder="1">
      <alignment vertical="center"/>
    </xf>
    <xf numFmtId="177" fontId="3" fillId="0" borderId="0" xfId="0" applyNumberFormat="1" applyFont="1" applyFill="1" applyBorder="1" applyAlignment="1" applyProtection="1">
      <alignment horizontal="right"/>
    </xf>
    <xf numFmtId="177" fontId="5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center"/>
    </xf>
    <xf numFmtId="177" fontId="3" fillId="0" borderId="18" xfId="0" applyNumberFormat="1" applyFont="1" applyFill="1" applyBorder="1">
      <alignment vertical="center"/>
    </xf>
    <xf numFmtId="177" fontId="3" fillId="0" borderId="25" xfId="0" applyNumberFormat="1" applyFont="1" applyFill="1" applyBorder="1">
      <alignment vertical="center"/>
    </xf>
    <xf numFmtId="177" fontId="5" fillId="0" borderId="10" xfId="0" applyNumberFormat="1" applyFont="1" applyFill="1" applyBorder="1" applyProtection="1">
      <alignment vertical="center"/>
    </xf>
    <xf numFmtId="177" fontId="5" fillId="0" borderId="21" xfId="0" applyNumberFormat="1" applyFont="1" applyFill="1" applyBorder="1" applyProtection="1">
      <alignment vertical="center"/>
    </xf>
    <xf numFmtId="177" fontId="3" fillId="0" borderId="14" xfId="0" applyNumberFormat="1" applyFont="1" applyFill="1" applyBorder="1" applyProtection="1">
      <alignment vertical="center"/>
    </xf>
    <xf numFmtId="177" fontId="3" fillId="0" borderId="1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Alignment="1" applyProtection="1">
      <alignment horizontal="left"/>
    </xf>
    <xf numFmtId="0" fontId="27" fillId="0" borderId="0" xfId="0" applyFont="1">
      <alignment vertical="center"/>
    </xf>
    <xf numFmtId="0" fontId="27" fillId="0" borderId="19" xfId="0" applyFont="1" applyBorder="1">
      <alignment vertical="center"/>
    </xf>
    <xf numFmtId="177" fontId="27" fillId="0" borderId="0" xfId="0" applyNumberFormat="1" applyFont="1">
      <alignment vertical="center"/>
    </xf>
    <xf numFmtId="0" fontId="27" fillId="0" borderId="0" xfId="0" applyFont="1" applyBorder="1">
      <alignment vertical="center"/>
    </xf>
    <xf numFmtId="177" fontId="3" fillId="0" borderId="0" xfId="0" quotePrefix="1" applyNumberFormat="1" applyFont="1" applyAlignment="1" applyProtection="1">
      <alignment horizontal="center"/>
    </xf>
    <xf numFmtId="42" fontId="3" fillId="0" borderId="0" xfId="0" applyNumberFormat="1" applyFont="1" applyAlignment="1" applyProtection="1">
      <alignment horizontal="right"/>
      <protection locked="0"/>
    </xf>
    <xf numFmtId="42" fontId="3" fillId="0" borderId="0" xfId="0" applyNumberFormat="1" applyFont="1" applyAlignment="1" applyProtection="1">
      <alignment horizontal="right"/>
    </xf>
    <xf numFmtId="42" fontId="3" fillId="0" borderId="0" xfId="0" applyNumberFormat="1" applyFont="1" applyBorder="1" applyAlignment="1" applyProtection="1">
      <alignment horizontal="right"/>
      <protection locked="0"/>
    </xf>
    <xf numFmtId="42" fontId="3" fillId="0" borderId="0" xfId="0" applyNumberFormat="1" applyFont="1" applyFill="1" applyBorder="1">
      <alignment vertical="center"/>
    </xf>
    <xf numFmtId="42" fontId="3" fillId="0" borderId="0" xfId="0" applyNumberFormat="1" applyFont="1" applyFill="1" applyAlignment="1" applyProtection="1">
      <alignment horizontal="right"/>
      <protection locked="0"/>
    </xf>
    <xf numFmtId="177" fontId="5" fillId="0" borderId="10" xfId="0" applyNumberFormat="1" applyFont="1" applyFill="1" applyBorder="1" applyAlignment="1" applyProtection="1">
      <alignment horizontal="left"/>
    </xf>
    <xf numFmtId="177" fontId="3" fillId="0" borderId="12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5" fillId="0" borderId="11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Border="1" applyAlignment="1">
      <alignment horizontal="center" vertical="center"/>
    </xf>
    <xf numFmtId="41" fontId="3" fillId="0" borderId="25" xfId="0" applyNumberFormat="1" applyFont="1" applyBorder="1" applyAlignment="1" applyProtection="1">
      <alignment vertical="center" shrinkToFit="1"/>
      <protection locked="0"/>
    </xf>
    <xf numFmtId="41" fontId="3" fillId="0" borderId="25" xfId="0" applyNumberFormat="1" applyFont="1" applyBorder="1" applyAlignment="1" applyProtection="1">
      <alignment vertical="center" shrinkToFit="1"/>
    </xf>
    <xf numFmtId="41" fontId="3" fillId="0" borderId="13" xfId="0" applyNumberFormat="1" applyFont="1" applyBorder="1" applyAlignment="1" applyProtection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 applyProtection="1">
      <alignment horizontal="left" shrinkToFit="1"/>
    </xf>
    <xf numFmtId="177" fontId="3" fillId="0" borderId="11" xfId="0" applyNumberFormat="1" applyFont="1" applyBorder="1" applyAlignment="1" applyProtection="1">
      <alignment horizontal="center" shrinkToFit="1"/>
    </xf>
    <xf numFmtId="177" fontId="3" fillId="0" borderId="16" xfId="0" applyNumberFormat="1" applyFont="1" applyBorder="1" applyAlignment="1" applyProtection="1">
      <alignment horizontal="center" shrinkToFit="1"/>
    </xf>
    <xf numFmtId="177" fontId="3" fillId="0" borderId="0" xfId="0" applyNumberFormat="1" applyFont="1" applyBorder="1" applyAlignment="1" applyProtection="1">
      <alignment horizontal="center" shrinkToFit="1"/>
    </xf>
    <xf numFmtId="177" fontId="3" fillId="0" borderId="0" xfId="0" applyNumberFormat="1" applyFont="1" applyBorder="1" applyAlignment="1" applyProtection="1">
      <alignment horizontal="center" vertical="center" shrinkToFit="1"/>
    </xf>
    <xf numFmtId="178" fontId="28" fillId="0" borderId="0" xfId="0" applyNumberFormat="1" applyFont="1">
      <alignment vertical="center"/>
    </xf>
    <xf numFmtId="178" fontId="28" fillId="0" borderId="10" xfId="0" applyNumberFormat="1" applyFont="1" applyBorder="1">
      <alignment vertical="center"/>
    </xf>
    <xf numFmtId="178" fontId="28" fillId="0" borderId="11" xfId="0" applyNumberFormat="1" applyFont="1" applyBorder="1">
      <alignment vertical="center"/>
    </xf>
    <xf numFmtId="178" fontId="28" fillId="0" borderId="12" xfId="0" applyNumberFormat="1" applyFont="1" applyBorder="1">
      <alignment vertical="center"/>
    </xf>
    <xf numFmtId="178" fontId="28" fillId="0" borderId="13" xfId="0" applyNumberFormat="1" applyFont="1" applyBorder="1">
      <alignment vertical="center"/>
    </xf>
    <xf numFmtId="178" fontId="28" fillId="0" borderId="12" xfId="0" applyNumberFormat="1" applyFont="1" applyBorder="1" applyAlignment="1" applyProtection="1">
      <alignment horizontal="left"/>
    </xf>
    <xf numFmtId="178" fontId="28" fillId="0" borderId="13" xfId="0" applyNumberFormat="1" applyFont="1" applyBorder="1" applyAlignment="1" applyProtection="1">
      <alignment horizontal="left"/>
    </xf>
    <xf numFmtId="178" fontId="28" fillId="0" borderId="11" xfId="0" applyNumberFormat="1" applyFont="1" applyBorder="1" applyAlignment="1" applyProtection="1">
      <alignment horizontal="left"/>
    </xf>
    <xf numFmtId="178" fontId="28" fillId="0" borderId="13" xfId="0" applyNumberFormat="1" applyFont="1" applyBorder="1" applyAlignment="1" applyProtection="1">
      <alignment horizontal="center"/>
    </xf>
    <xf numFmtId="178" fontId="28" fillId="0" borderId="0" xfId="0" applyNumberFormat="1" applyFont="1" applyAlignment="1" applyProtection="1">
      <alignment horizontal="right"/>
    </xf>
    <xf numFmtId="178" fontId="28" fillId="0" borderId="0" xfId="0" applyNumberFormat="1" applyFont="1" applyAlignment="1" applyProtection="1">
      <alignment horizontal="left"/>
    </xf>
    <xf numFmtId="178" fontId="28" fillId="0" borderId="11" xfId="0" applyNumberFormat="1" applyFont="1" applyBorder="1" applyAlignment="1" applyProtection="1">
      <alignment horizontal="center"/>
      <protection locked="0"/>
    </xf>
    <xf numFmtId="178" fontId="28" fillId="0" borderId="0" xfId="0" applyNumberFormat="1" applyFont="1" applyProtection="1">
      <alignment vertical="center"/>
      <protection locked="0"/>
    </xf>
    <xf numFmtId="176" fontId="28" fillId="0" borderId="0" xfId="0" applyNumberFormat="1" applyFont="1" applyProtection="1">
      <alignment vertical="center"/>
      <protection locked="0"/>
    </xf>
    <xf numFmtId="178" fontId="28" fillId="0" borderId="0" xfId="0" applyNumberFormat="1" applyFont="1" applyAlignment="1" applyProtection="1">
      <alignment horizontal="right"/>
      <protection locked="0"/>
    </xf>
    <xf numFmtId="178" fontId="28" fillId="0" borderId="11" xfId="0" quotePrefix="1" applyNumberFormat="1" applyFont="1" applyBorder="1" applyAlignment="1" applyProtection="1">
      <alignment horizontal="center"/>
      <protection locked="0"/>
    </xf>
    <xf numFmtId="178" fontId="28" fillId="0" borderId="0" xfId="0" applyNumberFormat="1" applyFont="1" applyBorder="1" applyProtection="1">
      <alignment vertical="center"/>
      <protection locked="0"/>
    </xf>
    <xf numFmtId="176" fontId="28" fillId="0" borderId="0" xfId="0" applyNumberFormat="1" applyFont="1" applyBorder="1" applyProtection="1">
      <alignment vertical="center"/>
      <protection locked="0"/>
    </xf>
    <xf numFmtId="178" fontId="28" fillId="0" borderId="14" xfId="0" applyNumberFormat="1" applyFont="1" applyBorder="1">
      <alignment vertical="center"/>
    </xf>
    <xf numFmtId="178" fontId="28" fillId="0" borderId="0" xfId="0" applyNumberFormat="1" applyFont="1" applyBorder="1" applyAlignment="1" applyProtection="1">
      <alignment horizontal="left"/>
    </xf>
    <xf numFmtId="178" fontId="28" fillId="0" borderId="11" xfId="0" applyNumberFormat="1" applyFont="1" applyBorder="1" applyAlignment="1" applyProtection="1">
      <alignment horizontal="center"/>
    </xf>
    <xf numFmtId="178" fontId="28" fillId="0" borderId="0" xfId="0" applyNumberFormat="1" applyFont="1" applyBorder="1" applyProtection="1">
      <alignment vertical="center"/>
    </xf>
    <xf numFmtId="177" fontId="28" fillId="0" borderId="0" xfId="0" applyNumberFormat="1" applyFont="1">
      <alignment vertical="center"/>
    </xf>
    <xf numFmtId="177" fontId="28" fillId="0" borderId="10" xfId="0" applyNumberFormat="1" applyFont="1" applyBorder="1">
      <alignment vertical="center"/>
    </xf>
    <xf numFmtId="177" fontId="28" fillId="0" borderId="11" xfId="0" applyNumberFormat="1" applyFont="1" applyBorder="1" applyAlignment="1" applyProtection="1">
      <alignment horizontal="left"/>
    </xf>
    <xf numFmtId="177" fontId="28" fillId="0" borderId="12" xfId="0" applyNumberFormat="1" applyFont="1" applyBorder="1">
      <alignment vertical="center"/>
    </xf>
    <xf numFmtId="177" fontId="28" fillId="0" borderId="11" xfId="0" applyNumberFormat="1" applyFont="1" applyBorder="1">
      <alignment vertical="center"/>
    </xf>
    <xf numFmtId="177" fontId="28" fillId="0" borderId="11" xfId="0" applyNumberFormat="1" applyFont="1" applyBorder="1" applyAlignment="1" applyProtection="1">
      <alignment horizontal="center"/>
    </xf>
    <xf numFmtId="177" fontId="28" fillId="0" borderId="13" xfId="0" applyNumberFormat="1" applyFont="1" applyBorder="1" applyAlignment="1" applyProtection="1">
      <alignment horizontal="center"/>
    </xf>
    <xf numFmtId="177" fontId="28" fillId="0" borderId="11" xfId="0" applyNumberFormat="1" applyFont="1" applyBorder="1" applyAlignment="1">
      <alignment horizontal="center" vertical="center"/>
    </xf>
    <xf numFmtId="177" fontId="28" fillId="0" borderId="0" xfId="0" applyNumberFormat="1" applyFont="1" applyBorder="1" applyAlignment="1" applyProtection="1">
      <alignment horizontal="right"/>
    </xf>
    <xf numFmtId="177" fontId="28" fillId="0" borderId="0" xfId="0" applyNumberFormat="1" applyFont="1" applyAlignment="1" applyProtection="1">
      <alignment horizontal="right"/>
    </xf>
    <xf numFmtId="177" fontId="28" fillId="0" borderId="11" xfId="0" quotePrefix="1" applyNumberFormat="1" applyFont="1" applyBorder="1" applyAlignment="1" applyProtection="1">
      <alignment horizontal="center"/>
      <protection locked="0"/>
    </xf>
    <xf numFmtId="177" fontId="28" fillId="0" borderId="0" xfId="0" quotePrefix="1" applyNumberFormat="1" applyFont="1" applyAlignment="1" applyProtection="1">
      <alignment horizontal="center"/>
      <protection locked="0"/>
    </xf>
    <xf numFmtId="177" fontId="28" fillId="0" borderId="0" xfId="0" applyNumberFormat="1" applyFont="1" applyBorder="1" applyProtection="1">
      <alignment vertical="center"/>
    </xf>
    <xf numFmtId="177" fontId="28" fillId="0" borderId="11" xfId="0" applyNumberFormat="1" applyFont="1" applyBorder="1" applyAlignment="1" applyProtection="1">
      <alignment horizontal="center"/>
      <protection locked="0"/>
    </xf>
    <xf numFmtId="177" fontId="28" fillId="0" borderId="0" xfId="0" applyNumberFormat="1" applyFont="1" applyBorder="1" applyProtection="1">
      <alignment vertical="center"/>
      <protection locked="0"/>
    </xf>
    <xf numFmtId="177" fontId="28" fillId="0" borderId="0" xfId="0" applyNumberFormat="1" applyFont="1" applyAlignment="1" applyProtection="1">
      <alignment horizontal="center"/>
      <protection locked="0"/>
    </xf>
    <xf numFmtId="177" fontId="28" fillId="0" borderId="14" xfId="0" applyNumberFormat="1" applyFont="1" applyBorder="1">
      <alignment vertical="center"/>
    </xf>
    <xf numFmtId="177" fontId="28" fillId="0" borderId="0" xfId="0" applyNumberFormat="1" applyFont="1" applyAlignment="1" applyProtection="1">
      <alignment horizontal="left"/>
    </xf>
    <xf numFmtId="178" fontId="28" fillId="0" borderId="11" xfId="0" applyNumberFormat="1" applyFont="1" applyBorder="1" applyProtection="1">
      <alignment vertical="center"/>
    </xf>
    <xf numFmtId="178" fontId="28" fillId="0" borderId="11" xfId="0" quotePrefix="1" applyNumberFormat="1" applyFont="1" applyBorder="1" applyAlignment="1" applyProtection="1">
      <alignment horizontal="right"/>
      <protection locked="0"/>
    </xf>
    <xf numFmtId="178" fontId="28" fillId="0" borderId="0" xfId="0" applyNumberFormat="1" applyFont="1" applyFill="1" applyBorder="1" applyProtection="1">
      <alignment vertical="center"/>
    </xf>
    <xf numFmtId="178" fontId="28" fillId="0" borderId="0" xfId="0" applyNumberFormat="1" applyFont="1" applyFill="1" applyBorder="1" applyProtection="1">
      <alignment vertical="center"/>
      <protection locked="0"/>
    </xf>
    <xf numFmtId="178" fontId="28" fillId="0" borderId="0" xfId="0" applyNumberFormat="1" applyFont="1" applyBorder="1" applyAlignment="1" applyProtection="1">
      <alignment horizontal="right"/>
      <protection locked="0"/>
    </xf>
    <xf numFmtId="178" fontId="30" fillId="0" borderId="13" xfId="0" applyNumberFormat="1" applyFont="1" applyBorder="1" applyAlignment="1">
      <alignment horizontal="right" vertical="center"/>
    </xf>
    <xf numFmtId="178" fontId="28" fillId="0" borderId="0" xfId="0" applyNumberFormat="1" applyFont="1" applyBorder="1" applyAlignment="1" applyProtection="1">
      <alignment horizontal="center"/>
    </xf>
    <xf numFmtId="178" fontId="28" fillId="0" borderId="17" xfId="0" applyNumberFormat="1" applyFont="1" applyBorder="1" applyAlignment="1" applyProtection="1">
      <alignment horizontal="center"/>
    </xf>
    <xf numFmtId="178" fontId="28" fillId="0" borderId="19" xfId="0" applyNumberFormat="1" applyFont="1" applyBorder="1">
      <alignment vertical="center"/>
    </xf>
    <xf numFmtId="178" fontId="29" fillId="0" borderId="10" xfId="0" applyNumberFormat="1" applyFont="1" applyBorder="1" applyAlignment="1" applyProtection="1">
      <alignment horizontal="left"/>
    </xf>
    <xf numFmtId="177" fontId="31" fillId="0" borderId="13" xfId="0" applyNumberFormat="1" applyFont="1" applyBorder="1" applyAlignment="1" applyProtection="1">
      <alignment horizontal="right"/>
    </xf>
    <xf numFmtId="41" fontId="3" fillId="0" borderId="11" xfId="0" applyNumberFormat="1" applyFont="1" applyBorder="1" applyProtection="1">
      <alignment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>
      <alignment vertical="center"/>
    </xf>
    <xf numFmtId="41" fontId="3" fillId="0" borderId="13" xfId="0" applyNumberFormat="1" applyFont="1" applyBorder="1">
      <alignment vertical="center"/>
    </xf>
    <xf numFmtId="41" fontId="3" fillId="0" borderId="12" xfId="0" applyNumberFormat="1" applyFont="1" applyBorder="1">
      <alignment vertical="center"/>
    </xf>
    <xf numFmtId="41" fontId="3" fillId="0" borderId="0" xfId="0" applyNumberFormat="1" applyFont="1" applyAlignment="1" applyProtection="1">
      <alignment horizontal="right"/>
      <protection locked="0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181" fontId="3" fillId="0" borderId="11" xfId="0" applyNumberFormat="1" applyFont="1" applyBorder="1" applyProtection="1">
      <alignment vertical="center"/>
    </xf>
    <xf numFmtId="181" fontId="3" fillId="0" borderId="0" xfId="0" applyNumberFormat="1" applyFont="1" applyBorder="1" applyProtection="1">
      <alignment vertical="center"/>
    </xf>
    <xf numFmtId="181" fontId="5" fillId="0" borderId="11" xfId="0" applyNumberFormat="1" applyFont="1" applyBorder="1" applyProtection="1">
      <alignment vertical="center"/>
    </xf>
    <xf numFmtId="181" fontId="5" fillId="0" borderId="0" xfId="0" applyNumberFormat="1" applyFont="1" applyBorder="1" applyProtection="1">
      <alignment vertical="center"/>
    </xf>
    <xf numFmtId="181" fontId="3" fillId="0" borderId="11" xfId="0" applyNumberFormat="1" applyFont="1" applyBorder="1" applyProtection="1">
      <alignment vertical="center"/>
      <protection locked="0"/>
    </xf>
    <xf numFmtId="181" fontId="3" fillId="0" borderId="0" xfId="0" applyNumberFormat="1" applyFont="1" applyBorder="1" applyAlignment="1" applyProtection="1">
      <alignment horizontal="right"/>
      <protection locked="0"/>
    </xf>
    <xf numFmtId="181" fontId="3" fillId="0" borderId="0" xfId="0" quotePrefix="1" applyNumberFormat="1" applyFont="1" applyBorder="1" applyAlignment="1" applyProtection="1">
      <alignment horizontal="right" vertical="center"/>
      <protection locked="0"/>
    </xf>
    <xf numFmtId="181" fontId="3" fillId="0" borderId="0" xfId="0" quotePrefix="1" applyNumberFormat="1" applyFont="1" applyBorder="1" applyAlignment="1" applyProtection="1">
      <alignment horizontal="right"/>
      <protection locked="0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181" fontId="3" fillId="0" borderId="0" xfId="0" applyNumberFormat="1" applyFont="1" applyBorder="1" applyProtection="1">
      <alignment vertical="center"/>
      <protection locked="0"/>
    </xf>
    <xf numFmtId="181" fontId="3" fillId="0" borderId="0" xfId="0" applyNumberFormat="1" applyFont="1" applyBorder="1">
      <alignment vertical="center"/>
    </xf>
    <xf numFmtId="181" fontId="3" fillId="0" borderId="11" xfId="0" applyNumberFormat="1" applyFont="1" applyBorder="1">
      <alignment vertical="center"/>
    </xf>
    <xf numFmtId="181" fontId="3" fillId="0" borderId="11" xfId="0" quotePrefix="1" applyNumberFormat="1" applyFont="1" applyBorder="1" applyAlignment="1" applyProtection="1">
      <alignment horizontal="right" vertical="center"/>
      <protection locked="0"/>
    </xf>
    <xf numFmtId="181" fontId="3" fillId="0" borderId="14" xfId="0" applyNumberFormat="1" applyFont="1" applyBorder="1">
      <alignment vertical="center"/>
    </xf>
    <xf numFmtId="181" fontId="3" fillId="0" borderId="10" xfId="0" applyNumberFormat="1" applyFont="1" applyBorder="1">
      <alignment vertical="center"/>
    </xf>
    <xf numFmtId="181" fontId="3" fillId="0" borderId="10" xfId="0" applyNumberFormat="1" applyFont="1" applyBorder="1" applyProtection="1">
      <alignment vertical="center"/>
    </xf>
    <xf numFmtId="180" fontId="3" fillId="0" borderId="0" xfId="0" quotePrefix="1" applyNumberFormat="1" applyFont="1" applyBorder="1" applyAlignment="1" applyProtection="1">
      <alignment horizontal="right" vertical="center"/>
      <protection locked="0"/>
    </xf>
    <xf numFmtId="181" fontId="3" fillId="0" borderId="0" xfId="0" applyNumberFormat="1" applyFont="1">
      <alignment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Alignment="1" applyProtection="1">
      <alignment horizontal="right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11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</xf>
    <xf numFmtId="41" fontId="3" fillId="0" borderId="0" xfId="0" applyNumberFormat="1" applyFont="1" applyFill="1">
      <alignment vertical="center"/>
    </xf>
    <xf numFmtId="41" fontId="3" fillId="0" borderId="11" xfId="0" quotePrefix="1" applyNumberFormat="1" applyFont="1" applyFill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14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Alignment="1" applyProtection="1">
      <alignment horizontal="right" vertical="center"/>
    </xf>
    <xf numFmtId="177" fontId="3" fillId="0" borderId="17" xfId="0" applyNumberFormat="1" applyFont="1" applyFill="1" applyBorder="1" applyAlignment="1" applyProtection="1">
      <alignment horizont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1" xfId="0" applyNumberFormat="1" applyFont="1" applyBorder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5" fillId="0" borderId="11" xfId="0" quotePrefix="1" applyNumberFormat="1" applyFont="1" applyFill="1" applyBorder="1" applyAlignment="1" applyProtection="1">
      <alignment horizontal="right"/>
      <protection locked="0"/>
    </xf>
    <xf numFmtId="41" fontId="5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1" fontId="5" fillId="0" borderId="11" xfId="0" applyNumberFormat="1" applyFont="1" applyBorder="1">
      <alignment vertical="center"/>
    </xf>
    <xf numFmtId="41" fontId="5" fillId="0" borderId="0" xfId="0" applyNumberFormat="1" applyFont="1">
      <alignment vertical="center"/>
    </xf>
    <xf numFmtId="41" fontId="5" fillId="0" borderId="0" xfId="0" applyNumberFormat="1" applyFont="1" applyBorder="1" applyProtection="1">
      <alignment vertical="center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 applyProtection="1">
      <alignment horizontal="left"/>
    </xf>
    <xf numFmtId="177" fontId="3" fillId="0" borderId="21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 shrinkToFit="1"/>
    </xf>
    <xf numFmtId="177" fontId="3" fillId="0" borderId="30" xfId="0" applyNumberFormat="1" applyFont="1" applyBorder="1">
      <alignment vertical="center"/>
    </xf>
    <xf numFmtId="177" fontId="3" fillId="0" borderId="19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 shrinkToFit="1"/>
    </xf>
    <xf numFmtId="41" fontId="3" fillId="0" borderId="0" xfId="0" applyNumberFormat="1" applyFont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Border="1" applyAlignment="1" applyProtection="1">
      <alignment horizontal="right" vertical="center"/>
      <protection locked="0"/>
    </xf>
    <xf numFmtId="177" fontId="3" fillId="0" borderId="26" xfId="0" applyNumberFormat="1" applyFont="1" applyBorder="1" applyAlignment="1" applyProtection="1">
      <alignment horizontal="left"/>
    </xf>
    <xf numFmtId="41" fontId="3" fillId="0" borderId="11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28" fillId="0" borderId="24" xfId="0" applyNumberFormat="1" applyFont="1" applyBorder="1">
      <alignment vertical="center"/>
    </xf>
    <xf numFmtId="177" fontId="28" fillId="0" borderId="12" xfId="0" applyNumberFormat="1" applyFont="1" applyBorder="1" applyAlignment="1" applyProtection="1">
      <alignment horizontal="center"/>
    </xf>
    <xf numFmtId="177" fontId="28" fillId="0" borderId="17" xfId="0" applyNumberFormat="1" applyFont="1" applyBorder="1" applyAlignment="1" applyProtection="1">
      <alignment horizontal="center"/>
    </xf>
    <xf numFmtId="177" fontId="28" fillId="0" borderId="0" xfId="0" applyNumberFormat="1" applyFont="1" applyFill="1">
      <alignment vertical="center"/>
    </xf>
    <xf numFmtId="177" fontId="28" fillId="0" borderId="0" xfId="0" applyNumberFormat="1" applyFont="1" applyFill="1" applyAlignment="1" applyProtection="1">
      <alignment horizontal="left"/>
    </xf>
    <xf numFmtId="178" fontId="28" fillId="0" borderId="0" xfId="0" applyNumberFormat="1" applyFont="1" applyBorder="1">
      <alignment vertical="center"/>
    </xf>
    <xf numFmtId="178" fontId="28" fillId="0" borderId="24" xfId="0" applyNumberFormat="1" applyFont="1" applyBorder="1" applyAlignment="1">
      <alignment horizontal="center" vertical="center"/>
    </xf>
    <xf numFmtId="177" fontId="5" fillId="0" borderId="19" xfId="0" applyNumberFormat="1" applyFont="1" applyBorder="1" applyAlignment="1" applyProtection="1">
      <alignment horizontal="left" shrinkToFit="1"/>
    </xf>
    <xf numFmtId="177" fontId="3" fillId="0" borderId="19" xfId="0" applyNumberFormat="1" applyFont="1" applyBorder="1" applyAlignment="1" applyProtection="1">
      <alignment horizontal="left" shrinkToFit="1"/>
    </xf>
    <xf numFmtId="177" fontId="5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 shrinkToFit="1"/>
    </xf>
    <xf numFmtId="177" fontId="3" fillId="0" borderId="10" xfId="0" applyNumberFormat="1" applyFont="1" applyBorder="1" applyAlignment="1">
      <alignment horizontal="left" vertical="center" shrinkToFit="1"/>
    </xf>
    <xf numFmtId="177" fontId="3" fillId="0" borderId="12" xfId="0" applyNumberFormat="1" applyFont="1" applyBorder="1" applyAlignment="1">
      <alignment horizontal="left" vertical="center" shrinkToFit="1"/>
    </xf>
    <xf numFmtId="177" fontId="3" fillId="0" borderId="15" xfId="0" applyNumberFormat="1" applyFont="1" applyBorder="1" applyAlignment="1">
      <alignment horizontal="left" vertical="center" shrinkToFit="1"/>
    </xf>
    <xf numFmtId="177" fontId="3" fillId="0" borderId="19" xfId="0" applyNumberFormat="1" applyFont="1" applyBorder="1" applyAlignment="1">
      <alignment horizontal="left" vertical="center" shrinkToFit="1"/>
    </xf>
    <xf numFmtId="177" fontId="3" fillId="0" borderId="20" xfId="0" applyNumberFormat="1" applyFont="1" applyBorder="1" applyAlignment="1">
      <alignment horizontal="left" vertical="center" shrinkToFit="1"/>
    </xf>
    <xf numFmtId="0" fontId="3" fillId="0" borderId="10" xfId="0" applyFont="1" applyBorder="1" applyAlignment="1" applyProtection="1">
      <alignment horizontal="right"/>
    </xf>
    <xf numFmtId="177" fontId="3" fillId="0" borderId="18" xfId="0" applyNumberFormat="1" applyFont="1" applyBorder="1" applyAlignment="1" applyProtection="1"/>
    <xf numFmtId="177" fontId="3" fillId="0" borderId="15" xfId="0" applyNumberFormat="1" applyFont="1" applyBorder="1" applyAlignment="1" applyProtection="1"/>
    <xf numFmtId="41" fontId="3" fillId="0" borderId="11" xfId="0" applyNumberFormat="1" applyFont="1" applyBorder="1" applyProtection="1">
      <alignment vertical="center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protection locked="0"/>
    </xf>
    <xf numFmtId="41" fontId="3" fillId="0" borderId="0" xfId="0" quotePrefix="1" applyNumberFormat="1" applyFont="1" applyBorder="1" applyAlignment="1" applyProtection="1">
      <protection locked="0"/>
    </xf>
    <xf numFmtId="177" fontId="3" fillId="0" borderId="31" xfId="0" applyNumberFormat="1" applyFont="1" applyBorder="1" applyAlignment="1" applyProtection="1">
      <alignment horizontal="center" shrinkToFit="1"/>
    </xf>
    <xf numFmtId="177" fontId="3" fillId="0" borderId="27" xfId="0" applyNumberFormat="1" applyFont="1" applyBorder="1" applyAlignment="1" applyProtection="1">
      <alignment horizontal="center"/>
    </xf>
    <xf numFmtId="177" fontId="3" fillId="0" borderId="0" xfId="0" applyNumberFormat="1" applyFont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7" fontId="3" fillId="0" borderId="0" xfId="0" applyNumberFormat="1" applyFont="1" applyFill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 applyProtection="1">
      <alignment horizontal="center" shrinkToFit="1"/>
    </xf>
    <xf numFmtId="41" fontId="28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178" fontId="3" fillId="0" borderId="0" xfId="0" applyNumberFormat="1" applyFont="1" applyAlignment="1">
      <alignment vertical="center" shrinkToFit="1"/>
    </xf>
    <xf numFmtId="178" fontId="3" fillId="0" borderId="10" xfId="0" applyNumberFormat="1" applyFont="1" applyBorder="1" applyAlignment="1">
      <alignment vertical="center" shrinkToFit="1"/>
    </xf>
    <xf numFmtId="178" fontId="3" fillId="0" borderId="12" xfId="0" applyNumberFormat="1" applyFont="1" applyBorder="1" applyAlignment="1">
      <alignment vertical="center" shrinkToFit="1"/>
    </xf>
    <xf numFmtId="178" fontId="3" fillId="0" borderId="0" xfId="0" applyNumberFormat="1" applyFont="1" applyBorder="1" applyAlignment="1">
      <alignment vertical="center" shrinkToFit="1"/>
    </xf>
    <xf numFmtId="178" fontId="5" fillId="0" borderId="0" xfId="0" applyNumberFormat="1" applyFont="1" applyAlignment="1" applyProtection="1">
      <alignment horizontal="left" shrinkToFit="1"/>
    </xf>
    <xf numFmtId="178" fontId="3" fillId="0" borderId="0" xfId="0" applyNumberFormat="1" applyFont="1" applyAlignment="1" applyProtection="1">
      <alignment horizontal="left" shrinkToFit="1"/>
    </xf>
    <xf numFmtId="178" fontId="3" fillId="0" borderId="0" xfId="0" applyNumberFormat="1" applyFont="1" applyFill="1" applyAlignment="1">
      <alignment vertical="center" shrinkToFit="1"/>
    </xf>
    <xf numFmtId="178" fontId="3" fillId="0" borderId="0" xfId="0" applyNumberFormat="1" applyFont="1" applyFill="1" applyAlignment="1" applyProtection="1">
      <alignment horizontal="left" shrinkToFit="1"/>
    </xf>
    <xf numFmtId="178" fontId="3" fillId="0" borderId="20" xfId="0" applyNumberFormat="1" applyFont="1" applyBorder="1" applyAlignment="1" applyProtection="1">
      <alignment horizontal="left" shrinkToFit="1"/>
    </xf>
    <xf numFmtId="178" fontId="3" fillId="0" borderId="20" xfId="0" applyNumberFormat="1" applyFont="1" applyBorder="1" applyAlignment="1">
      <alignment vertical="center" shrinkToFit="1"/>
    </xf>
    <xf numFmtId="177" fontId="3" fillId="0" borderId="23" xfId="0" applyNumberFormat="1" applyFont="1" applyBorder="1" applyAlignment="1" applyProtection="1">
      <alignment horizont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12" xfId="0" applyNumberFormat="1" applyFont="1" applyBorder="1" applyAlignment="1" applyProtection="1">
      <alignment horizontal="center"/>
    </xf>
    <xf numFmtId="177" fontId="3" fillId="0" borderId="10" xfId="0" applyNumberFormat="1" applyFont="1" applyBorder="1" applyAlignment="1" applyProtection="1">
      <alignment horizontal="left"/>
    </xf>
    <xf numFmtId="41" fontId="5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vertical="center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 applyProtection="1">
      <alignment horizontal="center"/>
    </xf>
    <xf numFmtId="0" fontId="0" fillId="0" borderId="0" xfId="0">
      <alignment vertical="center"/>
    </xf>
    <xf numFmtId="177" fontId="3" fillId="0" borderId="0" xfId="0" applyNumberFormat="1" applyFont="1" applyAlignment="1" applyProtection="1">
      <alignment horizontal="left"/>
    </xf>
    <xf numFmtId="182" fontId="3" fillId="0" borderId="15" xfId="0" applyNumberFormat="1" applyFont="1" applyBorder="1" applyAlignment="1" applyProtection="1">
      <alignment horizontal="right" shrinkToFit="1"/>
    </xf>
    <xf numFmtId="182" fontId="3" fillId="0" borderId="19" xfId="0" applyNumberFormat="1" applyFont="1" applyBorder="1" applyAlignment="1" applyProtection="1">
      <alignment horizontal="left" shrinkToFit="1"/>
    </xf>
    <xf numFmtId="182" fontId="3" fillId="0" borderId="19" xfId="0" applyNumberFormat="1" applyFont="1" applyBorder="1" applyAlignment="1">
      <alignment vertical="center" shrinkToFit="1"/>
    </xf>
    <xf numFmtId="182" fontId="3" fillId="0" borderId="19" xfId="0" applyNumberFormat="1" applyFont="1" applyFill="1" applyBorder="1" applyAlignment="1">
      <alignment vertical="center" shrinkToFit="1"/>
    </xf>
    <xf numFmtId="182" fontId="3" fillId="0" borderId="19" xfId="0" applyNumberFormat="1" applyFont="1" applyBorder="1" applyAlignment="1" applyProtection="1">
      <alignment horizontal="center"/>
    </xf>
    <xf numFmtId="182" fontId="3" fillId="0" borderId="19" xfId="0" applyNumberFormat="1" applyFont="1" applyBorder="1" applyAlignment="1" applyProtection="1">
      <alignment horizontal="left"/>
    </xf>
    <xf numFmtId="182" fontId="3" fillId="0" borderId="20" xfId="0" applyNumberFormat="1" applyFont="1" applyFill="1" applyBorder="1" applyAlignment="1">
      <alignment vertical="center" shrinkToFit="1"/>
    </xf>
    <xf numFmtId="177" fontId="3" fillId="0" borderId="13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0" borderId="17" xfId="0" applyNumberFormat="1" applyFont="1" applyBorder="1" applyAlignment="1" applyProtection="1">
      <alignment horizontal="center"/>
    </xf>
    <xf numFmtId="0" fontId="3" fillId="0" borderId="13" xfId="0" applyNumberFormat="1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0" xfId="0" applyFont="1" applyBorder="1" applyAlignment="1">
      <alignment horizontal="center" vertical="center"/>
    </xf>
    <xf numFmtId="177" fontId="5" fillId="0" borderId="0" xfId="0" applyNumberFormat="1" applyFont="1" applyBorder="1" applyAlignment="1" applyProtection="1">
      <alignment horizontal="center"/>
    </xf>
    <xf numFmtId="177" fontId="3" fillId="0" borderId="10" xfId="0" applyNumberFormat="1" applyFont="1" applyBorder="1" applyAlignment="1" applyProtection="1">
      <alignment horizontal="left"/>
    </xf>
    <xf numFmtId="177" fontId="5" fillId="0" borderId="0" xfId="0" applyNumberFormat="1" applyFont="1" applyAlignment="1" applyProtection="1">
      <alignment horizontal="center"/>
    </xf>
    <xf numFmtId="177" fontId="3" fillId="0" borderId="10" xfId="0" applyNumberFormat="1" applyFont="1" applyBorder="1" applyAlignment="1" applyProtection="1">
      <alignment horizontal="center"/>
    </xf>
    <xf numFmtId="177" fontId="3" fillId="0" borderId="34" xfId="0" applyNumberFormat="1" applyFont="1" applyBorder="1" applyAlignment="1" applyProtection="1">
      <alignment horizontal="center"/>
    </xf>
    <xf numFmtId="177" fontId="3" fillId="0" borderId="28" xfId="0" applyNumberFormat="1" applyFont="1" applyBorder="1" applyAlignment="1" applyProtection="1">
      <alignment horizontal="center"/>
    </xf>
    <xf numFmtId="178" fontId="29" fillId="0" borderId="0" xfId="0" applyNumberFormat="1" applyFont="1" applyAlignment="1" applyProtection="1">
      <alignment horizontal="center"/>
    </xf>
    <xf numFmtId="177" fontId="29" fillId="0" borderId="0" xfId="0" applyNumberFormat="1" applyFont="1" applyAlignment="1" applyProtection="1">
      <alignment horizontal="center"/>
    </xf>
    <xf numFmtId="178" fontId="28" fillId="0" borderId="34" xfId="0" applyNumberFormat="1" applyFont="1" applyBorder="1" applyAlignment="1" applyProtection="1">
      <alignment horizontal="center"/>
    </xf>
    <xf numFmtId="178" fontId="28" fillId="0" borderId="28" xfId="0" applyNumberFormat="1" applyFont="1" applyBorder="1" applyAlignment="1" applyProtection="1">
      <alignment horizontal="center"/>
    </xf>
    <xf numFmtId="178" fontId="28" fillId="0" borderId="22" xfId="0" applyNumberFormat="1" applyFont="1" applyBorder="1" applyAlignment="1" applyProtection="1">
      <alignment horizontal="center"/>
    </xf>
    <xf numFmtId="177" fontId="28" fillId="0" borderId="34" xfId="0" applyNumberFormat="1" applyFont="1" applyBorder="1" applyAlignment="1">
      <alignment horizontal="center" vertical="center"/>
    </xf>
    <xf numFmtId="177" fontId="28" fillId="0" borderId="28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12" xfId="0" applyNumberFormat="1" applyFont="1" applyBorder="1" applyAlignment="1" applyProtection="1">
      <alignment horizontal="center"/>
    </xf>
    <xf numFmtId="177" fontId="3" fillId="0" borderId="26" xfId="0" applyNumberFormat="1" applyFont="1" applyBorder="1" applyAlignment="1" applyProtection="1">
      <alignment horizontal="center"/>
    </xf>
    <xf numFmtId="177" fontId="3" fillId="0" borderId="23" xfId="0" applyNumberFormat="1" applyFont="1" applyBorder="1" applyAlignment="1" applyProtection="1">
      <alignment horizontal="center" vertical="center"/>
    </xf>
    <xf numFmtId="177" fontId="3" fillId="0" borderId="17" xfId="0" applyNumberFormat="1" applyFont="1" applyBorder="1" applyAlignment="1" applyProtection="1">
      <alignment horizontal="center" vertical="center"/>
    </xf>
    <xf numFmtId="177" fontId="32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left" shrinkToFit="1"/>
    </xf>
    <xf numFmtId="0" fontId="0" fillId="0" borderId="19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177" fontId="3" fillId="0" borderId="10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 applyProtection="1">
      <alignment horizontal="center"/>
    </xf>
    <xf numFmtId="177" fontId="3" fillId="0" borderId="29" xfId="0" applyNumberFormat="1" applyFont="1" applyBorder="1" applyAlignment="1" applyProtection="1">
      <alignment horizontal="center"/>
    </xf>
    <xf numFmtId="177" fontId="3" fillId="0" borderId="33" xfId="0" applyNumberFormat="1" applyFont="1" applyBorder="1" applyAlignment="1" applyProtection="1">
      <alignment horizontal="center"/>
    </xf>
    <xf numFmtId="177" fontId="3" fillId="0" borderId="29" xfId="0" applyNumberFormat="1" applyFont="1" applyFill="1" applyBorder="1" applyAlignment="1" applyProtection="1">
      <alignment horizontal="center"/>
    </xf>
    <xf numFmtId="177" fontId="3" fillId="0" borderId="33" xfId="0" applyNumberFormat="1" applyFont="1" applyFill="1" applyBorder="1" applyAlignment="1" applyProtection="1">
      <alignment horizontal="center"/>
    </xf>
    <xf numFmtId="177" fontId="3" fillId="0" borderId="32" xfId="0" applyNumberFormat="1" applyFont="1" applyBorder="1" applyAlignment="1" applyProtection="1">
      <alignment horizontal="center"/>
    </xf>
    <xf numFmtId="177" fontId="3" fillId="0" borderId="32" xfId="0" applyNumberFormat="1" applyFont="1" applyFill="1" applyBorder="1" applyAlignment="1" applyProtection="1">
      <alignment horizontal="center"/>
    </xf>
    <xf numFmtId="177" fontId="3" fillId="0" borderId="13" xfId="0" applyNumberFormat="1" applyFont="1" applyFill="1" applyBorder="1" applyAlignment="1" applyProtection="1">
      <alignment horizontal="center"/>
    </xf>
    <xf numFmtId="177" fontId="3" fillId="0" borderId="26" xfId="0" applyNumberFormat="1" applyFont="1" applyFill="1" applyBorder="1" applyAlignment="1" applyProtection="1">
      <alignment horizontal="center"/>
    </xf>
    <xf numFmtId="178" fontId="5" fillId="0" borderId="0" xfId="0" applyNumberFormat="1" applyFont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177" fontId="3" fillId="0" borderId="29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177" fontId="5" fillId="0" borderId="0" xfId="0" applyNumberFormat="1" applyFont="1" applyAlignment="1" applyProtection="1">
      <alignment horizontal="center" vertical="center"/>
    </xf>
    <xf numFmtId="177" fontId="5" fillId="0" borderId="10" xfId="0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3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18</xdr:row>
      <xdr:rowOff>161925</xdr:rowOff>
    </xdr:from>
    <xdr:to>
      <xdr:col>6</xdr:col>
      <xdr:colOff>276225</xdr:colOff>
      <xdr:row>18</xdr:row>
      <xdr:rowOff>161925</xdr:rowOff>
    </xdr:to>
    <xdr:sp macro="" textlink="">
      <xdr:nvSpPr>
        <xdr:cNvPr id="23553" name="Line 1"/>
        <xdr:cNvSpPr>
          <a:spLocks noChangeShapeType="1"/>
        </xdr:cNvSpPr>
      </xdr:nvSpPr>
      <xdr:spPr bwMode="auto">
        <a:xfrm>
          <a:off x="5781675" y="411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276225</xdr:colOff>
      <xdr:row>18</xdr:row>
      <xdr:rowOff>161925</xdr:rowOff>
    </xdr:from>
    <xdr:to>
      <xdr:col>6</xdr:col>
      <xdr:colOff>276225</xdr:colOff>
      <xdr:row>18</xdr:row>
      <xdr:rowOff>161925</xdr:rowOff>
    </xdr:to>
    <xdr:sp macro="" textlink="">
      <xdr:nvSpPr>
        <xdr:cNvPr id="23554" name="Line 1"/>
        <xdr:cNvSpPr>
          <a:spLocks noChangeShapeType="1"/>
        </xdr:cNvSpPr>
      </xdr:nvSpPr>
      <xdr:spPr bwMode="auto">
        <a:xfrm>
          <a:off x="5781675" y="411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276225</xdr:colOff>
      <xdr:row>14</xdr:row>
      <xdr:rowOff>161925</xdr:rowOff>
    </xdr:from>
    <xdr:to>
      <xdr:col>6</xdr:col>
      <xdr:colOff>276225</xdr:colOff>
      <xdr:row>14</xdr:row>
      <xdr:rowOff>161925</xdr:rowOff>
    </xdr:to>
    <xdr:sp macro="" textlink="">
      <xdr:nvSpPr>
        <xdr:cNvPr id="23555" name="Line 1"/>
        <xdr:cNvSpPr>
          <a:spLocks noChangeShapeType="1"/>
        </xdr:cNvSpPr>
      </xdr:nvSpPr>
      <xdr:spPr bwMode="auto">
        <a:xfrm>
          <a:off x="5781675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276225</xdr:colOff>
      <xdr:row>22</xdr:row>
      <xdr:rowOff>161925</xdr:rowOff>
    </xdr:from>
    <xdr:to>
      <xdr:col>6</xdr:col>
      <xdr:colOff>276225</xdr:colOff>
      <xdr:row>22</xdr:row>
      <xdr:rowOff>161925</xdr:rowOff>
    </xdr:to>
    <xdr:sp macro="" textlink="">
      <xdr:nvSpPr>
        <xdr:cNvPr id="23556" name="Line 1"/>
        <xdr:cNvSpPr>
          <a:spLocks noChangeShapeType="1"/>
        </xdr:cNvSpPr>
      </xdr:nvSpPr>
      <xdr:spPr bwMode="auto">
        <a:xfrm>
          <a:off x="5781675" y="499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276225</xdr:colOff>
      <xdr:row>18</xdr:row>
      <xdr:rowOff>161925</xdr:rowOff>
    </xdr:from>
    <xdr:to>
      <xdr:col>6</xdr:col>
      <xdr:colOff>276225</xdr:colOff>
      <xdr:row>18</xdr:row>
      <xdr:rowOff>161925</xdr:rowOff>
    </xdr:to>
    <xdr:sp macro="" textlink="">
      <xdr:nvSpPr>
        <xdr:cNvPr id="23557" name="Line 1"/>
        <xdr:cNvSpPr>
          <a:spLocks noChangeShapeType="1"/>
        </xdr:cNvSpPr>
      </xdr:nvSpPr>
      <xdr:spPr bwMode="auto">
        <a:xfrm>
          <a:off x="5781675" y="411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18</xdr:row>
      <xdr:rowOff>0</xdr:rowOff>
    </xdr:from>
    <xdr:to>
      <xdr:col>10</xdr:col>
      <xdr:colOff>533400</xdr:colOff>
      <xdr:row>18</xdr:row>
      <xdr:rowOff>0</xdr:rowOff>
    </xdr:to>
    <xdr:sp macro="" textlink="">
      <xdr:nvSpPr>
        <xdr:cNvPr id="24577" name="Line 1"/>
        <xdr:cNvSpPr>
          <a:spLocks noChangeShapeType="1"/>
        </xdr:cNvSpPr>
      </xdr:nvSpPr>
      <xdr:spPr bwMode="auto">
        <a:xfrm flipH="1">
          <a:off x="9991725" y="39528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4578" name="Line 2"/>
        <xdr:cNvSpPr>
          <a:spLocks noChangeShapeType="1"/>
        </xdr:cNvSpPr>
      </xdr:nvSpPr>
      <xdr:spPr bwMode="auto">
        <a:xfrm>
          <a:off x="11449050" y="3952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523875</xdr:colOff>
      <xdr:row>18</xdr:row>
      <xdr:rowOff>0</xdr:rowOff>
    </xdr:from>
    <xdr:to>
      <xdr:col>10</xdr:col>
      <xdr:colOff>533400</xdr:colOff>
      <xdr:row>18</xdr:row>
      <xdr:rowOff>0</xdr:rowOff>
    </xdr:to>
    <xdr:sp macro="" textlink="">
      <xdr:nvSpPr>
        <xdr:cNvPr id="24579" name="Line 1"/>
        <xdr:cNvSpPr>
          <a:spLocks noChangeShapeType="1"/>
        </xdr:cNvSpPr>
      </xdr:nvSpPr>
      <xdr:spPr bwMode="auto">
        <a:xfrm flipH="1">
          <a:off x="9991725" y="39528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4580" name="Line 2"/>
        <xdr:cNvSpPr>
          <a:spLocks noChangeShapeType="1"/>
        </xdr:cNvSpPr>
      </xdr:nvSpPr>
      <xdr:spPr bwMode="auto">
        <a:xfrm>
          <a:off x="11449050" y="3952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18</xdr:row>
      <xdr:rowOff>28575</xdr:rowOff>
    </xdr:from>
    <xdr:to>
      <xdr:col>12</xdr:col>
      <xdr:colOff>0</xdr:colOff>
      <xdr:row>18</xdr:row>
      <xdr:rowOff>28575</xdr:rowOff>
    </xdr:to>
    <xdr:sp macro="" textlink="">
      <xdr:nvSpPr>
        <xdr:cNvPr id="25601" name="Line 1"/>
        <xdr:cNvSpPr>
          <a:spLocks noChangeShapeType="1"/>
        </xdr:cNvSpPr>
      </xdr:nvSpPr>
      <xdr:spPr bwMode="auto">
        <a:xfrm>
          <a:off x="11449050" y="398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5602" name="Line 2"/>
        <xdr:cNvSpPr>
          <a:spLocks noChangeShapeType="1"/>
        </xdr:cNvSpPr>
      </xdr:nvSpPr>
      <xdr:spPr bwMode="auto">
        <a:xfrm>
          <a:off x="11449050" y="3952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5603" name="Line 3"/>
        <xdr:cNvSpPr>
          <a:spLocks noChangeShapeType="1"/>
        </xdr:cNvSpPr>
      </xdr:nvSpPr>
      <xdr:spPr bwMode="auto">
        <a:xfrm flipH="1" flipV="1">
          <a:off x="11449050" y="3952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28575</xdr:rowOff>
    </xdr:from>
    <xdr:to>
      <xdr:col>12</xdr:col>
      <xdr:colOff>0</xdr:colOff>
      <xdr:row>18</xdr:row>
      <xdr:rowOff>28575</xdr:rowOff>
    </xdr:to>
    <xdr:sp macro="" textlink="">
      <xdr:nvSpPr>
        <xdr:cNvPr id="25604" name="Line 1"/>
        <xdr:cNvSpPr>
          <a:spLocks noChangeShapeType="1"/>
        </xdr:cNvSpPr>
      </xdr:nvSpPr>
      <xdr:spPr bwMode="auto">
        <a:xfrm>
          <a:off x="11449050" y="398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5605" name="Line 2"/>
        <xdr:cNvSpPr>
          <a:spLocks noChangeShapeType="1"/>
        </xdr:cNvSpPr>
      </xdr:nvSpPr>
      <xdr:spPr bwMode="auto">
        <a:xfrm>
          <a:off x="11449050" y="3952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5606" name="Line 3"/>
        <xdr:cNvSpPr>
          <a:spLocks noChangeShapeType="1"/>
        </xdr:cNvSpPr>
      </xdr:nvSpPr>
      <xdr:spPr bwMode="auto">
        <a:xfrm flipH="1" flipV="1">
          <a:off x="11449050" y="3952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6"/>
  <sheetViews>
    <sheetView view="pageBreakPreview" zoomScale="75" zoomScaleNormal="75" workbookViewId="0">
      <selection activeCell="J50" sqref="J50"/>
    </sheetView>
  </sheetViews>
  <sheetFormatPr defaultColWidth="13.375" defaultRowHeight="17.25" x14ac:dyDescent="0.15"/>
  <cols>
    <col min="1" max="1" width="13.375" style="2" customWidth="1"/>
    <col min="2" max="2" width="21" style="2" customWidth="1"/>
    <col min="3" max="10" width="14.5" style="2" customWidth="1"/>
    <col min="11" max="16384" width="13.375" style="2"/>
  </cols>
  <sheetData>
    <row r="1" spans="1:10" x14ac:dyDescent="0.2">
      <c r="A1" s="1"/>
    </row>
    <row r="6" spans="1:10" ht="28.5" x14ac:dyDescent="0.3">
      <c r="B6" s="457" t="s">
        <v>42</v>
      </c>
      <c r="C6" s="457"/>
      <c r="D6" s="457"/>
      <c r="E6" s="457"/>
      <c r="F6" s="457"/>
      <c r="G6" s="457"/>
      <c r="H6" s="457"/>
      <c r="I6" s="457"/>
      <c r="J6" s="457"/>
    </row>
    <row r="7" spans="1:10" ht="17.25" customHeight="1" x14ac:dyDescent="0.3">
      <c r="E7" s="3"/>
    </row>
    <row r="8" spans="1:10" x14ac:dyDescent="0.2">
      <c r="B8" s="458" t="s">
        <v>784</v>
      </c>
      <c r="C8" s="458"/>
      <c r="D8" s="458"/>
      <c r="E8" s="458"/>
      <c r="F8" s="458"/>
      <c r="G8" s="458"/>
      <c r="H8" s="458"/>
      <c r="I8" s="458"/>
      <c r="J8" s="458"/>
    </row>
    <row r="9" spans="1:10" ht="18" thickBot="1" x14ac:dyDescent="0.2">
      <c r="B9" s="459" t="s">
        <v>829</v>
      </c>
      <c r="C9" s="459"/>
      <c r="D9" s="459"/>
      <c r="E9" s="459"/>
      <c r="F9" s="459"/>
      <c r="G9" s="459"/>
      <c r="H9" s="459"/>
      <c r="I9" s="459"/>
      <c r="J9" s="459"/>
    </row>
    <row r="10" spans="1:10" x14ac:dyDescent="0.15">
      <c r="C10" s="5"/>
      <c r="D10" s="5"/>
      <c r="E10" s="6"/>
      <c r="F10" s="6"/>
      <c r="G10" s="6"/>
      <c r="H10" s="6"/>
      <c r="I10" s="6"/>
      <c r="J10" s="6"/>
    </row>
    <row r="11" spans="1:10" x14ac:dyDescent="0.2">
      <c r="C11" s="27" t="s">
        <v>658</v>
      </c>
      <c r="D11" s="27" t="s">
        <v>659</v>
      </c>
      <c r="E11" s="5"/>
      <c r="F11" s="455" t="s">
        <v>660</v>
      </c>
      <c r="G11" s="455"/>
      <c r="H11" s="455"/>
      <c r="I11" s="456"/>
      <c r="J11" s="5"/>
    </row>
    <row r="12" spans="1:10" x14ac:dyDescent="0.2">
      <c r="B12" s="6"/>
      <c r="C12" s="7"/>
      <c r="D12" s="7"/>
      <c r="E12" s="13" t="s">
        <v>661</v>
      </c>
      <c r="F12" s="13" t="s">
        <v>662</v>
      </c>
      <c r="G12" s="13" t="s">
        <v>846</v>
      </c>
      <c r="H12" s="13" t="s">
        <v>847</v>
      </c>
      <c r="I12" s="13" t="s">
        <v>663</v>
      </c>
      <c r="J12" s="13" t="s">
        <v>664</v>
      </c>
    </row>
    <row r="13" spans="1:10" x14ac:dyDescent="0.2">
      <c r="C13" s="9" t="s">
        <v>43</v>
      </c>
      <c r="D13" s="10" t="s">
        <v>43</v>
      </c>
      <c r="E13" s="10" t="s">
        <v>43</v>
      </c>
      <c r="F13" s="10" t="s">
        <v>43</v>
      </c>
      <c r="G13" s="10" t="s">
        <v>43</v>
      </c>
      <c r="H13" s="10" t="s">
        <v>43</v>
      </c>
      <c r="I13" s="10" t="s">
        <v>43</v>
      </c>
      <c r="J13" s="10" t="s">
        <v>43</v>
      </c>
    </row>
    <row r="14" spans="1:10" x14ac:dyDescent="0.2">
      <c r="B14" s="1" t="s">
        <v>578</v>
      </c>
      <c r="C14" s="320">
        <v>13970.9</v>
      </c>
      <c r="D14" s="321">
        <v>13469.2</v>
      </c>
      <c r="E14" s="321">
        <v>6516.9</v>
      </c>
      <c r="F14" s="321">
        <v>12</v>
      </c>
      <c r="G14" s="321">
        <v>114</v>
      </c>
      <c r="H14" s="321">
        <v>2644.9</v>
      </c>
      <c r="I14" s="321">
        <v>3745.9</v>
      </c>
      <c r="J14" s="321">
        <v>6952.3</v>
      </c>
    </row>
    <row r="15" spans="1:10" x14ac:dyDescent="0.2">
      <c r="B15" s="1" t="s">
        <v>742</v>
      </c>
      <c r="C15" s="320">
        <v>13994.3</v>
      </c>
      <c r="D15" s="321">
        <v>13508.8</v>
      </c>
      <c r="E15" s="321">
        <v>6591.2</v>
      </c>
      <c r="F15" s="321">
        <v>12</v>
      </c>
      <c r="G15" s="321">
        <v>112.8</v>
      </c>
      <c r="H15" s="321">
        <v>2696.4</v>
      </c>
      <c r="I15" s="321">
        <v>3770</v>
      </c>
      <c r="J15" s="321">
        <v>6917.6</v>
      </c>
    </row>
    <row r="16" spans="1:10" x14ac:dyDescent="0.2">
      <c r="B16" s="11"/>
      <c r="C16" s="322"/>
      <c r="D16" s="323"/>
      <c r="E16" s="323"/>
      <c r="F16" s="323"/>
      <c r="G16" s="323"/>
      <c r="H16" s="323"/>
      <c r="I16" s="323"/>
      <c r="J16" s="323"/>
    </row>
    <row r="17" spans="2:11" x14ac:dyDescent="0.2">
      <c r="B17" s="140" t="s">
        <v>44</v>
      </c>
      <c r="C17" s="324">
        <v>94</v>
      </c>
      <c r="D17" s="321">
        <v>59.6</v>
      </c>
      <c r="E17" s="321">
        <v>59.6</v>
      </c>
      <c r="F17" s="244">
        <v>0</v>
      </c>
      <c r="G17" s="326">
        <v>23.2</v>
      </c>
      <c r="H17" s="326">
        <v>36.4</v>
      </c>
      <c r="I17" s="244">
        <v>0</v>
      </c>
      <c r="J17" s="244">
        <v>0</v>
      </c>
      <c r="K17" s="337"/>
    </row>
    <row r="18" spans="2:11" x14ac:dyDescent="0.2">
      <c r="B18" s="141" t="s">
        <v>416</v>
      </c>
      <c r="C18" s="320">
        <v>1121.0999999999999</v>
      </c>
      <c r="D18" s="321">
        <v>1012.2</v>
      </c>
      <c r="E18" s="321">
        <v>862.3</v>
      </c>
      <c r="F18" s="327">
        <v>6.8</v>
      </c>
      <c r="G18" s="328">
        <v>43.9</v>
      </c>
      <c r="H18" s="326">
        <v>714</v>
      </c>
      <c r="I18" s="326">
        <v>97.6</v>
      </c>
      <c r="J18" s="326">
        <v>149.9</v>
      </c>
    </row>
    <row r="19" spans="2:11" x14ac:dyDescent="0.2">
      <c r="B19" s="140" t="s">
        <v>417</v>
      </c>
      <c r="C19" s="324">
        <v>64</v>
      </c>
      <c r="D19" s="321">
        <v>64</v>
      </c>
      <c r="E19" s="321">
        <v>64</v>
      </c>
      <c r="F19" s="321">
        <v>1.5</v>
      </c>
      <c r="G19" s="321">
        <v>15.8</v>
      </c>
      <c r="H19" s="326">
        <v>46.8</v>
      </c>
      <c r="I19" s="244">
        <v>0</v>
      </c>
      <c r="J19" s="244">
        <v>0</v>
      </c>
    </row>
    <row r="20" spans="2:11" x14ac:dyDescent="0.2">
      <c r="B20" s="140" t="s">
        <v>418</v>
      </c>
      <c r="C20" s="324">
        <v>9.8000000000000007</v>
      </c>
      <c r="D20" s="321">
        <v>9.3000000000000007</v>
      </c>
      <c r="E20" s="321">
        <v>9.3000000000000007</v>
      </c>
      <c r="F20" s="329">
        <v>1.4</v>
      </c>
      <c r="G20" s="326">
        <v>5.4</v>
      </c>
      <c r="H20" s="326">
        <v>2.6</v>
      </c>
      <c r="I20" s="244">
        <v>0</v>
      </c>
      <c r="J20" s="244">
        <v>0</v>
      </c>
    </row>
    <row r="21" spans="2:11" x14ac:dyDescent="0.2">
      <c r="B21" s="140" t="s">
        <v>419</v>
      </c>
      <c r="C21" s="324">
        <v>242.4</v>
      </c>
      <c r="D21" s="321">
        <v>242.4</v>
      </c>
      <c r="E21" s="321">
        <v>242.4</v>
      </c>
      <c r="F21" s="329">
        <v>3.9</v>
      </c>
      <c r="G21" s="326">
        <v>19.7</v>
      </c>
      <c r="H21" s="326">
        <v>218.8</v>
      </c>
      <c r="I21" s="244">
        <v>0</v>
      </c>
      <c r="J21" s="244">
        <v>0</v>
      </c>
    </row>
    <row r="22" spans="2:11" x14ac:dyDescent="0.2">
      <c r="B22" s="140" t="s">
        <v>420</v>
      </c>
      <c r="C22" s="324">
        <v>46.8</v>
      </c>
      <c r="D22" s="321">
        <v>46.8</v>
      </c>
      <c r="E22" s="321">
        <v>45.8</v>
      </c>
      <c r="F22" s="244">
        <v>0</v>
      </c>
      <c r="G22" s="244">
        <v>0</v>
      </c>
      <c r="H22" s="326">
        <v>40.9</v>
      </c>
      <c r="I22" s="326">
        <v>4.8</v>
      </c>
      <c r="J22" s="326">
        <v>1</v>
      </c>
    </row>
    <row r="23" spans="2:11" x14ac:dyDescent="0.2">
      <c r="B23" s="1"/>
      <c r="C23" s="324"/>
      <c r="D23" s="321"/>
      <c r="E23" s="321"/>
      <c r="F23" s="326"/>
      <c r="G23" s="326"/>
      <c r="H23" s="326"/>
      <c r="I23" s="326"/>
      <c r="J23" s="326"/>
    </row>
    <row r="24" spans="2:11" x14ac:dyDescent="0.2">
      <c r="B24" s="140" t="s">
        <v>421</v>
      </c>
      <c r="C24" s="324">
        <v>51.6</v>
      </c>
      <c r="D24" s="321">
        <v>29.5</v>
      </c>
      <c r="E24" s="321">
        <v>12</v>
      </c>
      <c r="F24" s="244">
        <v>0</v>
      </c>
      <c r="G24" s="244">
        <v>0</v>
      </c>
      <c r="H24" s="326">
        <v>9.3000000000000007</v>
      </c>
      <c r="I24" s="326">
        <v>2.6</v>
      </c>
      <c r="J24" s="326">
        <v>17.5</v>
      </c>
    </row>
    <row r="25" spans="2:11" x14ac:dyDescent="0.2">
      <c r="B25" s="140" t="s">
        <v>422</v>
      </c>
      <c r="C25" s="324">
        <v>71.8</v>
      </c>
      <c r="D25" s="321">
        <v>54.1</v>
      </c>
      <c r="E25" s="321">
        <v>52.2</v>
      </c>
      <c r="F25" s="244">
        <v>0</v>
      </c>
      <c r="G25" s="336">
        <v>0</v>
      </c>
      <c r="H25" s="326">
        <v>51.6</v>
      </c>
      <c r="I25" s="326">
        <v>0.6</v>
      </c>
      <c r="J25" s="326">
        <v>1.9</v>
      </c>
    </row>
    <row r="26" spans="2:11" x14ac:dyDescent="0.2">
      <c r="B26" s="140" t="s">
        <v>423</v>
      </c>
      <c r="C26" s="324">
        <v>81.3</v>
      </c>
      <c r="D26" s="321">
        <v>71.400000000000006</v>
      </c>
      <c r="E26" s="321">
        <v>62.3</v>
      </c>
      <c r="F26" s="244">
        <v>0</v>
      </c>
      <c r="G26" s="336">
        <v>0.9</v>
      </c>
      <c r="H26" s="326">
        <v>43.3</v>
      </c>
      <c r="I26" s="326">
        <v>18</v>
      </c>
      <c r="J26" s="326">
        <v>9.1999999999999993</v>
      </c>
    </row>
    <row r="27" spans="2:11" x14ac:dyDescent="0.2">
      <c r="B27" s="140" t="s">
        <v>424</v>
      </c>
      <c r="C27" s="324">
        <v>223.7</v>
      </c>
      <c r="D27" s="321">
        <v>213.8</v>
      </c>
      <c r="E27" s="325">
        <v>137.19999999999999</v>
      </c>
      <c r="F27" s="244">
        <v>0</v>
      </c>
      <c r="G27" s="326">
        <v>1.9</v>
      </c>
      <c r="H27" s="326">
        <v>112.8</v>
      </c>
      <c r="I27" s="328">
        <v>22.4</v>
      </c>
      <c r="J27" s="326">
        <v>76.599999999999994</v>
      </c>
    </row>
    <row r="28" spans="2:11" x14ac:dyDescent="0.2">
      <c r="B28" s="1"/>
      <c r="C28" s="324"/>
      <c r="D28" s="321"/>
      <c r="E28" s="321"/>
      <c r="F28" s="326"/>
      <c r="G28" s="326"/>
      <c r="H28" s="326"/>
      <c r="I28" s="326"/>
      <c r="J28" s="326"/>
    </row>
    <row r="29" spans="2:11" x14ac:dyDescent="0.2">
      <c r="B29" s="140" t="s">
        <v>425</v>
      </c>
      <c r="C29" s="324">
        <v>132.19999999999999</v>
      </c>
      <c r="D29" s="321">
        <v>119.1</v>
      </c>
      <c r="E29" s="321">
        <v>106.7</v>
      </c>
      <c r="F29" s="244">
        <v>0</v>
      </c>
      <c r="G29" s="244">
        <v>0</v>
      </c>
      <c r="H29" s="326">
        <v>90.9</v>
      </c>
      <c r="I29" s="326">
        <v>15.8</v>
      </c>
      <c r="J29" s="326">
        <v>12.4</v>
      </c>
    </row>
    <row r="30" spans="2:11" x14ac:dyDescent="0.2">
      <c r="B30" s="140" t="s">
        <v>426</v>
      </c>
      <c r="C30" s="324">
        <v>76.5</v>
      </c>
      <c r="D30" s="321">
        <v>61.9</v>
      </c>
      <c r="E30" s="321">
        <v>39</v>
      </c>
      <c r="F30" s="244">
        <v>0</v>
      </c>
      <c r="G30" s="326">
        <v>0.1</v>
      </c>
      <c r="H30" s="326">
        <v>33.6</v>
      </c>
      <c r="I30" s="326">
        <v>5.4</v>
      </c>
      <c r="J30" s="326">
        <v>22.9</v>
      </c>
    </row>
    <row r="31" spans="2:11" x14ac:dyDescent="0.2">
      <c r="B31" s="140" t="s">
        <v>427</v>
      </c>
      <c r="C31" s="324">
        <v>121</v>
      </c>
      <c r="D31" s="321">
        <v>100</v>
      </c>
      <c r="E31" s="321">
        <v>91.5</v>
      </c>
      <c r="F31" s="327">
        <v>0.1</v>
      </c>
      <c r="G31" s="326">
        <v>0.1</v>
      </c>
      <c r="H31" s="326">
        <v>63.4</v>
      </c>
      <c r="I31" s="326">
        <v>27.9</v>
      </c>
      <c r="J31" s="326">
        <v>8.6</v>
      </c>
    </row>
    <row r="32" spans="2:11" x14ac:dyDescent="0.15">
      <c r="C32" s="324"/>
      <c r="D32" s="329"/>
      <c r="E32" s="329"/>
      <c r="F32" s="329"/>
      <c r="G32" s="329"/>
      <c r="H32" s="329"/>
      <c r="I32" s="329"/>
      <c r="J32" s="329"/>
    </row>
    <row r="33" spans="2:11" x14ac:dyDescent="0.2">
      <c r="B33" s="140" t="s">
        <v>504</v>
      </c>
      <c r="C33" s="324">
        <v>1011.6</v>
      </c>
      <c r="D33" s="321">
        <v>925.6</v>
      </c>
      <c r="E33" s="321">
        <v>670.5</v>
      </c>
      <c r="F33" s="326">
        <v>1.8</v>
      </c>
      <c r="G33" s="326">
        <v>7.5</v>
      </c>
      <c r="H33" s="326">
        <v>496.2</v>
      </c>
      <c r="I33" s="326">
        <v>165</v>
      </c>
      <c r="J33" s="326">
        <v>255.1</v>
      </c>
    </row>
    <row r="34" spans="2:11" x14ac:dyDescent="0.2">
      <c r="B34" s="140" t="s">
        <v>383</v>
      </c>
      <c r="C34" s="324">
        <v>1012.6</v>
      </c>
      <c r="D34" s="321">
        <v>953.3</v>
      </c>
      <c r="E34" s="321">
        <v>535.20000000000005</v>
      </c>
      <c r="F34" s="326">
        <v>1.3</v>
      </c>
      <c r="G34" s="326">
        <v>6.5</v>
      </c>
      <c r="H34" s="326">
        <v>318.3</v>
      </c>
      <c r="I34" s="326">
        <v>209</v>
      </c>
      <c r="J34" s="326">
        <v>418.2</v>
      </c>
    </row>
    <row r="35" spans="2:11" x14ac:dyDescent="0.2">
      <c r="B35" s="140" t="s">
        <v>428</v>
      </c>
      <c r="C35" s="324">
        <v>10775</v>
      </c>
      <c r="D35" s="321">
        <v>10558</v>
      </c>
      <c r="E35" s="321">
        <v>4463.6000000000004</v>
      </c>
      <c r="F35" s="326">
        <v>2.1</v>
      </c>
      <c r="G35" s="326">
        <v>31.6</v>
      </c>
      <c r="H35" s="326">
        <v>1131.4000000000001</v>
      </c>
      <c r="I35" s="326">
        <v>3298.5</v>
      </c>
      <c r="J35" s="326">
        <v>6094.4</v>
      </c>
    </row>
    <row r="36" spans="2:11" ht="18" thickBot="1" x14ac:dyDescent="0.2">
      <c r="B36" s="4"/>
      <c r="C36" s="16"/>
      <c r="D36" s="17"/>
      <c r="E36" s="17"/>
      <c r="F36" s="17"/>
      <c r="G36" s="17"/>
      <c r="H36" s="17"/>
      <c r="I36" s="17"/>
      <c r="J36" s="17"/>
    </row>
    <row r="37" spans="2:11" x14ac:dyDescent="0.2">
      <c r="C37" s="18" t="s">
        <v>45</v>
      </c>
      <c r="D37" s="19"/>
      <c r="E37" s="19"/>
      <c r="F37" s="20"/>
      <c r="G37" s="21" t="s">
        <v>46</v>
      </c>
      <c r="H37" s="19"/>
      <c r="I37" s="19"/>
      <c r="J37" s="19"/>
      <c r="K37" s="12"/>
    </row>
    <row r="38" spans="2:11" x14ac:dyDescent="0.2">
      <c r="C38" s="14"/>
      <c r="D38" s="14"/>
      <c r="E38" s="14"/>
      <c r="F38" s="14"/>
      <c r="G38" s="150" t="s">
        <v>519</v>
      </c>
      <c r="H38" s="19"/>
      <c r="I38" s="150" t="s">
        <v>520</v>
      </c>
      <c r="J38" s="19"/>
      <c r="K38" s="12"/>
    </row>
    <row r="39" spans="2:11" x14ac:dyDescent="0.2">
      <c r="B39" s="6"/>
      <c r="C39" s="22" t="s">
        <v>521</v>
      </c>
      <c r="D39" s="22" t="s">
        <v>429</v>
      </c>
      <c r="E39" s="22" t="s">
        <v>522</v>
      </c>
      <c r="F39" s="22" t="s">
        <v>523</v>
      </c>
      <c r="G39" s="22" t="s">
        <v>524</v>
      </c>
      <c r="H39" s="22" t="s">
        <v>525</v>
      </c>
      <c r="I39" s="22" t="s">
        <v>524</v>
      </c>
      <c r="J39" s="22" t="s">
        <v>525</v>
      </c>
      <c r="K39" s="12"/>
    </row>
    <row r="40" spans="2:11" x14ac:dyDescent="0.2">
      <c r="C40" s="137" t="s">
        <v>43</v>
      </c>
      <c r="D40" s="23" t="s">
        <v>43</v>
      </c>
      <c r="E40" s="23" t="s">
        <v>43</v>
      </c>
      <c r="F40" s="23" t="s">
        <v>43</v>
      </c>
      <c r="G40" s="15"/>
      <c r="H40" s="23" t="s">
        <v>43</v>
      </c>
      <c r="I40" s="15"/>
      <c r="J40" s="23" t="s">
        <v>43</v>
      </c>
    </row>
    <row r="41" spans="2:11" x14ac:dyDescent="0.2">
      <c r="B41" s="1" t="s">
        <v>578</v>
      </c>
      <c r="C41" s="320">
        <v>6914.3</v>
      </c>
      <c r="D41" s="321">
        <v>4730.7</v>
      </c>
      <c r="E41" s="321">
        <v>1824.1</v>
      </c>
      <c r="F41" s="321">
        <v>13146.2</v>
      </c>
      <c r="G41" s="187">
        <v>11690</v>
      </c>
      <c r="H41" s="321">
        <v>215.4</v>
      </c>
      <c r="I41" s="184">
        <v>342</v>
      </c>
      <c r="J41" s="321">
        <v>107.5</v>
      </c>
    </row>
    <row r="42" spans="2:11" x14ac:dyDescent="0.2">
      <c r="B42" s="1" t="s">
        <v>742</v>
      </c>
      <c r="C42" s="320">
        <v>6937.8</v>
      </c>
      <c r="D42" s="321">
        <v>4749.7</v>
      </c>
      <c r="E42" s="321">
        <v>1821.2</v>
      </c>
      <c r="F42" s="321">
        <v>13181.4</v>
      </c>
      <c r="G42" s="187">
        <f>11689+22</f>
        <v>11711</v>
      </c>
      <c r="H42" s="321">
        <v>218.3</v>
      </c>
      <c r="I42" s="184">
        <f>345+2</f>
        <v>347</v>
      </c>
      <c r="J42" s="321">
        <v>109.1</v>
      </c>
    </row>
    <row r="43" spans="2:11" x14ac:dyDescent="0.15">
      <c r="C43" s="331"/>
      <c r="D43" s="330"/>
      <c r="E43" s="330"/>
      <c r="F43" s="330"/>
      <c r="G43" s="184"/>
      <c r="H43" s="330"/>
      <c r="I43" s="184"/>
      <c r="J43" s="330"/>
    </row>
    <row r="44" spans="2:11" x14ac:dyDescent="0.2">
      <c r="B44" s="140" t="s">
        <v>44</v>
      </c>
      <c r="C44" s="332">
        <v>59.6</v>
      </c>
      <c r="D44" s="244">
        <v>0</v>
      </c>
      <c r="E44" s="244">
        <v>0</v>
      </c>
      <c r="F44" s="326">
        <v>32</v>
      </c>
      <c r="G44" s="319">
        <v>66</v>
      </c>
      <c r="H44" s="326">
        <v>11.9</v>
      </c>
      <c r="I44" s="319">
        <v>18</v>
      </c>
      <c r="J44" s="326">
        <v>15.7</v>
      </c>
    </row>
    <row r="45" spans="2:11" x14ac:dyDescent="0.2">
      <c r="B45" s="1" t="s">
        <v>416</v>
      </c>
      <c r="C45" s="332">
        <v>802.2</v>
      </c>
      <c r="D45" s="326">
        <v>194.8</v>
      </c>
      <c r="E45" s="326">
        <v>15.2</v>
      </c>
      <c r="F45" s="326">
        <v>910</v>
      </c>
      <c r="G45" s="319">
        <v>1037</v>
      </c>
      <c r="H45" s="326">
        <v>50.8</v>
      </c>
      <c r="I45" s="319">
        <v>141</v>
      </c>
      <c r="J45" s="326">
        <v>51.5</v>
      </c>
    </row>
    <row r="46" spans="2:11" x14ac:dyDescent="0.2">
      <c r="B46" s="140" t="s">
        <v>417</v>
      </c>
      <c r="C46" s="332">
        <v>64</v>
      </c>
      <c r="D46" s="244">
        <v>0</v>
      </c>
      <c r="E46" s="244">
        <v>0</v>
      </c>
      <c r="F46" s="326">
        <v>57.9</v>
      </c>
      <c r="G46" s="319">
        <v>73</v>
      </c>
      <c r="H46" s="326">
        <v>6.2</v>
      </c>
      <c r="I46" s="244">
        <v>0</v>
      </c>
      <c r="J46" s="244">
        <v>0</v>
      </c>
    </row>
    <row r="47" spans="2:11" x14ac:dyDescent="0.2">
      <c r="B47" s="140" t="s">
        <v>418</v>
      </c>
      <c r="C47" s="332">
        <v>9.3000000000000007</v>
      </c>
      <c r="D47" s="244">
        <v>0</v>
      </c>
      <c r="E47" s="244">
        <v>0</v>
      </c>
      <c r="F47" s="326">
        <v>6.7</v>
      </c>
      <c r="G47" s="319">
        <v>8</v>
      </c>
      <c r="H47" s="326">
        <v>2.6</v>
      </c>
      <c r="I47" s="244">
        <v>0</v>
      </c>
      <c r="J47" s="244">
        <v>0</v>
      </c>
    </row>
    <row r="48" spans="2:11" x14ac:dyDescent="0.2">
      <c r="B48" s="140" t="s">
        <v>419</v>
      </c>
      <c r="C48" s="332">
        <v>242.4</v>
      </c>
      <c r="D48" s="244">
        <v>0</v>
      </c>
      <c r="E48" s="244">
        <v>0</v>
      </c>
      <c r="F48" s="326">
        <v>205.7</v>
      </c>
      <c r="G48" s="319">
        <v>249</v>
      </c>
      <c r="H48" s="326">
        <v>16.600000000000001</v>
      </c>
      <c r="I48" s="319">
        <v>49</v>
      </c>
      <c r="J48" s="326">
        <v>20.100000000000001</v>
      </c>
    </row>
    <row r="49" spans="2:10" x14ac:dyDescent="0.2">
      <c r="B49" s="140" t="s">
        <v>420</v>
      </c>
      <c r="C49" s="332">
        <v>38.700000000000003</v>
      </c>
      <c r="D49" s="326">
        <v>8</v>
      </c>
      <c r="E49" s="244">
        <v>0</v>
      </c>
      <c r="F49" s="326">
        <v>41</v>
      </c>
      <c r="G49" s="319">
        <v>31</v>
      </c>
      <c r="H49" s="326">
        <v>1.2</v>
      </c>
      <c r="I49" s="319">
        <v>14</v>
      </c>
      <c r="J49" s="326">
        <v>4.5</v>
      </c>
    </row>
    <row r="50" spans="2:10" x14ac:dyDescent="0.2">
      <c r="B50" s="1"/>
      <c r="C50" s="332"/>
      <c r="D50" s="326"/>
      <c r="E50" s="326"/>
      <c r="F50" s="326"/>
      <c r="G50" s="319"/>
      <c r="H50" s="326"/>
      <c r="I50" s="319"/>
      <c r="J50" s="326"/>
    </row>
    <row r="51" spans="2:10" x14ac:dyDescent="0.2">
      <c r="B51" s="140" t="s">
        <v>421</v>
      </c>
      <c r="C51" s="332">
        <v>11.5</v>
      </c>
      <c r="D51" s="326">
        <v>17.899999999999999</v>
      </c>
      <c r="E51" s="327">
        <v>0.1</v>
      </c>
      <c r="F51" s="326">
        <v>26.8</v>
      </c>
      <c r="G51" s="319">
        <v>32</v>
      </c>
      <c r="H51" s="326">
        <v>0.9</v>
      </c>
      <c r="I51" s="319">
        <v>4</v>
      </c>
      <c r="J51" s="326">
        <v>1.8</v>
      </c>
    </row>
    <row r="52" spans="2:10" x14ac:dyDescent="0.2">
      <c r="B52" s="140" t="s">
        <v>422</v>
      </c>
      <c r="C52" s="332">
        <v>49.5</v>
      </c>
      <c r="D52" s="326">
        <v>4.5999999999999996</v>
      </c>
      <c r="E52" s="244">
        <v>0</v>
      </c>
      <c r="F52" s="326">
        <v>44.1</v>
      </c>
      <c r="G52" s="319">
        <v>80</v>
      </c>
      <c r="H52" s="326">
        <v>4</v>
      </c>
      <c r="I52" s="319">
        <v>13</v>
      </c>
      <c r="J52" s="326">
        <v>5.9</v>
      </c>
    </row>
    <row r="53" spans="2:10" x14ac:dyDescent="0.2">
      <c r="B53" s="140" t="s">
        <v>423</v>
      </c>
      <c r="C53" s="332">
        <v>57.8</v>
      </c>
      <c r="D53" s="326">
        <v>13.6</v>
      </c>
      <c r="E53" s="244">
        <v>0</v>
      </c>
      <c r="F53" s="326">
        <v>69.7</v>
      </c>
      <c r="G53" s="319">
        <v>58</v>
      </c>
      <c r="H53" s="326">
        <v>1.5</v>
      </c>
      <c r="I53" s="188">
        <v>1</v>
      </c>
      <c r="J53" s="327">
        <v>0.2</v>
      </c>
    </row>
    <row r="54" spans="2:10" x14ac:dyDescent="0.2">
      <c r="B54" s="140" t="s">
        <v>424</v>
      </c>
      <c r="C54" s="332">
        <v>110.3</v>
      </c>
      <c r="D54" s="326">
        <v>100.8</v>
      </c>
      <c r="E54" s="326">
        <v>2.6</v>
      </c>
      <c r="F54" s="326">
        <v>200.5</v>
      </c>
      <c r="G54" s="319">
        <v>217</v>
      </c>
      <c r="H54" s="326">
        <v>7</v>
      </c>
      <c r="I54" s="319">
        <v>19</v>
      </c>
      <c r="J54" s="326">
        <v>6.3</v>
      </c>
    </row>
    <row r="55" spans="2:10" x14ac:dyDescent="0.2">
      <c r="B55" s="1"/>
      <c r="C55" s="332"/>
      <c r="D55" s="326"/>
      <c r="E55" s="326"/>
      <c r="F55" s="326"/>
      <c r="G55" s="319"/>
      <c r="H55" s="326"/>
      <c r="I55" s="319"/>
      <c r="J55" s="326"/>
    </row>
    <row r="56" spans="2:10" x14ac:dyDescent="0.2">
      <c r="B56" s="140" t="s">
        <v>425</v>
      </c>
      <c r="C56" s="332">
        <v>99</v>
      </c>
      <c r="D56" s="326">
        <v>19</v>
      </c>
      <c r="E56" s="326">
        <v>1</v>
      </c>
      <c r="F56" s="326">
        <v>106.7</v>
      </c>
      <c r="G56" s="319">
        <v>133</v>
      </c>
      <c r="H56" s="326">
        <v>6</v>
      </c>
      <c r="I56" s="319">
        <v>16</v>
      </c>
      <c r="J56" s="326">
        <v>6.4</v>
      </c>
    </row>
    <row r="57" spans="2:10" x14ac:dyDescent="0.2">
      <c r="B57" s="140" t="s">
        <v>426</v>
      </c>
      <c r="C57" s="332">
        <v>35</v>
      </c>
      <c r="D57" s="326">
        <v>16.100000000000001</v>
      </c>
      <c r="E57" s="326">
        <v>10.8</v>
      </c>
      <c r="F57" s="326">
        <v>57</v>
      </c>
      <c r="G57" s="319">
        <v>51</v>
      </c>
      <c r="H57" s="326">
        <v>1.7</v>
      </c>
      <c r="I57" s="319">
        <v>14</v>
      </c>
      <c r="J57" s="326">
        <v>3.1</v>
      </c>
    </row>
    <row r="58" spans="2:10" x14ac:dyDescent="0.2">
      <c r="B58" s="140" t="s">
        <v>427</v>
      </c>
      <c r="C58" s="332">
        <v>84.6</v>
      </c>
      <c r="D58" s="326">
        <v>14.7</v>
      </c>
      <c r="E58" s="326">
        <v>0.7</v>
      </c>
      <c r="F58" s="326">
        <v>94</v>
      </c>
      <c r="G58" s="319">
        <v>105</v>
      </c>
      <c r="H58" s="326">
        <v>2.9</v>
      </c>
      <c r="I58" s="319">
        <v>11</v>
      </c>
      <c r="J58" s="326">
        <v>3.1</v>
      </c>
    </row>
    <row r="59" spans="2:10" x14ac:dyDescent="0.15">
      <c r="C59" s="324"/>
      <c r="D59" s="329"/>
      <c r="E59" s="329"/>
      <c r="F59" s="329"/>
      <c r="G59" s="187"/>
      <c r="H59" s="329"/>
      <c r="I59" s="187"/>
      <c r="J59" s="329"/>
    </row>
    <row r="60" spans="2:10" x14ac:dyDescent="0.2">
      <c r="B60" s="140" t="s">
        <v>505</v>
      </c>
      <c r="C60" s="332">
        <v>606</v>
      </c>
      <c r="D60" s="326">
        <v>269</v>
      </c>
      <c r="E60" s="326">
        <v>50.5</v>
      </c>
      <c r="F60" s="326">
        <v>895</v>
      </c>
      <c r="G60" s="319">
        <v>767</v>
      </c>
      <c r="H60" s="326">
        <v>19.600000000000001</v>
      </c>
      <c r="I60" s="319">
        <v>42</v>
      </c>
      <c r="J60" s="326">
        <v>11</v>
      </c>
    </row>
    <row r="61" spans="2:10" x14ac:dyDescent="0.2">
      <c r="B61" s="140" t="s">
        <v>415</v>
      </c>
      <c r="C61" s="332">
        <v>488.2</v>
      </c>
      <c r="D61" s="326">
        <v>408.9</v>
      </c>
      <c r="E61" s="326">
        <v>56.2</v>
      </c>
      <c r="F61" s="326">
        <v>923.1</v>
      </c>
      <c r="G61" s="319">
        <v>876</v>
      </c>
      <c r="H61" s="326">
        <v>19.7</v>
      </c>
      <c r="I61" s="319">
        <v>37</v>
      </c>
      <c r="J61" s="326">
        <v>10.6</v>
      </c>
    </row>
    <row r="62" spans="2:10" x14ac:dyDescent="0.2">
      <c r="B62" s="140" t="s">
        <v>430</v>
      </c>
      <c r="C62" s="332">
        <v>4981.8</v>
      </c>
      <c r="D62" s="326">
        <v>3877.1</v>
      </c>
      <c r="E62" s="326">
        <v>1699.2</v>
      </c>
      <c r="F62" s="326">
        <v>10421.299999999999</v>
      </c>
      <c r="G62" s="319">
        <v>8965</v>
      </c>
      <c r="H62" s="326">
        <v>116.4</v>
      </c>
      <c r="I62" s="319">
        <v>109</v>
      </c>
      <c r="J62" s="326">
        <v>20.399999999999999</v>
      </c>
    </row>
    <row r="63" spans="2:10" ht="18" thickBot="1" x14ac:dyDescent="0.2">
      <c r="B63" s="4"/>
      <c r="C63" s="333"/>
      <c r="D63" s="334"/>
      <c r="E63" s="334"/>
      <c r="F63" s="334"/>
      <c r="G63" s="335"/>
      <c r="H63" s="334"/>
      <c r="I63" s="335"/>
      <c r="J63" s="334"/>
    </row>
    <row r="64" spans="2:10" x14ac:dyDescent="0.2">
      <c r="C64" s="24" t="s">
        <v>47</v>
      </c>
      <c r="D64" s="15"/>
      <c r="E64" s="15"/>
      <c r="F64" s="15"/>
      <c r="G64" s="15"/>
      <c r="I64" s="15"/>
      <c r="J64" s="15"/>
    </row>
    <row r="65" spans="1:10" x14ac:dyDescent="0.2">
      <c r="C65" s="24" t="s">
        <v>48</v>
      </c>
      <c r="D65" s="15"/>
      <c r="E65" s="15"/>
      <c r="F65" s="15"/>
      <c r="G65" s="15"/>
      <c r="H65" s="24"/>
      <c r="I65" s="15"/>
      <c r="J65" s="15"/>
    </row>
    <row r="66" spans="1:10" x14ac:dyDescent="0.2">
      <c r="A66" s="12"/>
      <c r="B66" s="128"/>
      <c r="C66" s="25"/>
      <c r="D66" s="25"/>
      <c r="E66" s="25"/>
      <c r="F66" s="25"/>
      <c r="G66" s="25"/>
      <c r="H66" s="25"/>
      <c r="I66" s="25"/>
      <c r="J66" s="25"/>
    </row>
    <row r="67" spans="1:10" x14ac:dyDescent="0.15">
      <c r="A67" s="12"/>
      <c r="B67" s="12"/>
      <c r="C67" s="25"/>
      <c r="D67" s="25"/>
      <c r="E67" s="25"/>
      <c r="F67" s="25"/>
      <c r="G67" s="25"/>
      <c r="H67" s="25"/>
      <c r="I67" s="25"/>
      <c r="J67" s="25"/>
    </row>
    <row r="68" spans="1:10" x14ac:dyDescent="0.2">
      <c r="A68" s="12"/>
      <c r="B68" s="12"/>
      <c r="C68" s="129"/>
      <c r="D68" s="129"/>
      <c r="E68" s="25"/>
      <c r="F68" s="129"/>
      <c r="G68" s="25"/>
      <c r="H68" s="129"/>
      <c r="I68" s="129"/>
      <c r="J68" s="129"/>
    </row>
    <row r="69" spans="1:10" x14ac:dyDescent="0.2">
      <c r="A69" s="12"/>
      <c r="B69" s="130"/>
      <c r="C69" s="131"/>
      <c r="D69" s="26"/>
      <c r="E69" s="131"/>
      <c r="F69" s="26"/>
      <c r="G69" s="26"/>
      <c r="H69" s="132"/>
      <c r="I69" s="132"/>
      <c r="J69" s="133"/>
    </row>
    <row r="70" spans="1:10" x14ac:dyDescent="0.2">
      <c r="A70" s="12"/>
      <c r="B70" s="130"/>
      <c r="C70" s="131"/>
      <c r="D70" s="26"/>
      <c r="E70" s="131"/>
      <c r="F70" s="26"/>
      <c r="G70" s="26"/>
      <c r="H70" s="132"/>
      <c r="I70" s="132"/>
      <c r="J70" s="133"/>
    </row>
    <row r="71" spans="1:10" x14ac:dyDescent="0.2">
      <c r="A71" s="12"/>
      <c r="B71" s="130"/>
      <c r="C71" s="131"/>
      <c r="D71" s="26"/>
      <c r="E71" s="131"/>
      <c r="F71" s="26"/>
      <c r="G71" s="26"/>
      <c r="H71" s="132"/>
      <c r="I71" s="132"/>
      <c r="J71" s="133"/>
    </row>
    <row r="72" spans="1:10" x14ac:dyDescent="0.2">
      <c r="A72" s="12"/>
      <c r="B72" s="130"/>
      <c r="C72" s="131"/>
      <c r="D72" s="26"/>
      <c r="E72" s="131"/>
      <c r="F72" s="26"/>
      <c r="G72" s="26"/>
      <c r="H72" s="132"/>
      <c r="I72" s="132"/>
      <c r="J72" s="133"/>
    </row>
    <row r="73" spans="1:10" x14ac:dyDescent="0.2">
      <c r="A73" s="12"/>
      <c r="B73" s="130"/>
      <c r="C73" s="131"/>
      <c r="D73" s="26"/>
      <c r="E73" s="131"/>
      <c r="F73" s="26"/>
      <c r="G73" s="26"/>
      <c r="H73" s="132"/>
      <c r="I73" s="132"/>
      <c r="J73" s="133"/>
    </row>
    <row r="74" spans="1:10" x14ac:dyDescent="0.2">
      <c r="A74" s="12"/>
      <c r="B74" s="12"/>
      <c r="C74" s="134"/>
      <c r="D74" s="12"/>
      <c r="E74" s="12"/>
      <c r="F74" s="12"/>
      <c r="G74" s="12"/>
      <c r="H74" s="12"/>
      <c r="I74" s="12"/>
      <c r="J74" s="12"/>
    </row>
    <row r="75" spans="1:10" x14ac:dyDescent="0.2">
      <c r="A75" s="134"/>
      <c r="B75" s="12"/>
      <c r="C75" s="12"/>
      <c r="D75" s="12"/>
      <c r="E75" s="12"/>
      <c r="F75" s="12"/>
      <c r="G75" s="12"/>
      <c r="H75" s="12"/>
      <c r="I75" s="12"/>
      <c r="J75" s="12"/>
    </row>
    <row r="76" spans="1:10" x14ac:dyDescent="0.2">
      <c r="A76" s="12"/>
      <c r="B76" s="134"/>
      <c r="C76" s="12"/>
      <c r="D76" s="12"/>
      <c r="E76" s="12"/>
      <c r="F76" s="12"/>
      <c r="G76" s="12"/>
      <c r="H76" s="12"/>
      <c r="I76" s="12"/>
      <c r="J76" s="12"/>
    </row>
  </sheetData>
  <mergeCells count="4">
    <mergeCell ref="F11:I11"/>
    <mergeCell ref="B6:J6"/>
    <mergeCell ref="B8:J8"/>
    <mergeCell ref="B9:J9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horizontalDpi="300" verticalDpi="300" r:id="rId1"/>
  <headerFooter alignWithMargins="0"/>
  <ignoredErrors>
    <ignoredError sqref="G4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8"/>
  <sheetViews>
    <sheetView view="pageBreakPreview" zoomScale="75" zoomScaleNormal="75" workbookViewId="0">
      <selection activeCell="H18" sqref="H18"/>
    </sheetView>
  </sheetViews>
  <sheetFormatPr defaultColWidth="17.125" defaultRowHeight="17.25" x14ac:dyDescent="0.15"/>
  <cols>
    <col min="1" max="1" width="13.375" style="58" customWidth="1"/>
    <col min="2" max="2" width="22.125" style="58" customWidth="1"/>
    <col min="3" max="9" width="18.625" style="58" customWidth="1"/>
    <col min="10" max="16384" width="17.125" style="58"/>
  </cols>
  <sheetData>
    <row r="1" spans="1:11" x14ac:dyDescent="0.2">
      <c r="A1" s="57"/>
    </row>
    <row r="6" spans="1:11" x14ac:dyDescent="0.2">
      <c r="B6" s="462" t="s">
        <v>814</v>
      </c>
      <c r="C6" s="462"/>
      <c r="D6" s="462"/>
      <c r="E6" s="462"/>
      <c r="F6" s="462"/>
      <c r="G6" s="462"/>
      <c r="H6" s="462"/>
      <c r="I6" s="462"/>
    </row>
    <row r="7" spans="1:11" ht="18" thickBot="1" x14ac:dyDescent="0.25">
      <c r="B7" s="31"/>
      <c r="C7" s="31"/>
      <c r="D7" s="31"/>
      <c r="E7" s="31"/>
      <c r="F7" s="31"/>
      <c r="G7" s="31"/>
      <c r="H7" s="31"/>
      <c r="I7" s="90" t="s">
        <v>141</v>
      </c>
    </row>
    <row r="8" spans="1:11" x14ac:dyDescent="0.2">
      <c r="C8" s="473" t="s">
        <v>384</v>
      </c>
      <c r="D8" s="474"/>
      <c r="E8" s="474"/>
      <c r="F8" s="475"/>
      <c r="G8" s="476" t="s">
        <v>594</v>
      </c>
      <c r="H8" s="476" t="s">
        <v>115</v>
      </c>
      <c r="I8" s="35" t="s">
        <v>864</v>
      </c>
    </row>
    <row r="9" spans="1:11" x14ac:dyDescent="0.2">
      <c r="B9" s="36"/>
      <c r="C9" s="409" t="s">
        <v>142</v>
      </c>
      <c r="D9" s="409" t="s">
        <v>820</v>
      </c>
      <c r="E9" s="179" t="s">
        <v>143</v>
      </c>
      <c r="F9" s="179" t="s">
        <v>510</v>
      </c>
      <c r="G9" s="477"/>
      <c r="H9" s="477"/>
      <c r="I9" s="51" t="s">
        <v>144</v>
      </c>
    </row>
    <row r="10" spans="1:11" x14ac:dyDescent="0.15">
      <c r="C10" s="34"/>
      <c r="D10" s="29"/>
      <c r="E10" s="29"/>
      <c r="F10" s="29"/>
    </row>
    <row r="11" spans="1:11" x14ac:dyDescent="0.2">
      <c r="B11" s="66" t="s">
        <v>341</v>
      </c>
      <c r="C11" s="405">
        <v>18514668</v>
      </c>
      <c r="D11" s="185">
        <v>0</v>
      </c>
      <c r="E11" s="185">
        <v>3852278</v>
      </c>
      <c r="F11" s="185">
        <v>0</v>
      </c>
      <c r="G11" s="187">
        <v>659425</v>
      </c>
      <c r="H11" s="187">
        <v>4292695</v>
      </c>
      <c r="I11" s="187">
        <v>738386</v>
      </c>
    </row>
    <row r="12" spans="1:11" x14ac:dyDescent="0.2">
      <c r="B12" s="66"/>
      <c r="C12" s="405"/>
      <c r="D12" s="185"/>
      <c r="E12" s="185"/>
      <c r="F12" s="185"/>
      <c r="G12" s="187"/>
      <c r="H12" s="187"/>
      <c r="I12" s="187"/>
    </row>
    <row r="13" spans="1:11" x14ac:dyDescent="0.2">
      <c r="B13" s="66" t="s">
        <v>439</v>
      </c>
      <c r="C13" s="405">
        <v>0</v>
      </c>
      <c r="D13" s="185">
        <v>20754644</v>
      </c>
      <c r="E13" s="185">
        <v>4262024</v>
      </c>
      <c r="F13" s="185">
        <v>0</v>
      </c>
      <c r="G13" s="185">
        <v>0</v>
      </c>
      <c r="H13" s="187">
        <v>4628446</v>
      </c>
      <c r="I13" s="187">
        <v>758394</v>
      </c>
    </row>
    <row r="14" spans="1:11" s="62" customFormat="1" x14ac:dyDescent="0.2">
      <c r="B14" s="66" t="s">
        <v>506</v>
      </c>
      <c r="C14" s="406">
        <v>0</v>
      </c>
      <c r="D14" s="185">
        <v>21480727</v>
      </c>
      <c r="E14" s="185">
        <v>0</v>
      </c>
      <c r="F14" s="185">
        <v>4870102</v>
      </c>
      <c r="G14" s="188">
        <v>0</v>
      </c>
      <c r="H14" s="187">
        <v>4878952</v>
      </c>
      <c r="I14" s="187">
        <v>788114</v>
      </c>
      <c r="J14" s="29"/>
      <c r="K14" s="58"/>
    </row>
    <row r="15" spans="1:11" s="62" customFormat="1" x14ac:dyDescent="0.2">
      <c r="B15" s="66" t="s">
        <v>511</v>
      </c>
      <c r="C15" s="406">
        <v>0</v>
      </c>
      <c r="D15" s="187">
        <v>21252369</v>
      </c>
      <c r="E15" s="188">
        <v>0</v>
      </c>
      <c r="F15" s="185">
        <v>6147623</v>
      </c>
      <c r="G15" s="185">
        <v>0</v>
      </c>
      <c r="H15" s="187">
        <v>4864708</v>
      </c>
      <c r="I15" s="187">
        <v>726248</v>
      </c>
      <c r="J15" s="29"/>
      <c r="K15" s="58"/>
    </row>
    <row r="16" spans="1:11" s="62" customFormat="1" x14ac:dyDescent="0.2">
      <c r="B16" s="66" t="s">
        <v>532</v>
      </c>
      <c r="C16" s="406">
        <v>0</v>
      </c>
      <c r="D16" s="187">
        <v>21857721</v>
      </c>
      <c r="E16" s="188">
        <v>0</v>
      </c>
      <c r="F16" s="187">
        <v>6756505</v>
      </c>
      <c r="G16" s="185">
        <v>0</v>
      </c>
      <c r="H16" s="187">
        <v>5058048</v>
      </c>
      <c r="I16" s="187">
        <v>658301</v>
      </c>
      <c r="J16" s="29"/>
      <c r="K16" s="58"/>
    </row>
    <row r="17" spans="2:11" s="62" customFormat="1" x14ac:dyDescent="0.2">
      <c r="B17" s="66" t="s">
        <v>580</v>
      </c>
      <c r="C17" s="406">
        <v>0</v>
      </c>
      <c r="D17" s="344">
        <v>21632068</v>
      </c>
      <c r="E17" s="188">
        <v>0</v>
      </c>
      <c r="F17" s="344">
        <v>7177493</v>
      </c>
      <c r="G17" s="185">
        <v>0</v>
      </c>
      <c r="H17" s="344">
        <v>5229186</v>
      </c>
      <c r="I17" s="187">
        <v>336365</v>
      </c>
      <c r="J17" s="29"/>
      <c r="K17" s="58"/>
    </row>
    <row r="18" spans="2:11" s="62" customFormat="1" x14ac:dyDescent="0.2">
      <c r="B18" s="66"/>
      <c r="C18" s="406"/>
      <c r="D18" s="344"/>
      <c r="E18" s="188"/>
      <c r="F18" s="344"/>
      <c r="G18" s="185"/>
      <c r="H18" s="344"/>
      <c r="I18" s="187"/>
      <c r="J18" s="29"/>
      <c r="K18" s="58"/>
    </row>
    <row r="19" spans="2:11" s="62" customFormat="1" x14ac:dyDescent="0.2">
      <c r="B19" s="66" t="s">
        <v>598</v>
      </c>
      <c r="C19" s="406">
        <v>0</v>
      </c>
      <c r="D19" s="187">
        <v>23544390</v>
      </c>
      <c r="E19" s="188">
        <v>0</v>
      </c>
      <c r="F19" s="187">
        <v>7274768</v>
      </c>
      <c r="G19" s="188">
        <v>0</v>
      </c>
      <c r="H19" s="187">
        <v>5147769</v>
      </c>
      <c r="I19" s="185">
        <v>0</v>
      </c>
      <c r="J19" s="29"/>
      <c r="K19" s="58"/>
    </row>
    <row r="20" spans="2:11" x14ac:dyDescent="0.2">
      <c r="B20" s="66" t="s">
        <v>815</v>
      </c>
      <c r="C20" s="406">
        <v>0</v>
      </c>
      <c r="D20" s="187">
        <v>25095582</v>
      </c>
      <c r="E20" s="188">
        <v>0</v>
      </c>
      <c r="F20" s="187">
        <v>7641735</v>
      </c>
      <c r="G20" s="188">
        <v>0</v>
      </c>
      <c r="H20" s="187">
        <v>5398123</v>
      </c>
      <c r="I20" s="185">
        <v>0</v>
      </c>
    </row>
    <row r="21" spans="2:11" x14ac:dyDescent="0.2">
      <c r="B21" s="441" t="s">
        <v>873</v>
      </c>
      <c r="C21" s="406">
        <v>0</v>
      </c>
      <c r="D21" s="187">
        <v>26138019</v>
      </c>
      <c r="E21" s="188">
        <v>0</v>
      </c>
      <c r="F21" s="187">
        <v>8038212</v>
      </c>
      <c r="G21" s="188">
        <v>0</v>
      </c>
      <c r="H21" s="187">
        <v>5549059</v>
      </c>
      <c r="I21" s="185">
        <v>0</v>
      </c>
    </row>
    <row r="22" spans="2:11" x14ac:dyDescent="0.15">
      <c r="B22" s="135"/>
      <c r="C22" s="359"/>
      <c r="D22" s="186"/>
      <c r="E22" s="186"/>
      <c r="F22" s="186"/>
      <c r="G22" s="315"/>
      <c r="H22" s="315"/>
      <c r="I22" s="315"/>
    </row>
    <row r="23" spans="2:11" x14ac:dyDescent="0.2">
      <c r="B23" s="124" t="s">
        <v>884</v>
      </c>
      <c r="C23" s="406">
        <v>0</v>
      </c>
      <c r="D23" s="407">
        <v>1969204</v>
      </c>
      <c r="E23" s="188">
        <v>0</v>
      </c>
      <c r="F23" s="344">
        <v>611347</v>
      </c>
      <c r="G23" s="185">
        <v>0</v>
      </c>
      <c r="H23" s="344">
        <v>424648</v>
      </c>
      <c r="I23" s="185">
        <v>0</v>
      </c>
    </row>
    <row r="24" spans="2:11" x14ac:dyDescent="0.2">
      <c r="B24" s="124" t="s">
        <v>816</v>
      </c>
      <c r="C24" s="406">
        <v>0</v>
      </c>
      <c r="D24" s="407">
        <v>1868591</v>
      </c>
      <c r="E24" s="188">
        <v>0</v>
      </c>
      <c r="F24" s="344">
        <v>562936</v>
      </c>
      <c r="G24" s="185">
        <v>0</v>
      </c>
      <c r="H24" s="344">
        <v>407015</v>
      </c>
      <c r="I24" s="185">
        <v>0</v>
      </c>
    </row>
    <row r="25" spans="2:11" x14ac:dyDescent="0.2">
      <c r="B25" s="124" t="s">
        <v>817</v>
      </c>
      <c r="C25" s="406">
        <v>0</v>
      </c>
      <c r="D25" s="407">
        <v>2126287</v>
      </c>
      <c r="E25" s="188">
        <v>0</v>
      </c>
      <c r="F25" s="344">
        <v>658397</v>
      </c>
      <c r="G25" s="185">
        <v>0</v>
      </c>
      <c r="H25" s="344">
        <v>455885</v>
      </c>
      <c r="I25" s="185">
        <v>0</v>
      </c>
    </row>
    <row r="26" spans="2:11" x14ac:dyDescent="0.2">
      <c r="B26" s="124" t="s">
        <v>818</v>
      </c>
      <c r="C26" s="406">
        <v>0</v>
      </c>
      <c r="D26" s="407">
        <v>2020286</v>
      </c>
      <c r="E26" s="188">
        <v>0</v>
      </c>
      <c r="F26" s="344">
        <v>601580</v>
      </c>
      <c r="G26" s="185">
        <v>0</v>
      </c>
      <c r="H26" s="344">
        <v>441326</v>
      </c>
      <c r="I26" s="185">
        <v>0</v>
      </c>
    </row>
    <row r="27" spans="2:11" x14ac:dyDescent="0.2">
      <c r="B27" s="124" t="s">
        <v>674</v>
      </c>
      <c r="C27" s="406">
        <v>0</v>
      </c>
      <c r="D27" s="407">
        <v>2090124</v>
      </c>
      <c r="E27" s="188">
        <v>0</v>
      </c>
      <c r="F27" s="344">
        <v>640641</v>
      </c>
      <c r="G27" s="185">
        <v>0</v>
      </c>
      <c r="H27" s="344">
        <v>455664</v>
      </c>
      <c r="I27" s="185">
        <v>0</v>
      </c>
    </row>
    <row r="28" spans="2:11" x14ac:dyDescent="0.2">
      <c r="B28" s="124" t="s">
        <v>675</v>
      </c>
      <c r="C28" s="406">
        <v>0</v>
      </c>
      <c r="D28" s="407">
        <v>1988619</v>
      </c>
      <c r="E28" s="188">
        <v>0</v>
      </c>
      <c r="F28" s="344">
        <v>571652</v>
      </c>
      <c r="G28" s="185">
        <v>0</v>
      </c>
      <c r="H28" s="344">
        <v>442095</v>
      </c>
      <c r="I28" s="185">
        <v>0</v>
      </c>
    </row>
    <row r="29" spans="2:11" x14ac:dyDescent="0.2">
      <c r="B29" s="124"/>
      <c r="C29" s="405"/>
      <c r="D29" s="408"/>
      <c r="E29" s="187"/>
      <c r="F29" s="344"/>
      <c r="G29" s="185"/>
      <c r="H29" s="344"/>
      <c r="I29" s="185"/>
    </row>
    <row r="30" spans="2:11" x14ac:dyDescent="0.2">
      <c r="B30" s="124" t="s">
        <v>676</v>
      </c>
      <c r="C30" s="406">
        <v>0</v>
      </c>
      <c r="D30" s="407">
        <v>2186975</v>
      </c>
      <c r="E30" s="188">
        <v>0</v>
      </c>
      <c r="F30" s="344">
        <v>675500</v>
      </c>
      <c r="G30" s="185">
        <v>0</v>
      </c>
      <c r="H30" s="344">
        <v>454802</v>
      </c>
      <c r="I30" s="185">
        <v>0</v>
      </c>
    </row>
    <row r="31" spans="2:11" x14ac:dyDescent="0.2">
      <c r="B31" s="124" t="s">
        <v>677</v>
      </c>
      <c r="C31" s="406">
        <v>0</v>
      </c>
      <c r="D31" s="407">
        <v>2306176</v>
      </c>
      <c r="E31" s="188">
        <v>0</v>
      </c>
      <c r="F31" s="344">
        <v>807811</v>
      </c>
      <c r="G31" s="185">
        <v>0</v>
      </c>
      <c r="H31" s="344">
        <v>479822</v>
      </c>
      <c r="I31" s="185">
        <v>0</v>
      </c>
    </row>
    <row r="32" spans="2:11" x14ac:dyDescent="0.2">
      <c r="B32" s="124" t="s">
        <v>678</v>
      </c>
      <c r="C32" s="406">
        <v>0</v>
      </c>
      <c r="D32" s="407">
        <v>2085146</v>
      </c>
      <c r="E32" s="188">
        <v>0</v>
      </c>
      <c r="F32" s="344">
        <v>611501</v>
      </c>
      <c r="G32" s="185">
        <v>0</v>
      </c>
      <c r="H32" s="344">
        <v>443397</v>
      </c>
      <c r="I32" s="185">
        <v>0</v>
      </c>
    </row>
    <row r="33" spans="2:9" x14ac:dyDescent="0.2">
      <c r="B33" s="124" t="s">
        <v>885</v>
      </c>
      <c r="C33" s="406">
        <v>0</v>
      </c>
      <c r="D33" s="407">
        <v>2178955</v>
      </c>
      <c r="E33" s="188">
        <v>0</v>
      </c>
      <c r="F33" s="344">
        <v>635294</v>
      </c>
      <c r="G33" s="185">
        <v>0</v>
      </c>
      <c r="H33" s="344">
        <v>473407</v>
      </c>
      <c r="I33" s="185">
        <v>0</v>
      </c>
    </row>
    <row r="34" spans="2:9" x14ac:dyDescent="0.2">
      <c r="B34" s="124" t="s">
        <v>886</v>
      </c>
      <c r="C34" s="406">
        <v>0</v>
      </c>
      <c r="D34" s="407">
        <v>2117070</v>
      </c>
      <c r="E34" s="188">
        <v>0</v>
      </c>
      <c r="F34" s="344">
        <v>627831</v>
      </c>
      <c r="G34" s="185">
        <v>0</v>
      </c>
      <c r="H34" s="344">
        <v>452319</v>
      </c>
      <c r="I34" s="185">
        <v>0</v>
      </c>
    </row>
    <row r="35" spans="2:9" x14ac:dyDescent="0.2">
      <c r="B35" s="124" t="s">
        <v>679</v>
      </c>
      <c r="C35" s="406">
        <v>0</v>
      </c>
      <c r="D35" s="407">
        <v>2158149</v>
      </c>
      <c r="E35" s="188">
        <v>0</v>
      </c>
      <c r="F35" s="344">
        <v>637245</v>
      </c>
      <c r="G35" s="185">
        <v>0</v>
      </c>
      <c r="H35" s="344">
        <v>467743</v>
      </c>
      <c r="I35" s="185">
        <v>0</v>
      </c>
    </row>
    <row r="36" spans="2:9" x14ac:dyDescent="0.2">
      <c r="B36" s="124"/>
      <c r="C36" s="406"/>
      <c r="D36" s="407"/>
      <c r="E36" s="188"/>
      <c r="F36" s="344"/>
      <c r="G36" s="185"/>
      <c r="H36" s="344"/>
      <c r="I36" s="185"/>
    </row>
    <row r="37" spans="2:9" x14ac:dyDescent="0.2">
      <c r="B37" s="124" t="s">
        <v>874</v>
      </c>
      <c r="C37" s="406">
        <v>0</v>
      </c>
      <c r="D37" s="407">
        <v>2059250</v>
      </c>
      <c r="E37" s="188">
        <v>0</v>
      </c>
      <c r="F37" s="344">
        <v>649903</v>
      </c>
      <c r="G37" s="185">
        <v>0</v>
      </c>
      <c r="H37" s="344">
        <v>442008</v>
      </c>
      <c r="I37" s="185">
        <v>0</v>
      </c>
    </row>
    <row r="38" spans="2:9" x14ac:dyDescent="0.2">
      <c r="B38" s="124" t="s">
        <v>680</v>
      </c>
      <c r="C38" s="406">
        <v>0</v>
      </c>
      <c r="D38" s="407">
        <v>1923386</v>
      </c>
      <c r="E38" s="188">
        <v>0</v>
      </c>
      <c r="F38" s="344">
        <v>610532</v>
      </c>
      <c r="G38" s="185">
        <v>0</v>
      </c>
      <c r="H38" s="344">
        <v>418114</v>
      </c>
      <c r="I38" s="185">
        <v>0</v>
      </c>
    </row>
    <row r="39" spans="2:9" x14ac:dyDescent="0.2">
      <c r="B39" s="124" t="s">
        <v>681</v>
      </c>
      <c r="C39" s="406">
        <v>0</v>
      </c>
      <c r="D39" s="407">
        <v>2271738</v>
      </c>
      <c r="E39" s="188">
        <v>0</v>
      </c>
      <c r="F39" s="344">
        <v>702821</v>
      </c>
      <c r="G39" s="185">
        <v>0</v>
      </c>
      <c r="H39" s="344">
        <v>481215</v>
      </c>
      <c r="I39" s="185">
        <v>0</v>
      </c>
    </row>
    <row r="40" spans="2:9" x14ac:dyDescent="0.2">
      <c r="B40" s="124" t="s">
        <v>875</v>
      </c>
      <c r="C40" s="406">
        <v>0</v>
      </c>
      <c r="D40" s="407">
        <v>2102766</v>
      </c>
      <c r="E40" s="188">
        <v>0</v>
      </c>
      <c r="F40" s="344">
        <v>634094</v>
      </c>
      <c r="G40" s="185">
        <v>0</v>
      </c>
      <c r="H40" s="344">
        <v>455281</v>
      </c>
      <c r="I40" s="185">
        <v>0</v>
      </c>
    </row>
    <row r="41" spans="2:9" x14ac:dyDescent="0.2">
      <c r="B41" s="124" t="s">
        <v>876</v>
      </c>
      <c r="C41" s="406">
        <v>0</v>
      </c>
      <c r="D41" s="407">
        <v>2211038</v>
      </c>
      <c r="E41" s="188">
        <v>0</v>
      </c>
      <c r="F41" s="344">
        <v>674881</v>
      </c>
      <c r="G41" s="185">
        <v>0</v>
      </c>
      <c r="H41" s="344">
        <v>471321</v>
      </c>
      <c r="I41" s="185">
        <v>0</v>
      </c>
    </row>
    <row r="42" spans="2:9" x14ac:dyDescent="0.2">
      <c r="B42" s="124" t="s">
        <v>877</v>
      </c>
      <c r="C42" s="406">
        <v>0</v>
      </c>
      <c r="D42" s="407">
        <v>2127035</v>
      </c>
      <c r="E42" s="188">
        <v>0</v>
      </c>
      <c r="F42" s="344">
        <v>597229</v>
      </c>
      <c r="G42" s="185">
        <v>0</v>
      </c>
      <c r="H42" s="344">
        <v>460953</v>
      </c>
      <c r="I42" s="185">
        <v>0</v>
      </c>
    </row>
    <row r="43" spans="2:9" x14ac:dyDescent="0.2">
      <c r="B43" s="124"/>
      <c r="C43" s="405"/>
      <c r="D43" s="408"/>
      <c r="E43" s="187"/>
      <c r="F43" s="344"/>
      <c r="G43" s="185"/>
      <c r="H43" s="344"/>
      <c r="I43" s="185"/>
    </row>
    <row r="44" spans="2:9" x14ac:dyDescent="0.2">
      <c r="B44" s="124" t="s">
        <v>878</v>
      </c>
      <c r="C44" s="406">
        <v>0</v>
      </c>
      <c r="D44" s="407">
        <v>2295378</v>
      </c>
      <c r="E44" s="188">
        <v>0</v>
      </c>
      <c r="F44" s="344">
        <v>720798</v>
      </c>
      <c r="G44" s="185">
        <v>0</v>
      </c>
      <c r="H44" s="344">
        <v>482956</v>
      </c>
      <c r="I44" s="185">
        <v>0</v>
      </c>
    </row>
    <row r="45" spans="2:9" x14ac:dyDescent="0.2">
      <c r="B45" s="124" t="s">
        <v>879</v>
      </c>
      <c r="C45" s="406">
        <v>0</v>
      </c>
      <c r="D45" s="407">
        <v>2361761</v>
      </c>
      <c r="E45" s="188">
        <v>0</v>
      </c>
      <c r="F45" s="344">
        <v>828552</v>
      </c>
      <c r="G45" s="185">
        <v>0</v>
      </c>
      <c r="H45" s="344">
        <v>478590</v>
      </c>
      <c r="I45" s="185">
        <v>0</v>
      </c>
    </row>
    <row r="46" spans="2:9" x14ac:dyDescent="0.2">
      <c r="B46" s="124" t="s">
        <v>880</v>
      </c>
      <c r="C46" s="406">
        <v>0</v>
      </c>
      <c r="D46" s="407">
        <v>2124656</v>
      </c>
      <c r="E46" s="188">
        <v>0</v>
      </c>
      <c r="F46" s="344">
        <v>628325</v>
      </c>
      <c r="G46" s="185">
        <v>0</v>
      </c>
      <c r="H46" s="344">
        <v>447934</v>
      </c>
      <c r="I46" s="185">
        <v>0</v>
      </c>
    </row>
    <row r="47" spans="2:9" x14ac:dyDescent="0.2">
      <c r="B47" s="124" t="s">
        <v>881</v>
      </c>
      <c r="C47" s="406">
        <v>0</v>
      </c>
      <c r="D47" s="407">
        <v>2196989</v>
      </c>
      <c r="E47" s="188">
        <v>0</v>
      </c>
      <c r="F47" s="344">
        <v>633940</v>
      </c>
      <c r="G47" s="185">
        <v>0</v>
      </c>
      <c r="H47" s="344">
        <v>465721</v>
      </c>
      <c r="I47" s="185">
        <v>0</v>
      </c>
    </row>
    <row r="48" spans="2:9" x14ac:dyDescent="0.2">
      <c r="B48" s="124" t="s">
        <v>882</v>
      </c>
      <c r="C48" s="406">
        <v>0</v>
      </c>
      <c r="D48" s="407">
        <v>2208596</v>
      </c>
      <c r="E48" s="188">
        <v>0</v>
      </c>
      <c r="F48" s="344">
        <v>665012</v>
      </c>
      <c r="G48" s="185">
        <v>0</v>
      </c>
      <c r="H48" s="344">
        <v>466533</v>
      </c>
      <c r="I48" s="185">
        <v>0</v>
      </c>
    </row>
    <row r="49" spans="1:9" x14ac:dyDescent="0.2">
      <c r="B49" s="124" t="s">
        <v>883</v>
      </c>
      <c r="C49" s="406">
        <v>0</v>
      </c>
      <c r="D49" s="407">
        <v>2255426</v>
      </c>
      <c r="E49" s="188">
        <v>0</v>
      </c>
      <c r="F49" s="344">
        <v>692125</v>
      </c>
      <c r="G49" s="185">
        <v>0</v>
      </c>
      <c r="H49" s="344">
        <v>478433</v>
      </c>
      <c r="I49" s="185">
        <v>0</v>
      </c>
    </row>
    <row r="50" spans="1:9" ht="18" thickBot="1" x14ac:dyDescent="0.2">
      <c r="B50" s="31"/>
      <c r="C50" s="50"/>
      <c r="D50" s="31"/>
      <c r="E50" s="31"/>
      <c r="F50" s="31"/>
      <c r="G50" s="31"/>
      <c r="H50" s="31"/>
      <c r="I50" s="31"/>
    </row>
    <row r="51" spans="1:9" x14ac:dyDescent="0.15">
      <c r="B51" s="29"/>
      <c r="C51" s="29" t="s">
        <v>819</v>
      </c>
      <c r="D51" s="29"/>
      <c r="E51" s="29"/>
      <c r="F51" s="29"/>
      <c r="G51" s="29"/>
      <c r="H51" s="29"/>
      <c r="I51" s="29"/>
    </row>
    <row r="52" spans="1:9" x14ac:dyDescent="0.15">
      <c r="B52" s="29"/>
      <c r="C52" s="29" t="s">
        <v>513</v>
      </c>
      <c r="D52" s="29"/>
      <c r="E52" s="29"/>
      <c r="F52" s="29"/>
      <c r="G52" s="29"/>
      <c r="H52" s="29"/>
      <c r="I52" s="29"/>
    </row>
    <row r="53" spans="1:9" x14ac:dyDescent="0.15">
      <c r="B53" s="29"/>
      <c r="C53" s="29" t="s">
        <v>512</v>
      </c>
      <c r="D53" s="29"/>
      <c r="E53" s="29"/>
      <c r="F53" s="29"/>
      <c r="G53" s="29"/>
      <c r="H53" s="29"/>
      <c r="I53" s="29"/>
    </row>
    <row r="54" spans="1:9" x14ac:dyDescent="0.15">
      <c r="B54" s="29"/>
      <c r="C54" s="29" t="s">
        <v>821</v>
      </c>
      <c r="D54" s="29"/>
      <c r="E54" s="29"/>
      <c r="F54" s="29"/>
      <c r="G54" s="29"/>
      <c r="H54" s="29"/>
      <c r="I54" s="29"/>
    </row>
    <row r="55" spans="1:9" x14ac:dyDescent="0.15">
      <c r="B55" s="29"/>
      <c r="C55" s="29" t="s">
        <v>868</v>
      </c>
      <c r="D55" s="29"/>
      <c r="E55" s="29"/>
      <c r="F55" s="29"/>
      <c r="G55" s="29"/>
      <c r="H55" s="29"/>
      <c r="I55" s="29"/>
    </row>
    <row r="56" spans="1:9" x14ac:dyDescent="0.2">
      <c r="C56" s="29" t="s">
        <v>917</v>
      </c>
      <c r="D56" s="227"/>
      <c r="E56" s="227"/>
      <c r="F56" s="57"/>
    </row>
    <row r="57" spans="1:9" x14ac:dyDescent="0.2">
      <c r="A57" s="57"/>
      <c r="C57" s="443" t="s">
        <v>822</v>
      </c>
    </row>
    <row r="58" spans="1:9" x14ac:dyDescent="0.2">
      <c r="C58" s="57"/>
    </row>
  </sheetData>
  <mergeCells count="4">
    <mergeCell ref="C8:F8"/>
    <mergeCell ref="B6:I6"/>
    <mergeCell ref="G8:G9"/>
    <mergeCell ref="H8:H9"/>
  </mergeCells>
  <phoneticPr fontId="2"/>
  <pageMargins left="0.63" right="0.67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83"/>
  <sheetViews>
    <sheetView view="pageBreakPreview" zoomScale="75" zoomScaleNormal="75" zoomScaleSheetLayoutView="75" workbookViewId="0">
      <selection activeCell="J50" sqref="J50"/>
    </sheetView>
  </sheetViews>
  <sheetFormatPr defaultColWidth="12.125" defaultRowHeight="18" customHeight="1" x14ac:dyDescent="0.15"/>
  <cols>
    <col min="1" max="1" width="13.375" style="58" customWidth="1"/>
    <col min="2" max="2" width="26" style="58" customWidth="1"/>
    <col min="3" max="13" width="13.5" style="58" customWidth="1"/>
    <col min="14" max="16384" width="12.125" style="58"/>
  </cols>
  <sheetData>
    <row r="1" spans="1:13" ht="18" customHeight="1" x14ac:dyDescent="0.2">
      <c r="A1" s="57"/>
    </row>
    <row r="6" spans="1:13" ht="18.75" x14ac:dyDescent="0.2">
      <c r="B6" s="478" t="s">
        <v>145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</row>
    <row r="7" spans="1:13" ht="18" customHeight="1" thickBot="1" x14ac:dyDescent="0.25">
      <c r="B7" s="31"/>
      <c r="C7" s="99" t="s">
        <v>146</v>
      </c>
      <c r="D7" s="31"/>
      <c r="E7" s="31"/>
      <c r="F7" s="31"/>
      <c r="G7" s="31"/>
      <c r="H7" s="31"/>
      <c r="I7" s="31"/>
      <c r="J7" s="31"/>
      <c r="K7" s="31"/>
    </row>
    <row r="8" spans="1:13" ht="18" customHeight="1" x14ac:dyDescent="0.15">
      <c r="C8" s="34"/>
      <c r="F8" s="34"/>
      <c r="I8" s="34"/>
    </row>
    <row r="9" spans="1:13" ht="18" customHeight="1" x14ac:dyDescent="0.2">
      <c r="C9" s="33" t="s">
        <v>752</v>
      </c>
      <c r="D9" s="36"/>
      <c r="E9" s="36"/>
      <c r="F9" s="33" t="s">
        <v>753</v>
      </c>
      <c r="G9" s="36"/>
      <c r="H9" s="36"/>
      <c r="I9" s="60" t="s">
        <v>147</v>
      </c>
      <c r="J9" s="36"/>
      <c r="K9" s="36"/>
    </row>
    <row r="10" spans="1:13" ht="18" customHeight="1" x14ac:dyDescent="0.2">
      <c r="B10" s="36"/>
      <c r="C10" s="51" t="s">
        <v>754</v>
      </c>
      <c r="D10" s="51" t="s">
        <v>755</v>
      </c>
      <c r="E10" s="51" t="s">
        <v>756</v>
      </c>
      <c r="F10" s="51" t="s">
        <v>757</v>
      </c>
      <c r="G10" s="51" t="s">
        <v>755</v>
      </c>
      <c r="H10" s="51" t="s">
        <v>756</v>
      </c>
      <c r="I10" s="51" t="s">
        <v>758</v>
      </c>
      <c r="J10" s="51" t="s">
        <v>759</v>
      </c>
      <c r="K10" s="51" t="s">
        <v>760</v>
      </c>
    </row>
    <row r="11" spans="1:13" ht="18" customHeight="1" x14ac:dyDescent="0.2">
      <c r="B11" s="43"/>
      <c r="C11" s="88" t="s">
        <v>127</v>
      </c>
      <c r="D11" s="68" t="s">
        <v>127</v>
      </c>
      <c r="E11" s="68" t="s">
        <v>127</v>
      </c>
      <c r="F11" s="68" t="s">
        <v>127</v>
      </c>
      <c r="G11" s="68" t="s">
        <v>127</v>
      </c>
      <c r="H11" s="68" t="s">
        <v>127</v>
      </c>
      <c r="I11" s="68" t="s">
        <v>127</v>
      </c>
      <c r="J11" s="68" t="s">
        <v>127</v>
      </c>
      <c r="K11" s="68" t="s">
        <v>148</v>
      </c>
    </row>
    <row r="12" spans="1:13" ht="18" customHeight="1" x14ac:dyDescent="0.2">
      <c r="B12" s="139" t="s">
        <v>346</v>
      </c>
      <c r="C12" s="38">
        <v>640536</v>
      </c>
      <c r="D12" s="64">
        <v>363296</v>
      </c>
      <c r="E12" s="64">
        <v>277240</v>
      </c>
      <c r="F12" s="61">
        <v>62715</v>
      </c>
      <c r="G12" s="64">
        <v>52433</v>
      </c>
      <c r="H12" s="64">
        <v>10282</v>
      </c>
      <c r="I12" s="64">
        <v>71732</v>
      </c>
      <c r="J12" s="64">
        <v>46026</v>
      </c>
      <c r="K12" s="91">
        <v>64.163832041487751</v>
      </c>
    </row>
    <row r="13" spans="1:13" ht="18" customHeight="1" x14ac:dyDescent="0.2">
      <c r="B13" s="139" t="s">
        <v>347</v>
      </c>
      <c r="C13" s="38">
        <v>678031</v>
      </c>
      <c r="D13" s="64">
        <v>375208</v>
      </c>
      <c r="E13" s="64">
        <v>302823</v>
      </c>
      <c r="F13" s="61">
        <v>87544</v>
      </c>
      <c r="G13" s="64">
        <v>67308</v>
      </c>
      <c r="H13" s="64">
        <v>20236</v>
      </c>
      <c r="I13" s="64">
        <v>61726</v>
      </c>
      <c r="J13" s="64">
        <v>42451</v>
      </c>
      <c r="K13" s="91">
        <v>68.773288403590058</v>
      </c>
    </row>
    <row r="14" spans="1:13" ht="18" customHeight="1" x14ac:dyDescent="0.2">
      <c r="B14" s="139" t="s">
        <v>348</v>
      </c>
      <c r="C14" s="38">
        <v>693518</v>
      </c>
      <c r="D14" s="64">
        <v>375492</v>
      </c>
      <c r="E14" s="64">
        <v>318026</v>
      </c>
      <c r="F14" s="61">
        <v>110463</v>
      </c>
      <c r="G14" s="64">
        <v>78071</v>
      </c>
      <c r="H14" s="64">
        <v>32392</v>
      </c>
      <c r="I14" s="64">
        <v>52511</v>
      </c>
      <c r="J14" s="64">
        <v>38063</v>
      </c>
      <c r="K14" s="91">
        <v>72.485764887356936</v>
      </c>
    </row>
    <row r="15" spans="1:13" ht="18" customHeight="1" x14ac:dyDescent="0.2">
      <c r="B15" s="139"/>
      <c r="C15" s="38"/>
      <c r="D15" s="64"/>
      <c r="E15" s="64"/>
      <c r="F15" s="61"/>
      <c r="G15" s="64"/>
      <c r="H15" s="64"/>
      <c r="I15" s="64"/>
      <c r="J15" s="64"/>
      <c r="K15" s="91"/>
    </row>
    <row r="16" spans="1:13" ht="18" customHeight="1" x14ac:dyDescent="0.2">
      <c r="B16" s="139" t="s">
        <v>507</v>
      </c>
      <c r="C16" s="38">
        <v>691329</v>
      </c>
      <c r="D16" s="64">
        <v>371556</v>
      </c>
      <c r="E16" s="64">
        <v>319773</v>
      </c>
      <c r="F16" s="61">
        <v>122367</v>
      </c>
      <c r="G16" s="64">
        <v>83342</v>
      </c>
      <c r="H16" s="64">
        <v>39025</v>
      </c>
      <c r="I16" s="64">
        <v>59241</v>
      </c>
      <c r="J16" s="64">
        <v>33322</v>
      </c>
      <c r="K16" s="91">
        <v>56.2</v>
      </c>
    </row>
    <row r="17" spans="2:13" ht="18" customHeight="1" x14ac:dyDescent="0.2">
      <c r="B17" s="139" t="s">
        <v>533</v>
      </c>
      <c r="C17" s="38">
        <v>690842</v>
      </c>
      <c r="D17" s="64">
        <v>369564</v>
      </c>
      <c r="E17" s="64">
        <v>321278</v>
      </c>
      <c r="F17" s="61">
        <v>129057</v>
      </c>
      <c r="G17" s="64">
        <v>85854</v>
      </c>
      <c r="H17" s="64">
        <v>43203</v>
      </c>
      <c r="I17" s="64">
        <v>64482</v>
      </c>
      <c r="J17" s="64">
        <v>40708</v>
      </c>
      <c r="K17" s="91">
        <v>63.1</v>
      </c>
    </row>
    <row r="18" spans="2:13" ht="18" customHeight="1" x14ac:dyDescent="0.2">
      <c r="B18" s="139" t="s">
        <v>534</v>
      </c>
      <c r="C18" s="38">
        <v>690144</v>
      </c>
      <c r="D18" s="45">
        <v>367672</v>
      </c>
      <c r="E18" s="45">
        <v>322472</v>
      </c>
      <c r="F18" s="38">
        <v>134774</v>
      </c>
      <c r="G18" s="45">
        <v>87823</v>
      </c>
      <c r="H18" s="45">
        <v>46951</v>
      </c>
      <c r="I18" s="45">
        <v>51142</v>
      </c>
      <c r="J18" s="45">
        <v>30171</v>
      </c>
      <c r="K18" s="194">
        <v>59</v>
      </c>
    </row>
    <row r="19" spans="2:13" ht="18" customHeight="1" x14ac:dyDescent="0.2">
      <c r="B19" s="139" t="s">
        <v>581</v>
      </c>
      <c r="C19" s="38">
        <v>687939</v>
      </c>
      <c r="D19" s="45">
        <v>365265</v>
      </c>
      <c r="E19" s="45">
        <v>322674</v>
      </c>
      <c r="F19" s="38">
        <v>136305</v>
      </c>
      <c r="G19" s="45">
        <v>87788</v>
      </c>
      <c r="H19" s="45">
        <v>48517</v>
      </c>
      <c r="I19" s="45">
        <v>47708</v>
      </c>
      <c r="J19" s="45">
        <v>30071</v>
      </c>
      <c r="K19" s="194">
        <v>63</v>
      </c>
    </row>
    <row r="20" spans="2:13" ht="18" customHeight="1" x14ac:dyDescent="0.2">
      <c r="B20" s="139"/>
      <c r="C20" s="38"/>
      <c r="D20" s="45"/>
      <c r="E20" s="45"/>
      <c r="F20" s="38"/>
      <c r="G20" s="45"/>
      <c r="H20" s="45"/>
      <c r="I20" s="45"/>
      <c r="J20" s="45"/>
      <c r="K20" s="194"/>
    </row>
    <row r="21" spans="2:13" ht="18" customHeight="1" x14ac:dyDescent="0.2">
      <c r="B21" s="139" t="s">
        <v>601</v>
      </c>
      <c r="C21" s="38">
        <v>686012</v>
      </c>
      <c r="D21" s="45">
        <v>363019</v>
      </c>
      <c r="E21" s="45">
        <v>322993</v>
      </c>
      <c r="F21" s="38">
        <v>138568</v>
      </c>
      <c r="G21" s="45">
        <v>88116</v>
      </c>
      <c r="H21" s="45">
        <v>50452</v>
      </c>
      <c r="I21" s="56">
        <v>47549</v>
      </c>
      <c r="J21" s="56">
        <v>30118</v>
      </c>
      <c r="K21" s="212">
        <v>63.3</v>
      </c>
    </row>
    <row r="22" spans="2:13" ht="18" customHeight="1" x14ac:dyDescent="0.2">
      <c r="B22" s="139" t="s">
        <v>709</v>
      </c>
      <c r="C22" s="38">
        <v>685030</v>
      </c>
      <c r="D22" s="45">
        <v>361323</v>
      </c>
      <c r="E22" s="45">
        <v>323707</v>
      </c>
      <c r="F22" s="38">
        <v>147986</v>
      </c>
      <c r="G22" s="45">
        <v>92146</v>
      </c>
      <c r="H22" s="45">
        <v>55840</v>
      </c>
      <c r="I22" s="56">
        <v>47586</v>
      </c>
      <c r="J22" s="56">
        <v>30103</v>
      </c>
      <c r="K22" s="212">
        <v>63.3</v>
      </c>
    </row>
    <row r="23" spans="2:13" ht="18" customHeight="1" x14ac:dyDescent="0.2">
      <c r="B23" s="139" t="s">
        <v>887</v>
      </c>
      <c r="C23" s="38">
        <v>684652</v>
      </c>
      <c r="D23" s="45">
        <v>359741</v>
      </c>
      <c r="E23" s="45">
        <v>324911</v>
      </c>
      <c r="F23" s="38">
        <v>157631</v>
      </c>
      <c r="G23" s="45">
        <v>96089</v>
      </c>
      <c r="H23" s="45">
        <v>61542</v>
      </c>
      <c r="I23" s="56">
        <v>45087</v>
      </c>
      <c r="J23" s="56">
        <v>30331</v>
      </c>
      <c r="K23" s="212">
        <v>67.3</v>
      </c>
    </row>
    <row r="24" spans="2:13" ht="18" customHeight="1" thickBot="1" x14ac:dyDescent="0.2">
      <c r="B24" s="54"/>
      <c r="C24" s="31"/>
      <c r="D24" s="31"/>
      <c r="E24" s="31"/>
      <c r="F24" s="31"/>
      <c r="G24" s="31"/>
      <c r="H24" s="31"/>
      <c r="I24" s="31"/>
      <c r="J24" s="31"/>
      <c r="K24" s="31"/>
    </row>
    <row r="25" spans="2:13" ht="18" customHeight="1" x14ac:dyDescent="0.2">
      <c r="C25" s="57" t="s">
        <v>490</v>
      </c>
    </row>
    <row r="26" spans="2:13" ht="18" customHeight="1" x14ac:dyDescent="0.2">
      <c r="C26" s="57" t="s">
        <v>91</v>
      </c>
    </row>
    <row r="28" spans="2:13" s="72" customFormat="1" ht="18" customHeight="1" x14ac:dyDescent="0.15"/>
    <row r="29" spans="2:13" s="72" customFormat="1" ht="18" customHeight="1" thickBot="1" x14ac:dyDescent="0.25">
      <c r="B29" s="74"/>
      <c r="C29" s="100" t="s">
        <v>842</v>
      </c>
      <c r="D29" s="74"/>
      <c r="E29" s="74"/>
      <c r="F29" s="74"/>
      <c r="G29" s="92"/>
      <c r="H29" s="74"/>
      <c r="I29" s="74"/>
      <c r="J29" s="74"/>
      <c r="K29" s="74"/>
      <c r="L29" s="74"/>
      <c r="M29" s="104" t="s">
        <v>162</v>
      </c>
    </row>
    <row r="30" spans="2:13" s="72" customFormat="1" ht="18" customHeight="1" x14ac:dyDescent="0.2">
      <c r="C30" s="75"/>
      <c r="D30" s="77"/>
      <c r="E30" s="93" t="s">
        <v>535</v>
      </c>
      <c r="F30" s="76"/>
      <c r="G30" s="76"/>
      <c r="H30" s="77"/>
      <c r="I30" s="76"/>
      <c r="J30" s="76"/>
      <c r="K30" s="93" t="s">
        <v>536</v>
      </c>
      <c r="L30" s="76"/>
      <c r="M30" s="177"/>
    </row>
    <row r="31" spans="2:13" s="72" customFormat="1" ht="18" customHeight="1" x14ac:dyDescent="0.2">
      <c r="B31" s="76"/>
      <c r="C31" s="86" t="s">
        <v>537</v>
      </c>
      <c r="D31" s="86" t="s">
        <v>538</v>
      </c>
      <c r="E31" s="86" t="s">
        <v>508</v>
      </c>
      <c r="F31" s="86" t="s">
        <v>509</v>
      </c>
      <c r="G31" s="86" t="s">
        <v>149</v>
      </c>
      <c r="H31" s="86" t="s">
        <v>539</v>
      </c>
      <c r="I31" s="86" t="s">
        <v>508</v>
      </c>
      <c r="J31" s="86" t="s">
        <v>761</v>
      </c>
      <c r="K31" s="86" t="s">
        <v>762</v>
      </c>
      <c r="L31" s="86" t="s">
        <v>763</v>
      </c>
      <c r="M31" s="86" t="s">
        <v>149</v>
      </c>
    </row>
    <row r="32" spans="2:13" s="72" customFormat="1" ht="18" customHeight="1" x14ac:dyDescent="0.2">
      <c r="C32" s="75"/>
      <c r="G32" s="73" t="s">
        <v>150</v>
      </c>
    </row>
    <row r="33" spans="2:13" s="82" customFormat="1" ht="18" customHeight="1" x14ac:dyDescent="0.2">
      <c r="B33" s="178" t="s">
        <v>767</v>
      </c>
      <c r="C33" s="151">
        <v>361323</v>
      </c>
      <c r="D33" s="195">
        <v>7362</v>
      </c>
      <c r="E33" s="195">
        <v>5900</v>
      </c>
      <c r="F33" s="195">
        <v>2362</v>
      </c>
      <c r="G33" s="195">
        <v>19</v>
      </c>
      <c r="H33" s="195">
        <v>38246</v>
      </c>
      <c r="I33" s="195">
        <v>269972</v>
      </c>
      <c r="J33" s="195">
        <v>27690</v>
      </c>
      <c r="K33" s="195">
        <v>2759</v>
      </c>
      <c r="L33" s="195">
        <v>6955</v>
      </c>
      <c r="M33" s="195">
        <v>58</v>
      </c>
    </row>
    <row r="34" spans="2:13" s="82" customFormat="1" ht="18" customHeight="1" x14ac:dyDescent="0.2">
      <c r="B34" s="178" t="s">
        <v>888</v>
      </c>
      <c r="C34" s="151">
        <v>359741</v>
      </c>
      <c r="D34" s="195">
        <v>7065</v>
      </c>
      <c r="E34" s="195">
        <v>5631</v>
      </c>
      <c r="F34" s="195">
        <v>2328</v>
      </c>
      <c r="G34" s="195">
        <v>17</v>
      </c>
      <c r="H34" s="195">
        <v>37933</v>
      </c>
      <c r="I34" s="195">
        <v>265552</v>
      </c>
      <c r="J34" s="195">
        <v>31904</v>
      </c>
      <c r="K34" s="195">
        <v>2555</v>
      </c>
      <c r="L34" s="195">
        <v>6705</v>
      </c>
      <c r="M34" s="195">
        <v>51</v>
      </c>
    </row>
    <row r="35" spans="2:13" s="72" customFormat="1" ht="18" customHeight="1" x14ac:dyDescent="0.15">
      <c r="C35" s="7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2:13" s="72" customFormat="1" ht="18" customHeight="1" x14ac:dyDescent="0.2">
      <c r="B36" s="80" t="s">
        <v>151</v>
      </c>
      <c r="C36" s="313">
        <v>6501</v>
      </c>
      <c r="D36" s="187">
        <v>0</v>
      </c>
      <c r="E36" s="187">
        <v>0</v>
      </c>
      <c r="F36" s="187">
        <v>0</v>
      </c>
      <c r="G36" s="187">
        <v>0</v>
      </c>
      <c r="H36" s="187">
        <v>0</v>
      </c>
      <c r="I36" s="187">
        <v>0</v>
      </c>
      <c r="J36" s="187">
        <v>4403</v>
      </c>
      <c r="K36" s="187">
        <v>388</v>
      </c>
      <c r="L36" s="187">
        <v>1710</v>
      </c>
      <c r="M36" s="187">
        <v>0</v>
      </c>
    </row>
    <row r="37" spans="2:13" s="72" customFormat="1" ht="18" customHeight="1" x14ac:dyDescent="0.2">
      <c r="B37" s="80" t="s">
        <v>152</v>
      </c>
      <c r="C37" s="313">
        <v>21547</v>
      </c>
      <c r="D37" s="187">
        <v>8</v>
      </c>
      <c r="E37" s="187">
        <v>0</v>
      </c>
      <c r="F37" s="188">
        <v>3</v>
      </c>
      <c r="G37" s="187">
        <v>0</v>
      </c>
      <c r="H37" s="188">
        <v>219</v>
      </c>
      <c r="I37" s="187">
        <v>758</v>
      </c>
      <c r="J37" s="187">
        <v>19578</v>
      </c>
      <c r="K37" s="187">
        <v>142</v>
      </c>
      <c r="L37" s="187">
        <v>837</v>
      </c>
      <c r="M37" s="244">
        <v>2</v>
      </c>
    </row>
    <row r="38" spans="2:13" s="72" customFormat="1" ht="18" customHeight="1" x14ac:dyDescent="0.2">
      <c r="B38" s="80" t="s">
        <v>153</v>
      </c>
      <c r="C38" s="313">
        <v>23576</v>
      </c>
      <c r="D38" s="187">
        <v>54</v>
      </c>
      <c r="E38" s="187">
        <v>10</v>
      </c>
      <c r="F38" s="188">
        <v>53</v>
      </c>
      <c r="G38" s="187">
        <v>0</v>
      </c>
      <c r="H38" s="187">
        <v>900</v>
      </c>
      <c r="I38" s="187">
        <v>17592</v>
      </c>
      <c r="J38" s="187">
        <v>4542</v>
      </c>
      <c r="K38" s="187">
        <v>34</v>
      </c>
      <c r="L38" s="187">
        <v>391</v>
      </c>
      <c r="M38" s="187">
        <v>0</v>
      </c>
    </row>
    <row r="39" spans="2:13" s="72" customFormat="1" ht="18" customHeight="1" x14ac:dyDescent="0.2">
      <c r="B39" s="80" t="s">
        <v>154</v>
      </c>
      <c r="C39" s="313">
        <v>24516</v>
      </c>
      <c r="D39" s="187">
        <v>125</v>
      </c>
      <c r="E39" s="187">
        <v>40</v>
      </c>
      <c r="F39" s="187">
        <v>86</v>
      </c>
      <c r="G39" s="183">
        <v>1</v>
      </c>
      <c r="H39" s="187">
        <v>1875</v>
      </c>
      <c r="I39" s="187">
        <v>21178</v>
      </c>
      <c r="J39" s="187">
        <v>867</v>
      </c>
      <c r="K39" s="187">
        <v>23</v>
      </c>
      <c r="L39" s="187">
        <v>321</v>
      </c>
      <c r="M39" s="187">
        <v>0</v>
      </c>
    </row>
    <row r="40" spans="2:13" s="72" customFormat="1" ht="18" customHeight="1" x14ac:dyDescent="0.2">
      <c r="B40" s="80"/>
      <c r="C40" s="313"/>
      <c r="D40" s="187"/>
      <c r="E40" s="187"/>
      <c r="F40" s="315"/>
      <c r="G40" s="187"/>
      <c r="H40" s="187"/>
      <c r="I40" s="187"/>
      <c r="J40" s="187"/>
      <c r="K40" s="187"/>
      <c r="L40" s="187"/>
      <c r="M40" s="244"/>
    </row>
    <row r="41" spans="2:13" s="72" customFormat="1" ht="18" customHeight="1" x14ac:dyDescent="0.2">
      <c r="B41" s="80" t="s">
        <v>155</v>
      </c>
      <c r="C41" s="313">
        <v>30139</v>
      </c>
      <c r="D41" s="187">
        <v>234</v>
      </c>
      <c r="E41" s="187">
        <v>112</v>
      </c>
      <c r="F41" s="315">
        <v>107</v>
      </c>
      <c r="G41" s="187">
        <v>4</v>
      </c>
      <c r="H41" s="187">
        <v>3506</v>
      </c>
      <c r="I41" s="187">
        <v>25352</v>
      </c>
      <c r="J41" s="187">
        <v>528</v>
      </c>
      <c r="K41" s="187">
        <v>31</v>
      </c>
      <c r="L41" s="187">
        <v>265</v>
      </c>
      <c r="M41" s="187">
        <v>0</v>
      </c>
    </row>
    <row r="42" spans="2:13" s="72" customFormat="1" ht="18" customHeight="1" x14ac:dyDescent="0.2">
      <c r="B42" s="80" t="s">
        <v>156</v>
      </c>
      <c r="C42" s="313">
        <v>33388</v>
      </c>
      <c r="D42" s="187">
        <v>383</v>
      </c>
      <c r="E42" s="187">
        <v>166</v>
      </c>
      <c r="F42" s="315">
        <v>116</v>
      </c>
      <c r="G42" s="188">
        <v>2</v>
      </c>
      <c r="H42" s="187">
        <v>4449</v>
      </c>
      <c r="I42" s="187">
        <v>27575</v>
      </c>
      <c r="J42" s="187">
        <v>422</v>
      </c>
      <c r="K42" s="187">
        <v>34</v>
      </c>
      <c r="L42" s="187">
        <v>241</v>
      </c>
      <c r="M42" s="187">
        <v>0</v>
      </c>
    </row>
    <row r="43" spans="2:13" s="72" customFormat="1" ht="18" customHeight="1" x14ac:dyDescent="0.2">
      <c r="B43" s="80" t="s">
        <v>157</v>
      </c>
      <c r="C43" s="313">
        <v>29107</v>
      </c>
      <c r="D43" s="187">
        <v>478</v>
      </c>
      <c r="E43" s="187">
        <v>244</v>
      </c>
      <c r="F43" s="187">
        <v>176</v>
      </c>
      <c r="G43" s="188">
        <v>2</v>
      </c>
      <c r="H43" s="187">
        <v>4444</v>
      </c>
      <c r="I43" s="187">
        <v>23282</v>
      </c>
      <c r="J43" s="187">
        <v>276</v>
      </c>
      <c r="K43" s="187">
        <v>25</v>
      </c>
      <c r="L43" s="187">
        <v>180</v>
      </c>
      <c r="M43" s="187">
        <v>0</v>
      </c>
    </row>
    <row r="44" spans="2:13" s="72" customFormat="1" ht="18" customHeight="1" x14ac:dyDescent="0.2">
      <c r="B44" s="80" t="s">
        <v>158</v>
      </c>
      <c r="C44" s="313">
        <v>28901</v>
      </c>
      <c r="D44" s="187">
        <v>536</v>
      </c>
      <c r="E44" s="187">
        <v>267</v>
      </c>
      <c r="F44" s="188">
        <v>156</v>
      </c>
      <c r="G44" s="190">
        <v>1</v>
      </c>
      <c r="H44" s="187">
        <v>4071</v>
      </c>
      <c r="I44" s="187">
        <v>23492</v>
      </c>
      <c r="J44" s="187">
        <v>188</v>
      </c>
      <c r="K44" s="187">
        <v>27</v>
      </c>
      <c r="L44" s="187">
        <v>162</v>
      </c>
      <c r="M44" s="244">
        <v>1</v>
      </c>
    </row>
    <row r="45" spans="2:13" s="72" customFormat="1" ht="18" customHeight="1" x14ac:dyDescent="0.2">
      <c r="B45" s="80"/>
      <c r="C45" s="313"/>
      <c r="D45" s="187"/>
      <c r="E45" s="187"/>
      <c r="F45" s="188"/>
      <c r="G45" s="187"/>
      <c r="H45" s="187"/>
      <c r="I45" s="187"/>
      <c r="J45" s="187"/>
      <c r="K45" s="187"/>
      <c r="L45" s="187"/>
      <c r="M45" s="187"/>
    </row>
    <row r="46" spans="2:13" s="72" customFormat="1" ht="18" customHeight="1" x14ac:dyDescent="0.2">
      <c r="B46" s="80" t="s">
        <v>159</v>
      </c>
      <c r="C46" s="313">
        <v>29776</v>
      </c>
      <c r="D46" s="187">
        <v>571</v>
      </c>
      <c r="E46" s="187">
        <v>433</v>
      </c>
      <c r="F46" s="187">
        <v>202</v>
      </c>
      <c r="G46" s="187">
        <v>4</v>
      </c>
      <c r="H46" s="187">
        <v>3707</v>
      </c>
      <c r="I46" s="187">
        <v>24468</v>
      </c>
      <c r="J46" s="187">
        <v>145</v>
      </c>
      <c r="K46" s="187">
        <v>41</v>
      </c>
      <c r="L46" s="187">
        <v>202</v>
      </c>
      <c r="M46" s="187">
        <v>3</v>
      </c>
    </row>
    <row r="47" spans="2:13" s="72" customFormat="1" ht="18" customHeight="1" x14ac:dyDescent="0.2">
      <c r="B47" s="80" t="s">
        <v>160</v>
      </c>
      <c r="C47" s="313">
        <v>36201</v>
      </c>
      <c r="D47" s="187">
        <v>805</v>
      </c>
      <c r="E47" s="187">
        <v>1031</v>
      </c>
      <c r="F47" s="187">
        <v>174</v>
      </c>
      <c r="G47" s="187">
        <v>1</v>
      </c>
      <c r="H47" s="187">
        <v>4628</v>
      </c>
      <c r="I47" s="187">
        <v>28976</v>
      </c>
      <c r="J47" s="187">
        <v>164</v>
      </c>
      <c r="K47" s="187">
        <v>81</v>
      </c>
      <c r="L47" s="187">
        <v>339</v>
      </c>
      <c r="M47" s="187">
        <v>2</v>
      </c>
    </row>
    <row r="48" spans="2:13" s="72" customFormat="1" ht="18" customHeight="1" x14ac:dyDescent="0.2">
      <c r="B48" s="80" t="s">
        <v>163</v>
      </c>
      <c r="C48" s="313">
        <v>32988</v>
      </c>
      <c r="D48" s="187">
        <v>873</v>
      </c>
      <c r="E48" s="187">
        <v>1366</v>
      </c>
      <c r="F48" s="315">
        <v>56</v>
      </c>
      <c r="G48" s="187">
        <v>0</v>
      </c>
      <c r="H48" s="187">
        <v>4629</v>
      </c>
      <c r="I48" s="187">
        <v>25364</v>
      </c>
      <c r="J48" s="187">
        <v>136</v>
      </c>
      <c r="K48" s="187">
        <v>162</v>
      </c>
      <c r="L48" s="187">
        <v>400</v>
      </c>
      <c r="M48" s="187">
        <v>2</v>
      </c>
    </row>
    <row r="49" spans="2:13" s="72" customFormat="1" ht="18" customHeight="1" x14ac:dyDescent="0.2">
      <c r="B49" s="80" t="s">
        <v>764</v>
      </c>
      <c r="C49" s="313">
        <v>27262</v>
      </c>
      <c r="D49" s="187">
        <v>947</v>
      </c>
      <c r="E49" s="187">
        <v>1064</v>
      </c>
      <c r="F49" s="187">
        <v>76</v>
      </c>
      <c r="G49" s="187">
        <v>0</v>
      </c>
      <c r="H49" s="187">
        <v>3498</v>
      </c>
      <c r="I49" s="187">
        <v>20659</v>
      </c>
      <c r="J49" s="187">
        <v>107</v>
      </c>
      <c r="K49" s="187">
        <v>380</v>
      </c>
      <c r="L49" s="187">
        <v>526</v>
      </c>
      <c r="M49" s="187">
        <v>5</v>
      </c>
    </row>
    <row r="50" spans="2:13" s="72" customFormat="1" ht="18" customHeight="1" x14ac:dyDescent="0.2">
      <c r="B50" s="80"/>
      <c r="C50" s="313"/>
      <c r="D50" s="187"/>
      <c r="E50" s="187"/>
      <c r="F50" s="187"/>
      <c r="G50" s="314"/>
      <c r="H50" s="187"/>
      <c r="I50" s="187"/>
      <c r="J50" s="187"/>
      <c r="K50" s="187"/>
      <c r="L50" s="187"/>
      <c r="M50" s="187"/>
    </row>
    <row r="51" spans="2:13" s="72" customFormat="1" ht="18" customHeight="1" x14ac:dyDescent="0.2">
      <c r="B51" s="80" t="s">
        <v>765</v>
      </c>
      <c r="C51" s="313">
        <v>18837</v>
      </c>
      <c r="D51" s="187">
        <v>1076</v>
      </c>
      <c r="E51" s="187">
        <v>620</v>
      </c>
      <c r="F51" s="187">
        <v>614</v>
      </c>
      <c r="G51" s="188">
        <v>1</v>
      </c>
      <c r="H51" s="187">
        <v>1509</v>
      </c>
      <c r="I51" s="187">
        <v>13761</v>
      </c>
      <c r="J51" s="187">
        <v>213</v>
      </c>
      <c r="K51" s="187">
        <v>521</v>
      </c>
      <c r="L51" s="187">
        <v>512</v>
      </c>
      <c r="M51" s="187">
        <v>10</v>
      </c>
    </row>
    <row r="52" spans="2:13" s="72" customFormat="1" ht="18" customHeight="1" x14ac:dyDescent="0.2">
      <c r="B52" s="80" t="s">
        <v>766</v>
      </c>
      <c r="C52" s="313">
        <v>17002</v>
      </c>
      <c r="D52" s="187">
        <v>975</v>
      </c>
      <c r="E52" s="187">
        <v>278</v>
      </c>
      <c r="F52" s="187">
        <v>509</v>
      </c>
      <c r="G52" s="188">
        <v>1</v>
      </c>
      <c r="H52" s="187">
        <v>498</v>
      </c>
      <c r="I52" s="187">
        <v>13095</v>
      </c>
      <c r="J52" s="187">
        <v>335</v>
      </c>
      <c r="K52" s="187">
        <v>666</v>
      </c>
      <c r="L52" s="187">
        <v>619</v>
      </c>
      <c r="M52" s="187">
        <v>26</v>
      </c>
    </row>
    <row r="53" spans="2:13" s="72" customFormat="1" ht="18" customHeight="1" x14ac:dyDescent="0.15">
      <c r="B53" s="76"/>
      <c r="C53" s="316"/>
      <c r="D53" s="317"/>
      <c r="E53" s="317"/>
      <c r="F53" s="317"/>
      <c r="G53" s="317"/>
      <c r="H53" s="317"/>
      <c r="I53" s="317"/>
      <c r="J53" s="317"/>
      <c r="K53" s="317"/>
      <c r="L53" s="317"/>
      <c r="M53" s="317"/>
    </row>
    <row r="54" spans="2:13" s="72" customFormat="1" ht="18" customHeight="1" x14ac:dyDescent="0.2">
      <c r="C54" s="75"/>
      <c r="G54" s="73" t="s">
        <v>161</v>
      </c>
    </row>
    <row r="55" spans="2:13" s="82" customFormat="1" ht="18" customHeight="1" x14ac:dyDescent="0.2">
      <c r="B55" s="178" t="s">
        <v>767</v>
      </c>
      <c r="C55" s="151">
        <v>323707</v>
      </c>
      <c r="D55" s="195">
        <v>46</v>
      </c>
      <c r="E55" s="195">
        <v>331</v>
      </c>
      <c r="F55" s="195">
        <v>150</v>
      </c>
      <c r="G55" s="187">
        <v>0</v>
      </c>
      <c r="H55" s="195">
        <v>892</v>
      </c>
      <c r="I55" s="195">
        <v>264135</v>
      </c>
      <c r="J55" s="195">
        <v>26701</v>
      </c>
      <c r="K55" s="195">
        <v>4355</v>
      </c>
      <c r="L55" s="195">
        <v>27016</v>
      </c>
      <c r="M55" s="195">
        <v>81</v>
      </c>
    </row>
    <row r="56" spans="2:13" s="82" customFormat="1" ht="18" customHeight="1" x14ac:dyDescent="0.2">
      <c r="B56" s="178" t="s">
        <v>888</v>
      </c>
      <c r="C56" s="151">
        <v>324911</v>
      </c>
      <c r="D56" s="195">
        <v>48</v>
      </c>
      <c r="E56" s="195">
        <v>327</v>
      </c>
      <c r="F56" s="195">
        <v>185</v>
      </c>
      <c r="G56" s="187">
        <v>0</v>
      </c>
      <c r="H56" s="195">
        <v>895</v>
      </c>
      <c r="I56" s="195">
        <v>262257</v>
      </c>
      <c r="J56" s="195">
        <v>30861</v>
      </c>
      <c r="K56" s="195">
        <v>4122</v>
      </c>
      <c r="L56" s="195">
        <v>26142</v>
      </c>
      <c r="M56" s="195">
        <v>74</v>
      </c>
    </row>
    <row r="57" spans="2:13" s="72" customFormat="1" ht="18" customHeight="1" x14ac:dyDescent="0.15">
      <c r="C57" s="75"/>
      <c r="D57" s="85"/>
      <c r="E57" s="85"/>
      <c r="F57" s="85"/>
      <c r="G57" s="85"/>
      <c r="H57" s="85"/>
      <c r="I57" s="85"/>
      <c r="J57" s="85"/>
      <c r="K57" s="85"/>
      <c r="L57" s="85"/>
      <c r="M57" s="85"/>
    </row>
    <row r="58" spans="2:13" s="72" customFormat="1" ht="18" customHeight="1" x14ac:dyDescent="0.2">
      <c r="B58" s="80" t="s">
        <v>151</v>
      </c>
      <c r="C58" s="313">
        <v>5448</v>
      </c>
      <c r="D58" s="187">
        <v>0</v>
      </c>
      <c r="E58" s="187">
        <v>0</v>
      </c>
      <c r="F58" s="187">
        <v>0</v>
      </c>
      <c r="G58" s="187">
        <v>0</v>
      </c>
      <c r="H58" s="187">
        <v>0</v>
      </c>
      <c r="I58" s="187">
        <v>0</v>
      </c>
      <c r="J58" s="188">
        <v>3893</v>
      </c>
      <c r="K58" s="188">
        <v>39</v>
      </c>
      <c r="L58" s="187">
        <v>1516</v>
      </c>
      <c r="M58" s="187">
        <v>0</v>
      </c>
    </row>
    <row r="59" spans="2:13" s="72" customFormat="1" ht="18" customHeight="1" x14ac:dyDescent="0.2">
      <c r="B59" s="80" t="s">
        <v>152</v>
      </c>
      <c r="C59" s="313">
        <v>20176</v>
      </c>
      <c r="D59" s="187">
        <v>0</v>
      </c>
      <c r="E59" s="183">
        <v>1</v>
      </c>
      <c r="F59" s="187">
        <v>0</v>
      </c>
      <c r="G59" s="187">
        <v>0</v>
      </c>
      <c r="H59" s="187">
        <v>2</v>
      </c>
      <c r="I59" s="187">
        <v>378</v>
      </c>
      <c r="J59" s="187">
        <v>18886</v>
      </c>
      <c r="K59" s="187">
        <v>29</v>
      </c>
      <c r="L59" s="187">
        <v>879</v>
      </c>
      <c r="M59" s="183">
        <v>1</v>
      </c>
    </row>
    <row r="60" spans="2:13" s="72" customFormat="1" ht="18" customHeight="1" x14ac:dyDescent="0.2">
      <c r="B60" s="80" t="s">
        <v>153</v>
      </c>
      <c r="C60" s="313">
        <v>23294</v>
      </c>
      <c r="D60" s="187">
        <v>0</v>
      </c>
      <c r="E60" s="187">
        <v>2</v>
      </c>
      <c r="F60" s="188">
        <v>9</v>
      </c>
      <c r="G60" s="187">
        <v>0</v>
      </c>
      <c r="H60" s="187">
        <v>31</v>
      </c>
      <c r="I60" s="187">
        <v>17849</v>
      </c>
      <c r="J60" s="187">
        <v>4926</v>
      </c>
      <c r="K60" s="187">
        <v>12</v>
      </c>
      <c r="L60" s="187">
        <v>465</v>
      </c>
      <c r="M60" s="187">
        <v>0</v>
      </c>
    </row>
    <row r="61" spans="2:13" s="72" customFormat="1" ht="18" customHeight="1" x14ac:dyDescent="0.2">
      <c r="B61" s="80" t="s">
        <v>154</v>
      </c>
      <c r="C61" s="313">
        <v>24886</v>
      </c>
      <c r="D61" s="187">
        <v>8</v>
      </c>
      <c r="E61" s="187">
        <v>12</v>
      </c>
      <c r="F61" s="188">
        <v>14</v>
      </c>
      <c r="G61" s="187">
        <v>0</v>
      </c>
      <c r="H61" s="187">
        <v>76</v>
      </c>
      <c r="I61" s="187">
        <v>23399</v>
      </c>
      <c r="J61" s="187">
        <v>1006</v>
      </c>
      <c r="K61" s="187">
        <v>4</v>
      </c>
      <c r="L61" s="187">
        <v>367</v>
      </c>
      <c r="M61" s="187">
        <v>0</v>
      </c>
    </row>
    <row r="62" spans="2:13" s="72" customFormat="1" ht="18" customHeight="1" x14ac:dyDescent="0.2">
      <c r="B62" s="80"/>
      <c r="C62" s="313"/>
      <c r="D62" s="187"/>
      <c r="E62" s="187"/>
      <c r="F62" s="188"/>
      <c r="G62" s="244"/>
      <c r="H62" s="187"/>
      <c r="I62" s="187"/>
      <c r="J62" s="187"/>
      <c r="K62" s="187"/>
      <c r="L62" s="187"/>
      <c r="M62" s="244"/>
    </row>
    <row r="63" spans="2:13" s="72" customFormat="1" ht="18" customHeight="1" x14ac:dyDescent="0.2">
      <c r="B63" s="80" t="s">
        <v>155</v>
      </c>
      <c r="C63" s="313">
        <v>30042</v>
      </c>
      <c r="D63" s="187">
        <v>7</v>
      </c>
      <c r="E63" s="187">
        <v>18</v>
      </c>
      <c r="F63" s="188">
        <v>27</v>
      </c>
      <c r="G63" s="187">
        <v>0</v>
      </c>
      <c r="H63" s="187">
        <v>148</v>
      </c>
      <c r="I63" s="187">
        <v>28845</v>
      </c>
      <c r="J63" s="187">
        <v>605</v>
      </c>
      <c r="K63" s="187">
        <v>12</v>
      </c>
      <c r="L63" s="187">
        <v>380</v>
      </c>
      <c r="M63" s="187">
        <v>0</v>
      </c>
    </row>
    <row r="64" spans="2:13" s="72" customFormat="1" ht="18" customHeight="1" x14ac:dyDescent="0.2">
      <c r="B64" s="80" t="s">
        <v>156</v>
      </c>
      <c r="C64" s="313">
        <v>34287</v>
      </c>
      <c r="D64" s="244">
        <v>12</v>
      </c>
      <c r="E64" s="187">
        <v>50</v>
      </c>
      <c r="F64" s="188">
        <v>39</v>
      </c>
      <c r="G64" s="187">
        <v>0</v>
      </c>
      <c r="H64" s="187">
        <v>207</v>
      </c>
      <c r="I64" s="187">
        <v>33186</v>
      </c>
      <c r="J64" s="187">
        <v>369</v>
      </c>
      <c r="K64" s="187">
        <v>15</v>
      </c>
      <c r="L64" s="187">
        <v>409</v>
      </c>
      <c r="M64" s="187">
        <v>0</v>
      </c>
    </row>
    <row r="65" spans="1:13" s="72" customFormat="1" ht="18" customHeight="1" x14ac:dyDescent="0.2">
      <c r="B65" s="80" t="s">
        <v>157</v>
      </c>
      <c r="C65" s="313">
        <v>31628</v>
      </c>
      <c r="D65" s="187">
        <v>8</v>
      </c>
      <c r="E65" s="187">
        <v>52</v>
      </c>
      <c r="F65" s="188">
        <v>40</v>
      </c>
      <c r="G65" s="187">
        <v>0</v>
      </c>
      <c r="H65" s="187">
        <v>165</v>
      </c>
      <c r="I65" s="187">
        <v>30562</v>
      </c>
      <c r="J65" s="187">
        <v>225</v>
      </c>
      <c r="K65" s="187">
        <v>15</v>
      </c>
      <c r="L65" s="187">
        <v>561</v>
      </c>
      <c r="M65" s="187">
        <v>0</v>
      </c>
    </row>
    <row r="66" spans="1:13" s="72" customFormat="1" ht="18" customHeight="1" x14ac:dyDescent="0.2">
      <c r="B66" s="80" t="s">
        <v>158</v>
      </c>
      <c r="C66" s="313">
        <v>30298</v>
      </c>
      <c r="D66" s="187">
        <v>4</v>
      </c>
      <c r="E66" s="187">
        <v>57</v>
      </c>
      <c r="F66" s="188">
        <v>23</v>
      </c>
      <c r="G66" s="187">
        <v>0</v>
      </c>
      <c r="H66" s="187">
        <v>77</v>
      </c>
      <c r="I66" s="187">
        <v>29013</v>
      </c>
      <c r="J66" s="187">
        <v>166</v>
      </c>
      <c r="K66" s="187">
        <v>82</v>
      </c>
      <c r="L66" s="187">
        <v>876</v>
      </c>
      <c r="M66" s="187">
        <v>0</v>
      </c>
    </row>
    <row r="67" spans="1:13" s="72" customFormat="1" ht="18" customHeight="1" x14ac:dyDescent="0.2">
      <c r="B67" s="80"/>
      <c r="C67" s="313"/>
      <c r="D67" s="244"/>
      <c r="E67" s="187"/>
      <c r="F67" s="315"/>
      <c r="G67" s="244"/>
      <c r="H67" s="187"/>
      <c r="I67" s="187"/>
      <c r="J67" s="187"/>
      <c r="K67" s="187"/>
      <c r="L67" s="187"/>
      <c r="M67" s="190"/>
    </row>
    <row r="68" spans="1:13" s="72" customFormat="1" ht="18" customHeight="1" x14ac:dyDescent="0.2">
      <c r="B68" s="80" t="s">
        <v>159</v>
      </c>
      <c r="C68" s="313">
        <v>29317</v>
      </c>
      <c r="D68" s="244">
        <v>1</v>
      </c>
      <c r="E68" s="187">
        <v>41</v>
      </c>
      <c r="F68" s="315">
        <v>22</v>
      </c>
      <c r="G68" s="187">
        <v>0</v>
      </c>
      <c r="H68" s="187">
        <v>64</v>
      </c>
      <c r="I68" s="187">
        <v>27303</v>
      </c>
      <c r="J68" s="187">
        <v>151</v>
      </c>
      <c r="K68" s="187">
        <v>165</v>
      </c>
      <c r="L68" s="187">
        <v>1569</v>
      </c>
      <c r="M68" s="190">
        <v>1</v>
      </c>
    </row>
    <row r="69" spans="1:13" s="72" customFormat="1" ht="18" customHeight="1" x14ac:dyDescent="0.2">
      <c r="B69" s="80" t="s">
        <v>160</v>
      </c>
      <c r="C69" s="313">
        <v>33993</v>
      </c>
      <c r="D69" s="244">
        <v>5</v>
      </c>
      <c r="E69" s="187">
        <v>40</v>
      </c>
      <c r="F69" s="188">
        <v>8</v>
      </c>
      <c r="G69" s="187">
        <v>0</v>
      </c>
      <c r="H69" s="187">
        <v>55</v>
      </c>
      <c r="I69" s="187">
        <v>29408</v>
      </c>
      <c r="J69" s="187">
        <v>134</v>
      </c>
      <c r="K69" s="187">
        <v>417</v>
      </c>
      <c r="L69" s="187">
        <v>3925</v>
      </c>
      <c r="M69" s="187">
        <v>1</v>
      </c>
    </row>
    <row r="70" spans="1:13" s="72" customFormat="1" ht="18" customHeight="1" x14ac:dyDescent="0.2">
      <c r="B70" s="80" t="s">
        <v>163</v>
      </c>
      <c r="C70" s="313">
        <v>29060</v>
      </c>
      <c r="D70" s="187">
        <v>0</v>
      </c>
      <c r="E70" s="187">
        <v>35</v>
      </c>
      <c r="F70" s="188">
        <v>1</v>
      </c>
      <c r="G70" s="187">
        <v>0</v>
      </c>
      <c r="H70" s="187">
        <v>39</v>
      </c>
      <c r="I70" s="187">
        <v>22622</v>
      </c>
      <c r="J70" s="187">
        <v>204</v>
      </c>
      <c r="K70" s="187">
        <v>798</v>
      </c>
      <c r="L70" s="187">
        <v>5355</v>
      </c>
      <c r="M70" s="187">
        <v>6</v>
      </c>
    </row>
    <row r="71" spans="1:13" s="72" customFormat="1" ht="18" customHeight="1" x14ac:dyDescent="0.2">
      <c r="B71" s="80" t="s">
        <v>764</v>
      </c>
      <c r="C71" s="313">
        <v>19448</v>
      </c>
      <c r="D71" s="187">
        <v>0</v>
      </c>
      <c r="E71" s="187">
        <v>15</v>
      </c>
      <c r="F71" s="187">
        <v>0</v>
      </c>
      <c r="G71" s="187">
        <v>0</v>
      </c>
      <c r="H71" s="187">
        <v>18</v>
      </c>
      <c r="I71" s="187">
        <v>12551</v>
      </c>
      <c r="J71" s="187">
        <v>119</v>
      </c>
      <c r="K71" s="187">
        <v>1081</v>
      </c>
      <c r="L71" s="187">
        <v>5654</v>
      </c>
      <c r="M71" s="187">
        <v>10</v>
      </c>
    </row>
    <row r="72" spans="1:13" s="72" customFormat="1" ht="18" customHeight="1" x14ac:dyDescent="0.2">
      <c r="B72" s="80"/>
      <c r="C72" s="313"/>
      <c r="D72" s="314"/>
      <c r="E72" s="187"/>
      <c r="F72" s="314"/>
      <c r="G72" s="314"/>
      <c r="H72" s="187"/>
      <c r="I72" s="187"/>
      <c r="J72" s="187"/>
      <c r="K72" s="187"/>
      <c r="L72" s="187"/>
      <c r="M72" s="187"/>
    </row>
    <row r="73" spans="1:13" s="72" customFormat="1" ht="18" customHeight="1" x14ac:dyDescent="0.2">
      <c r="B73" s="80" t="s">
        <v>765</v>
      </c>
      <c r="C73" s="313">
        <v>9054</v>
      </c>
      <c r="D73" s="244">
        <v>2</v>
      </c>
      <c r="E73" s="187">
        <v>3</v>
      </c>
      <c r="F73" s="183">
        <v>1</v>
      </c>
      <c r="G73" s="187">
        <v>0</v>
      </c>
      <c r="H73" s="187">
        <v>10</v>
      </c>
      <c r="I73" s="187">
        <v>5014</v>
      </c>
      <c r="J73" s="187">
        <v>93</v>
      </c>
      <c r="K73" s="187">
        <v>895</v>
      </c>
      <c r="L73" s="187">
        <v>3004</v>
      </c>
      <c r="M73" s="187">
        <v>32</v>
      </c>
    </row>
    <row r="74" spans="1:13" s="72" customFormat="1" ht="18" customHeight="1" x14ac:dyDescent="0.2">
      <c r="B74" s="80" t="s">
        <v>766</v>
      </c>
      <c r="C74" s="313">
        <v>3980</v>
      </c>
      <c r="D74" s="183">
        <v>1</v>
      </c>
      <c r="E74" s="183">
        <v>1</v>
      </c>
      <c r="F74" s="244">
        <v>1</v>
      </c>
      <c r="G74" s="187">
        <v>0</v>
      </c>
      <c r="H74" s="187">
        <v>3</v>
      </c>
      <c r="I74" s="187">
        <v>2127</v>
      </c>
      <c r="J74" s="187">
        <v>84</v>
      </c>
      <c r="K74" s="187">
        <v>558</v>
      </c>
      <c r="L74" s="187">
        <v>1182</v>
      </c>
      <c r="M74" s="187">
        <v>23</v>
      </c>
    </row>
    <row r="75" spans="1:13" s="72" customFormat="1" ht="18" customHeight="1" thickBot="1" x14ac:dyDescent="0.2">
      <c r="B75" s="74"/>
      <c r="C75" s="83"/>
      <c r="D75" s="74"/>
      <c r="E75" s="74"/>
      <c r="F75" s="74"/>
      <c r="G75" s="74"/>
      <c r="H75" s="74"/>
      <c r="I75" s="74"/>
      <c r="J75" s="74"/>
      <c r="K75" s="74"/>
      <c r="L75" s="74"/>
      <c r="M75" s="74"/>
    </row>
    <row r="76" spans="1:13" s="72" customFormat="1" ht="18" customHeight="1" x14ac:dyDescent="0.2">
      <c r="C76" s="71" t="s">
        <v>91</v>
      </c>
    </row>
    <row r="77" spans="1:13" s="72" customFormat="1" ht="18" customHeight="1" x14ac:dyDescent="0.2">
      <c r="A77" s="71"/>
    </row>
    <row r="78" spans="1:13" s="72" customFormat="1" ht="18" customHeight="1" x14ac:dyDescent="0.15"/>
    <row r="79" spans="1:13" s="72" customFormat="1" ht="18" customHeight="1" x14ac:dyDescent="0.15"/>
    <row r="80" spans="1:13" s="72" customFormat="1" ht="18" customHeight="1" x14ac:dyDescent="0.15"/>
    <row r="81" s="72" customFormat="1" ht="18" customHeight="1" x14ac:dyDescent="0.15"/>
    <row r="82" s="72" customFormat="1" ht="18" customHeight="1" x14ac:dyDescent="0.15"/>
    <row r="83" s="72" customFormat="1" ht="18" customHeight="1" x14ac:dyDescent="0.15"/>
  </sheetData>
  <mergeCells count="1">
    <mergeCell ref="B6:M6"/>
  </mergeCells>
  <phoneticPr fontId="2"/>
  <pageMargins left="0.72" right="0.52" top="0.95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R59"/>
  <sheetViews>
    <sheetView view="pageBreakPreview" zoomScale="75" zoomScaleNormal="75" workbookViewId="0">
      <selection activeCell="M3" sqref="M3"/>
    </sheetView>
  </sheetViews>
  <sheetFormatPr defaultColWidth="14.625" defaultRowHeight="17.25" x14ac:dyDescent="0.15"/>
  <cols>
    <col min="1" max="1" width="6.125" style="58" customWidth="1"/>
    <col min="2" max="2" width="4.625" style="58" customWidth="1"/>
    <col min="3" max="3" width="14.625" style="58"/>
    <col min="4" max="4" width="8.125" style="396" customWidth="1"/>
    <col min="5" max="10" width="16.125" style="58" customWidth="1"/>
    <col min="11" max="16384" width="14.625" style="58"/>
  </cols>
  <sheetData>
    <row r="1" spans="1:18" x14ac:dyDescent="0.2">
      <c r="A1" s="57"/>
    </row>
    <row r="5" spans="1:18" x14ac:dyDescent="0.15">
      <c r="L5" s="29"/>
      <c r="M5" s="29"/>
      <c r="N5" s="29"/>
      <c r="O5" s="29"/>
      <c r="P5" s="29"/>
      <c r="Q5" s="29"/>
      <c r="R5" s="29"/>
    </row>
    <row r="6" spans="1:18" x14ac:dyDescent="0.2">
      <c r="B6" s="462" t="s">
        <v>164</v>
      </c>
      <c r="C6" s="462"/>
      <c r="D6" s="462"/>
      <c r="E6" s="462"/>
      <c r="F6" s="462"/>
      <c r="G6" s="462"/>
      <c r="H6" s="462"/>
      <c r="I6" s="462"/>
      <c r="J6" s="462"/>
      <c r="L6" s="29"/>
      <c r="M6" s="29"/>
      <c r="N6" s="29"/>
      <c r="O6" s="29"/>
      <c r="P6" s="29"/>
      <c r="Q6" s="29"/>
      <c r="R6" s="29"/>
    </row>
    <row r="7" spans="1:18" ht="18" thickBot="1" x14ac:dyDescent="0.25">
      <c r="B7" s="31"/>
      <c r="C7" s="31"/>
      <c r="D7" s="397"/>
      <c r="E7" s="99" t="s">
        <v>165</v>
      </c>
      <c r="F7" s="31"/>
      <c r="G7" s="31"/>
      <c r="H7" s="31"/>
      <c r="I7" s="31"/>
      <c r="J7" s="31"/>
      <c r="L7" s="29"/>
      <c r="M7" s="29"/>
      <c r="N7" s="29"/>
      <c r="O7" s="29"/>
      <c r="P7" s="29"/>
      <c r="Q7" s="29"/>
      <c r="R7" s="29"/>
    </row>
    <row r="8" spans="1:18" x14ac:dyDescent="0.2">
      <c r="E8" s="138" t="s">
        <v>562</v>
      </c>
      <c r="F8" s="138" t="s">
        <v>919</v>
      </c>
      <c r="G8" s="138" t="s">
        <v>920</v>
      </c>
      <c r="H8" s="138" t="s">
        <v>921</v>
      </c>
      <c r="I8" s="138" t="s">
        <v>922</v>
      </c>
      <c r="J8" s="97" t="s">
        <v>923</v>
      </c>
      <c r="L8" s="452"/>
      <c r="M8" s="452"/>
      <c r="N8" s="452"/>
      <c r="O8" s="452"/>
      <c r="P8" s="452"/>
      <c r="Q8" s="452"/>
      <c r="R8" s="29"/>
    </row>
    <row r="9" spans="1:18" x14ac:dyDescent="0.2">
      <c r="B9" s="36"/>
      <c r="C9" s="36"/>
      <c r="D9" s="398"/>
      <c r="E9" s="453">
        <v>2005</v>
      </c>
      <c r="F9" s="453">
        <v>2009</v>
      </c>
      <c r="G9" s="453">
        <v>2010</v>
      </c>
      <c r="H9" s="453">
        <v>2011</v>
      </c>
      <c r="I9" s="453">
        <v>2012</v>
      </c>
      <c r="J9" s="454">
        <v>2013</v>
      </c>
      <c r="L9" s="29"/>
      <c r="M9" s="29"/>
      <c r="N9" s="29"/>
      <c r="O9" s="29"/>
      <c r="P9" s="29"/>
      <c r="Q9" s="29"/>
      <c r="R9" s="29"/>
    </row>
    <row r="10" spans="1:18" x14ac:dyDescent="0.2">
      <c r="B10" s="59" t="s">
        <v>166</v>
      </c>
      <c r="D10" s="399"/>
      <c r="L10" s="29"/>
      <c r="M10" s="29"/>
      <c r="N10" s="29"/>
      <c r="O10" s="29"/>
      <c r="P10" s="29"/>
      <c r="Q10" s="29"/>
      <c r="R10" s="29"/>
    </row>
    <row r="11" spans="1:18" s="62" customFormat="1" x14ac:dyDescent="0.2">
      <c r="C11" s="59" t="s">
        <v>167</v>
      </c>
      <c r="D11" s="393" t="s">
        <v>168</v>
      </c>
      <c r="E11" s="63">
        <v>15511</v>
      </c>
      <c r="F11" s="63">
        <v>15227</v>
      </c>
      <c r="G11" s="63">
        <f t="shared" ref="G11:I11" si="0">G16+G46+G51</f>
        <v>15125</v>
      </c>
      <c r="H11" s="63">
        <f t="shared" si="0"/>
        <v>14963</v>
      </c>
      <c r="I11" s="63">
        <f t="shared" si="0"/>
        <v>15143</v>
      </c>
      <c r="J11" s="63">
        <f t="shared" ref="J11:J13" si="1">J16+J46+J51</f>
        <v>15026</v>
      </c>
      <c r="L11" s="200"/>
      <c r="M11" s="200"/>
      <c r="N11" s="200"/>
      <c r="O11" s="200"/>
      <c r="P11" s="200"/>
      <c r="Q11" s="200"/>
      <c r="R11" s="200"/>
    </row>
    <row r="12" spans="1:18" x14ac:dyDescent="0.2">
      <c r="C12" s="57" t="s">
        <v>169</v>
      </c>
      <c r="D12" s="394" t="s">
        <v>170</v>
      </c>
      <c r="E12" s="61">
        <v>10020</v>
      </c>
      <c r="F12" s="61">
        <v>9475</v>
      </c>
      <c r="G12" s="61">
        <f t="shared" ref="G12:I12" si="2">G17+G47+G52</f>
        <v>9341</v>
      </c>
      <c r="H12" s="61">
        <f t="shared" si="2"/>
        <v>9522</v>
      </c>
      <c r="I12" s="61">
        <f t="shared" si="2"/>
        <v>9452</v>
      </c>
      <c r="J12" s="61">
        <f t="shared" si="1"/>
        <v>9411</v>
      </c>
      <c r="L12" s="29"/>
      <c r="M12" s="29"/>
      <c r="N12" s="29"/>
      <c r="O12" s="29"/>
      <c r="P12" s="29"/>
      <c r="Q12" s="29"/>
      <c r="R12" s="29"/>
    </row>
    <row r="13" spans="1:18" x14ac:dyDescent="0.2">
      <c r="C13" s="57" t="s">
        <v>171</v>
      </c>
      <c r="D13" s="394" t="s">
        <v>170</v>
      </c>
      <c r="E13" s="61">
        <v>5491</v>
      </c>
      <c r="F13" s="61">
        <v>5752</v>
      </c>
      <c r="G13" s="61">
        <f t="shared" ref="G13:I13" si="3">G18+G48+G53</f>
        <v>5784</v>
      </c>
      <c r="H13" s="61">
        <f t="shared" si="3"/>
        <v>5441</v>
      </c>
      <c r="I13" s="61">
        <f t="shared" si="3"/>
        <v>5691</v>
      </c>
      <c r="J13" s="61">
        <f t="shared" si="1"/>
        <v>5615</v>
      </c>
    </row>
    <row r="14" spans="1:18" x14ac:dyDescent="0.15">
      <c r="D14" s="400"/>
      <c r="G14" s="61"/>
    </row>
    <row r="15" spans="1:18" x14ac:dyDescent="0.2">
      <c r="B15" s="59" t="s">
        <v>172</v>
      </c>
      <c r="D15" s="400"/>
    </row>
    <row r="16" spans="1:18" s="62" customFormat="1" x14ac:dyDescent="0.2">
      <c r="C16" s="59" t="s">
        <v>167</v>
      </c>
      <c r="D16" s="393" t="s">
        <v>168</v>
      </c>
      <c r="E16" s="63">
        <v>15421</v>
      </c>
      <c r="F16" s="41">
        <v>12940</v>
      </c>
      <c r="G16" s="63">
        <v>12841</v>
      </c>
      <c r="H16" s="41">
        <v>12666</v>
      </c>
      <c r="I16" s="41">
        <v>12867</v>
      </c>
      <c r="J16" s="41">
        <v>12616</v>
      </c>
    </row>
    <row r="17" spans="2:13" x14ac:dyDescent="0.2">
      <c r="C17" s="57" t="s">
        <v>169</v>
      </c>
      <c r="D17" s="394" t="s">
        <v>170</v>
      </c>
      <c r="E17" s="61">
        <v>9964</v>
      </c>
      <c r="F17" s="38">
        <v>8007</v>
      </c>
      <c r="G17" s="61">
        <v>7862</v>
      </c>
      <c r="H17" s="38">
        <v>7993</v>
      </c>
      <c r="I17" s="38">
        <v>7972</v>
      </c>
      <c r="J17" s="38">
        <v>7819</v>
      </c>
    </row>
    <row r="18" spans="2:13" x14ac:dyDescent="0.2">
      <c r="C18" s="57" t="s">
        <v>171</v>
      </c>
      <c r="D18" s="394" t="s">
        <v>170</v>
      </c>
      <c r="E18" s="61">
        <v>5457</v>
      </c>
      <c r="F18" s="38">
        <v>4933</v>
      </c>
      <c r="G18" s="61">
        <v>4979</v>
      </c>
      <c r="H18" s="38">
        <v>4673</v>
      </c>
      <c r="I18" s="38">
        <v>4895</v>
      </c>
      <c r="J18" s="38">
        <v>4797</v>
      </c>
    </row>
    <row r="19" spans="2:13" x14ac:dyDescent="0.15">
      <c r="D19" s="400"/>
      <c r="F19" s="29"/>
      <c r="H19" s="29"/>
      <c r="I19" s="29"/>
      <c r="J19" s="29"/>
    </row>
    <row r="20" spans="2:13" x14ac:dyDescent="0.2">
      <c r="B20" s="59" t="s">
        <v>173</v>
      </c>
      <c r="D20" s="400"/>
      <c r="F20" s="29"/>
      <c r="H20" s="29"/>
      <c r="I20" s="29"/>
      <c r="J20" s="29"/>
    </row>
    <row r="21" spans="2:13" s="62" customFormat="1" x14ac:dyDescent="0.2">
      <c r="C21" s="59" t="s">
        <v>167</v>
      </c>
      <c r="D21" s="393" t="s">
        <v>168</v>
      </c>
      <c r="E21" s="62">
        <v>5109</v>
      </c>
      <c r="F21" s="152">
        <v>4690</v>
      </c>
      <c r="G21" s="153">
        <v>4660</v>
      </c>
      <c r="H21" s="152">
        <v>4981</v>
      </c>
      <c r="I21" s="152">
        <v>5286</v>
      </c>
      <c r="J21" s="152">
        <v>5302</v>
      </c>
      <c r="M21" s="395"/>
    </row>
    <row r="22" spans="2:13" x14ac:dyDescent="0.2">
      <c r="C22" s="57" t="s">
        <v>169</v>
      </c>
      <c r="D22" s="394" t="s">
        <v>170</v>
      </c>
      <c r="E22" s="58">
        <v>3074</v>
      </c>
      <c r="F22" s="45">
        <v>2924</v>
      </c>
      <c r="G22" s="64">
        <v>2914</v>
      </c>
      <c r="H22" s="45">
        <v>3169</v>
      </c>
      <c r="I22" s="45">
        <v>3361</v>
      </c>
      <c r="J22" s="45">
        <v>3293</v>
      </c>
    </row>
    <row r="23" spans="2:13" x14ac:dyDescent="0.2">
      <c r="C23" s="57" t="s">
        <v>171</v>
      </c>
      <c r="D23" s="394" t="s">
        <v>170</v>
      </c>
      <c r="E23" s="58">
        <v>2035</v>
      </c>
      <c r="F23" s="29">
        <v>1766</v>
      </c>
      <c r="G23" s="58">
        <v>1746</v>
      </c>
      <c r="H23" s="29">
        <v>1812</v>
      </c>
      <c r="I23" s="29">
        <v>1925</v>
      </c>
      <c r="J23" s="29">
        <v>2009</v>
      </c>
    </row>
    <row r="24" spans="2:13" x14ac:dyDescent="0.2">
      <c r="C24" s="57"/>
      <c r="D24" s="394"/>
      <c r="F24" s="29"/>
      <c r="H24" s="29"/>
      <c r="I24" s="29"/>
      <c r="J24" s="29"/>
    </row>
    <row r="25" spans="2:13" x14ac:dyDescent="0.2">
      <c r="B25" s="59" t="s">
        <v>174</v>
      </c>
      <c r="D25" s="400"/>
      <c r="F25" s="29"/>
      <c r="H25" s="29"/>
      <c r="I25" s="29"/>
      <c r="J25" s="29"/>
    </row>
    <row r="26" spans="2:13" s="62" customFormat="1" x14ac:dyDescent="0.2">
      <c r="C26" s="59" t="s">
        <v>167</v>
      </c>
      <c r="D26" s="393" t="s">
        <v>168</v>
      </c>
      <c r="E26" s="62">
        <v>5615</v>
      </c>
      <c r="F26" s="152">
        <v>5951</v>
      </c>
      <c r="G26" s="153">
        <v>5922</v>
      </c>
      <c r="H26" s="152">
        <v>5495</v>
      </c>
      <c r="I26" s="152">
        <v>5443</v>
      </c>
      <c r="J26" s="152">
        <v>5130</v>
      </c>
    </row>
    <row r="27" spans="2:13" x14ac:dyDescent="0.2">
      <c r="C27" s="57" t="s">
        <v>169</v>
      </c>
      <c r="D27" s="394" t="s">
        <v>170</v>
      </c>
      <c r="E27" s="58">
        <v>3951</v>
      </c>
      <c r="F27" s="45">
        <v>3677</v>
      </c>
      <c r="G27" s="64">
        <v>3546</v>
      </c>
      <c r="H27" s="45">
        <v>3463</v>
      </c>
      <c r="I27" s="45">
        <v>3308</v>
      </c>
      <c r="J27" s="45">
        <v>3220</v>
      </c>
    </row>
    <row r="28" spans="2:13" x14ac:dyDescent="0.2">
      <c r="C28" s="57" t="s">
        <v>171</v>
      </c>
      <c r="D28" s="394" t="s">
        <v>170</v>
      </c>
      <c r="E28" s="58">
        <v>1664</v>
      </c>
      <c r="F28" s="45">
        <v>2274</v>
      </c>
      <c r="G28" s="64">
        <v>2376</v>
      </c>
      <c r="H28" s="45">
        <v>2032</v>
      </c>
      <c r="I28" s="45">
        <v>2135</v>
      </c>
      <c r="J28" s="45">
        <v>1910</v>
      </c>
    </row>
    <row r="29" spans="2:13" x14ac:dyDescent="0.2">
      <c r="C29" s="57"/>
      <c r="D29" s="394"/>
      <c r="F29" s="45"/>
      <c r="G29" s="64"/>
      <c r="H29" s="45"/>
      <c r="I29" s="45"/>
      <c r="J29" s="45"/>
    </row>
    <row r="30" spans="2:13" x14ac:dyDescent="0.2">
      <c r="B30" s="59" t="s">
        <v>175</v>
      </c>
      <c r="D30" s="400"/>
      <c r="F30" s="29"/>
      <c r="H30" s="29"/>
      <c r="I30" s="29"/>
      <c r="J30" s="29"/>
    </row>
    <row r="31" spans="2:13" s="62" customFormat="1" x14ac:dyDescent="0.2">
      <c r="C31" s="59" t="s">
        <v>167</v>
      </c>
      <c r="D31" s="393" t="s">
        <v>168</v>
      </c>
      <c r="E31" s="62">
        <v>261</v>
      </c>
      <c r="F31" s="152">
        <v>184</v>
      </c>
      <c r="G31" s="153">
        <v>190</v>
      </c>
      <c r="H31" s="152">
        <v>176</v>
      </c>
      <c r="I31" s="152">
        <v>165</v>
      </c>
      <c r="J31" s="152">
        <v>159</v>
      </c>
    </row>
    <row r="32" spans="2:13" x14ac:dyDescent="0.2">
      <c r="C32" s="57" t="s">
        <v>169</v>
      </c>
      <c r="D32" s="394" t="s">
        <v>170</v>
      </c>
      <c r="E32" s="58">
        <v>126</v>
      </c>
      <c r="F32" s="45">
        <v>92</v>
      </c>
      <c r="G32" s="64">
        <v>98</v>
      </c>
      <c r="H32" s="45">
        <v>87</v>
      </c>
      <c r="I32" s="45">
        <v>71</v>
      </c>
      <c r="J32" s="45">
        <v>64</v>
      </c>
    </row>
    <row r="33" spans="2:10" x14ac:dyDescent="0.2">
      <c r="C33" s="57" t="s">
        <v>171</v>
      </c>
      <c r="D33" s="394" t="s">
        <v>170</v>
      </c>
      <c r="E33" s="58">
        <v>135</v>
      </c>
      <c r="F33" s="45">
        <v>92</v>
      </c>
      <c r="G33" s="64">
        <v>92</v>
      </c>
      <c r="H33" s="45">
        <v>89</v>
      </c>
      <c r="I33" s="45">
        <v>94</v>
      </c>
      <c r="J33" s="45">
        <v>95</v>
      </c>
    </row>
    <row r="34" spans="2:10" x14ac:dyDescent="0.15">
      <c r="D34" s="400"/>
      <c r="F34" s="29"/>
      <c r="H34" s="29"/>
      <c r="I34" s="29"/>
      <c r="J34" s="29"/>
    </row>
    <row r="35" spans="2:10" x14ac:dyDescent="0.2">
      <c r="B35" s="59" t="s">
        <v>176</v>
      </c>
      <c r="D35" s="400"/>
      <c r="F35" s="29"/>
      <c r="H35" s="29"/>
      <c r="I35" s="29"/>
      <c r="J35" s="29"/>
    </row>
    <row r="36" spans="2:10" s="62" customFormat="1" x14ac:dyDescent="0.2">
      <c r="C36" s="59" t="s">
        <v>167</v>
      </c>
      <c r="D36" s="393" t="s">
        <v>168</v>
      </c>
      <c r="E36" s="62">
        <v>2514</v>
      </c>
      <c r="F36" s="152">
        <v>2115</v>
      </c>
      <c r="G36" s="153">
        <v>2069</v>
      </c>
      <c r="H36" s="152">
        <v>2014</v>
      </c>
      <c r="I36" s="152">
        <v>1973</v>
      </c>
      <c r="J36" s="152">
        <v>2025</v>
      </c>
    </row>
    <row r="37" spans="2:10" x14ac:dyDescent="0.2">
      <c r="C37" s="57" t="s">
        <v>169</v>
      </c>
      <c r="D37" s="394" t="s">
        <v>170</v>
      </c>
      <c r="E37" s="58">
        <v>1527</v>
      </c>
      <c r="F37" s="45">
        <v>1314</v>
      </c>
      <c r="G37" s="64">
        <v>1304</v>
      </c>
      <c r="H37" s="45">
        <v>1274</v>
      </c>
      <c r="I37" s="45">
        <v>1232</v>
      </c>
      <c r="J37" s="45">
        <v>1242</v>
      </c>
    </row>
    <row r="38" spans="2:10" x14ac:dyDescent="0.2">
      <c r="C38" s="57" t="s">
        <v>171</v>
      </c>
      <c r="D38" s="394" t="s">
        <v>170</v>
      </c>
      <c r="E38" s="58">
        <v>987</v>
      </c>
      <c r="F38" s="45">
        <v>801</v>
      </c>
      <c r="G38" s="64">
        <v>765</v>
      </c>
      <c r="H38" s="45">
        <v>740</v>
      </c>
      <c r="I38" s="45">
        <v>741</v>
      </c>
      <c r="J38" s="45">
        <v>783</v>
      </c>
    </row>
    <row r="39" spans="2:10" x14ac:dyDescent="0.2">
      <c r="B39" s="58" t="s">
        <v>806</v>
      </c>
      <c r="C39" s="57"/>
      <c r="D39" s="394"/>
      <c r="F39" s="45"/>
      <c r="G39" s="64"/>
      <c r="H39" s="45"/>
      <c r="I39" s="45"/>
      <c r="J39" s="45"/>
    </row>
    <row r="40" spans="2:10" x14ac:dyDescent="0.2">
      <c r="B40" s="59" t="s">
        <v>177</v>
      </c>
      <c r="D40" s="400"/>
      <c r="F40" s="29"/>
      <c r="H40" s="29"/>
      <c r="I40" s="29"/>
      <c r="J40" s="29"/>
    </row>
    <row r="41" spans="2:10" s="62" customFormat="1" x14ac:dyDescent="0.2">
      <c r="C41" s="59" t="s">
        <v>167</v>
      </c>
      <c r="D41" s="393" t="s">
        <v>168</v>
      </c>
      <c r="E41" s="62">
        <v>1922</v>
      </c>
      <c r="F41" s="418">
        <v>0</v>
      </c>
      <c r="G41" s="418">
        <v>0</v>
      </c>
      <c r="H41" s="418">
        <v>0</v>
      </c>
      <c r="I41" s="418">
        <v>0</v>
      </c>
      <c r="J41" s="418">
        <v>0</v>
      </c>
    </row>
    <row r="42" spans="2:10" x14ac:dyDescent="0.2">
      <c r="C42" s="57" t="s">
        <v>169</v>
      </c>
      <c r="D42" s="394" t="s">
        <v>170</v>
      </c>
      <c r="E42" s="58">
        <v>1286</v>
      </c>
      <c r="F42" s="418">
        <v>0</v>
      </c>
      <c r="G42" s="418">
        <v>0</v>
      </c>
      <c r="H42" s="418">
        <v>0</v>
      </c>
      <c r="I42" s="418">
        <v>0</v>
      </c>
      <c r="J42" s="418">
        <v>0</v>
      </c>
    </row>
    <row r="43" spans="2:10" x14ac:dyDescent="0.2">
      <c r="C43" s="57" t="s">
        <v>171</v>
      </c>
      <c r="D43" s="394" t="s">
        <v>170</v>
      </c>
      <c r="E43" s="58">
        <v>636</v>
      </c>
      <c r="F43" s="418">
        <v>0</v>
      </c>
      <c r="G43" s="418">
        <v>0</v>
      </c>
      <c r="H43" s="418">
        <v>0</v>
      </c>
      <c r="I43" s="418">
        <v>0</v>
      </c>
      <c r="J43" s="418">
        <v>0</v>
      </c>
    </row>
    <row r="44" spans="2:10" x14ac:dyDescent="0.15">
      <c r="B44" s="58" t="s">
        <v>806</v>
      </c>
      <c r="D44" s="400"/>
    </row>
    <row r="45" spans="2:10" x14ac:dyDescent="0.2">
      <c r="B45" s="59" t="s">
        <v>440</v>
      </c>
      <c r="D45" s="400"/>
    </row>
    <row r="46" spans="2:10" s="62" customFormat="1" x14ac:dyDescent="0.2">
      <c r="C46" s="59" t="s">
        <v>167</v>
      </c>
      <c r="D46" s="393" t="s">
        <v>168</v>
      </c>
      <c r="E46" s="188">
        <v>0</v>
      </c>
      <c r="F46" s="62">
        <v>2170</v>
      </c>
      <c r="G46" s="154">
        <v>2171</v>
      </c>
      <c r="H46" s="62">
        <v>2182</v>
      </c>
      <c r="I46" s="62">
        <v>2166</v>
      </c>
      <c r="J46" s="62">
        <v>2298</v>
      </c>
    </row>
    <row r="47" spans="2:10" x14ac:dyDescent="0.2">
      <c r="C47" s="57" t="s">
        <v>169</v>
      </c>
      <c r="D47" s="394" t="s">
        <v>170</v>
      </c>
      <c r="E47" s="188">
        <v>0</v>
      </c>
      <c r="F47" s="58">
        <v>1402</v>
      </c>
      <c r="G47" s="118">
        <v>1413</v>
      </c>
      <c r="H47" s="58">
        <v>1461</v>
      </c>
      <c r="I47" s="58">
        <v>1417</v>
      </c>
      <c r="J47" s="58">
        <v>1522</v>
      </c>
    </row>
    <row r="48" spans="2:10" x14ac:dyDescent="0.2">
      <c r="C48" s="57" t="s">
        <v>171</v>
      </c>
      <c r="D48" s="394" t="s">
        <v>170</v>
      </c>
      <c r="E48" s="188">
        <v>0</v>
      </c>
      <c r="F48" s="58">
        <v>768</v>
      </c>
      <c r="G48" s="118">
        <v>758</v>
      </c>
      <c r="H48" s="58">
        <v>721</v>
      </c>
      <c r="I48" s="58">
        <v>749</v>
      </c>
      <c r="J48" s="58">
        <v>776</v>
      </c>
    </row>
    <row r="49" spans="1:10" x14ac:dyDescent="0.15">
      <c r="D49" s="400"/>
    </row>
    <row r="50" spans="1:10" x14ac:dyDescent="0.2">
      <c r="B50" s="59" t="s">
        <v>180</v>
      </c>
      <c r="D50" s="400"/>
      <c r="E50" s="64"/>
    </row>
    <row r="51" spans="1:10" s="62" customFormat="1" x14ac:dyDescent="0.2">
      <c r="B51" s="63"/>
      <c r="C51" s="59" t="s">
        <v>167</v>
      </c>
      <c r="D51" s="393" t="s">
        <v>168</v>
      </c>
      <c r="E51" s="62">
        <v>90</v>
      </c>
      <c r="F51" s="152">
        <v>117</v>
      </c>
      <c r="G51" s="153">
        <v>113</v>
      </c>
      <c r="H51" s="152">
        <v>115</v>
      </c>
      <c r="I51" s="152">
        <v>110</v>
      </c>
      <c r="J51" s="152">
        <v>112</v>
      </c>
    </row>
    <row r="52" spans="1:10" x14ac:dyDescent="0.2">
      <c r="B52" s="63"/>
      <c r="C52" s="57" t="s">
        <v>169</v>
      </c>
      <c r="D52" s="394" t="s">
        <v>170</v>
      </c>
      <c r="E52" s="58">
        <v>56</v>
      </c>
      <c r="F52" s="45">
        <v>66</v>
      </c>
      <c r="G52" s="64">
        <v>66</v>
      </c>
      <c r="H52" s="45">
        <v>68</v>
      </c>
      <c r="I52" s="45">
        <v>63</v>
      </c>
      <c r="J52" s="45">
        <v>70</v>
      </c>
    </row>
    <row r="53" spans="1:10" x14ac:dyDescent="0.2">
      <c r="C53" s="57" t="s">
        <v>171</v>
      </c>
      <c r="D53" s="394" t="s">
        <v>170</v>
      </c>
      <c r="E53" s="58">
        <v>34</v>
      </c>
      <c r="F53" s="29">
        <v>51</v>
      </c>
      <c r="G53" s="58">
        <v>47</v>
      </c>
      <c r="H53" s="29">
        <v>47</v>
      </c>
      <c r="I53" s="29">
        <v>47</v>
      </c>
      <c r="J53" s="29">
        <v>42</v>
      </c>
    </row>
    <row r="54" spans="1:10" x14ac:dyDescent="0.2">
      <c r="C54" s="57" t="s">
        <v>178</v>
      </c>
      <c r="D54" s="394" t="s">
        <v>179</v>
      </c>
      <c r="E54" s="58">
        <v>9</v>
      </c>
      <c r="F54" s="45">
        <v>11</v>
      </c>
      <c r="G54" s="64">
        <v>12</v>
      </c>
      <c r="H54" s="45">
        <v>11</v>
      </c>
      <c r="I54" s="45">
        <v>11</v>
      </c>
      <c r="J54" s="45">
        <v>11</v>
      </c>
    </row>
    <row r="55" spans="1:10" ht="18" thickBot="1" x14ac:dyDescent="0.2">
      <c r="B55" s="31"/>
      <c r="C55" s="96"/>
      <c r="D55" s="401"/>
      <c r="E55" s="96"/>
      <c r="F55" s="96"/>
      <c r="G55" s="31"/>
      <c r="H55" s="31"/>
      <c r="I55" s="31"/>
      <c r="J55" s="31"/>
    </row>
    <row r="56" spans="1:10" x14ac:dyDescent="0.15">
      <c r="C56" s="63"/>
      <c r="E56" s="58" t="s">
        <v>807</v>
      </c>
      <c r="H56" s="63"/>
    </row>
    <row r="57" spans="1:10" x14ac:dyDescent="0.2">
      <c r="A57" s="57"/>
      <c r="C57" s="63"/>
      <c r="E57" s="58" t="s">
        <v>803</v>
      </c>
    </row>
    <row r="58" spans="1:10" x14ac:dyDescent="0.15">
      <c r="E58" s="58" t="s">
        <v>804</v>
      </c>
    </row>
    <row r="59" spans="1:10" x14ac:dyDescent="0.15">
      <c r="E59" s="58" t="s">
        <v>805</v>
      </c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M72"/>
  <sheetViews>
    <sheetView view="pageBreakPreview" topLeftCell="A19" zoomScale="75" zoomScaleNormal="75" workbookViewId="0">
      <selection activeCell="J50" sqref="J50"/>
    </sheetView>
  </sheetViews>
  <sheetFormatPr defaultColWidth="13.375" defaultRowHeight="17.25" x14ac:dyDescent="0.15"/>
  <cols>
    <col min="1" max="1" width="13.375" style="58" customWidth="1"/>
    <col min="2" max="2" width="3.375" style="58" customWidth="1"/>
    <col min="3" max="3" width="7.125" style="58" customWidth="1"/>
    <col min="4" max="4" width="18.75" style="58" customWidth="1"/>
    <col min="5" max="5" width="14.625" style="58" customWidth="1"/>
    <col min="6" max="7" width="13.75" style="58" customWidth="1"/>
    <col min="8" max="8" width="3" style="58" customWidth="1"/>
    <col min="9" max="9" width="7.125" style="58" customWidth="1"/>
    <col min="10" max="10" width="15.875" style="58" customWidth="1"/>
    <col min="11" max="11" width="14.625" style="58" customWidth="1"/>
    <col min="12" max="13" width="13.75" style="58" customWidth="1"/>
    <col min="14" max="16384" width="13.375" style="58"/>
  </cols>
  <sheetData>
    <row r="1" spans="1:13" x14ac:dyDescent="0.2">
      <c r="A1" s="57"/>
    </row>
    <row r="6" spans="1:13" x14ac:dyDescent="0.2">
      <c r="B6" s="462" t="s">
        <v>835</v>
      </c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</row>
    <row r="7" spans="1:13" ht="18" thickBot="1" x14ac:dyDescent="0.25">
      <c r="B7" s="31"/>
      <c r="C7" s="31"/>
      <c r="D7" s="31"/>
      <c r="E7" s="99" t="s">
        <v>808</v>
      </c>
      <c r="F7" s="31"/>
      <c r="G7" s="31"/>
      <c r="H7" s="31"/>
      <c r="I7" s="31"/>
      <c r="J7" s="31"/>
      <c r="K7" s="31"/>
      <c r="L7" s="31"/>
      <c r="M7" s="90" t="s">
        <v>185</v>
      </c>
    </row>
    <row r="8" spans="1:13" x14ac:dyDescent="0.15">
      <c r="E8" s="34"/>
      <c r="F8" s="36"/>
      <c r="G8" s="196"/>
      <c r="H8" s="29"/>
      <c r="K8" s="34"/>
      <c r="L8" s="36"/>
      <c r="M8" s="36"/>
    </row>
    <row r="9" spans="1:13" x14ac:dyDescent="0.2">
      <c r="C9" s="57" t="s">
        <v>181</v>
      </c>
      <c r="E9" s="33" t="s">
        <v>809</v>
      </c>
      <c r="F9" s="34"/>
      <c r="G9" s="197"/>
      <c r="H9" s="29"/>
      <c r="I9" s="57" t="s">
        <v>182</v>
      </c>
      <c r="K9" s="33" t="s">
        <v>809</v>
      </c>
      <c r="L9" s="34"/>
      <c r="M9" s="34"/>
    </row>
    <row r="10" spans="1:13" x14ac:dyDescent="0.2">
      <c r="B10" s="36"/>
      <c r="C10" s="36"/>
      <c r="D10" s="36"/>
      <c r="E10" s="51" t="s">
        <v>183</v>
      </c>
      <c r="F10" s="51" t="s">
        <v>186</v>
      </c>
      <c r="G10" s="116" t="s">
        <v>187</v>
      </c>
      <c r="H10" s="36"/>
      <c r="I10" s="36"/>
      <c r="J10" s="36"/>
      <c r="K10" s="51" t="s">
        <v>183</v>
      </c>
      <c r="L10" s="51" t="s">
        <v>186</v>
      </c>
      <c r="M10" s="51" t="s">
        <v>187</v>
      </c>
    </row>
    <row r="11" spans="1:13" x14ac:dyDescent="0.15">
      <c r="E11" s="34"/>
      <c r="G11" s="53"/>
      <c r="H11" s="29"/>
      <c r="K11" s="34"/>
    </row>
    <row r="12" spans="1:13" ht="18" customHeight="1" x14ac:dyDescent="0.2">
      <c r="C12" s="479" t="s">
        <v>671</v>
      </c>
      <c r="D12" s="481"/>
      <c r="E12" s="40">
        <v>67797</v>
      </c>
      <c r="F12" s="38">
        <v>19207</v>
      </c>
      <c r="G12" s="125">
        <v>48590</v>
      </c>
      <c r="H12" s="29"/>
      <c r="J12" s="53"/>
      <c r="K12" s="29"/>
    </row>
    <row r="13" spans="1:13" ht="18" customHeight="1" x14ac:dyDescent="0.2">
      <c r="C13" s="479" t="s">
        <v>889</v>
      </c>
      <c r="D13" s="480"/>
      <c r="E13" s="40">
        <f>SUM(E16:E18)+SUM(E21:E47)+SUM(E50:E68)+SUM(K15:K64)</f>
        <v>69711</v>
      </c>
      <c r="F13" s="38">
        <f>SUM(F16:F18)+SUM(F21:F47)+SUM(F50:F68)+SUM(L15:L64)</f>
        <v>19338</v>
      </c>
      <c r="G13" s="125">
        <f>SUM(G16:G18)+SUM(G21:G47)+SUM(G50:G68)+SUM(M15:M64)</f>
        <v>50372</v>
      </c>
      <c r="H13" s="29"/>
      <c r="J13" s="53"/>
      <c r="K13" s="29"/>
    </row>
    <row r="14" spans="1:13" ht="18" customHeight="1" x14ac:dyDescent="0.2">
      <c r="C14" s="59"/>
      <c r="D14" s="63"/>
      <c r="E14" s="42"/>
      <c r="F14" s="41"/>
      <c r="G14" s="127"/>
      <c r="H14" s="29"/>
      <c r="I14" s="228"/>
      <c r="J14" s="229"/>
      <c r="K14" s="230"/>
      <c r="L14" s="228"/>
      <c r="M14" s="228"/>
    </row>
    <row r="15" spans="1:13" ht="18" customHeight="1" x14ac:dyDescent="0.2">
      <c r="C15" s="57" t="s">
        <v>188</v>
      </c>
      <c r="E15" s="40">
        <f>SUM(E16:E18)</f>
        <v>8501</v>
      </c>
      <c r="F15" s="38">
        <f>SUM(F16:F18)</f>
        <v>1762</v>
      </c>
      <c r="G15" s="125">
        <f>SUM(G16:G18)</f>
        <v>6738</v>
      </c>
      <c r="H15" s="29"/>
      <c r="I15" s="228"/>
      <c r="J15" s="28" t="s">
        <v>190</v>
      </c>
      <c r="K15" s="40">
        <v>383</v>
      </c>
      <c r="L15" s="38">
        <v>91</v>
      </c>
      <c r="M15" s="38">
        <v>293</v>
      </c>
    </row>
    <row r="16" spans="1:13" ht="18" customHeight="1" x14ac:dyDescent="0.2">
      <c r="D16" s="57" t="s">
        <v>189</v>
      </c>
      <c r="E16" s="40">
        <v>4280</v>
      </c>
      <c r="F16" s="45">
        <v>924</v>
      </c>
      <c r="G16" s="125">
        <v>3356</v>
      </c>
      <c r="H16" s="29"/>
      <c r="J16" s="28" t="s">
        <v>192</v>
      </c>
      <c r="K16" s="40">
        <v>210</v>
      </c>
      <c r="L16" s="45">
        <v>60</v>
      </c>
      <c r="M16" s="38">
        <v>150</v>
      </c>
    </row>
    <row r="17" spans="3:13" ht="18" customHeight="1" x14ac:dyDescent="0.2">
      <c r="D17" s="57" t="s">
        <v>191</v>
      </c>
      <c r="E17" s="40">
        <v>3843</v>
      </c>
      <c r="F17" s="45">
        <v>697</v>
      </c>
      <c r="G17" s="125">
        <v>3145</v>
      </c>
      <c r="H17" s="29"/>
      <c r="J17" s="28" t="s">
        <v>194</v>
      </c>
      <c r="K17" s="40">
        <v>1773</v>
      </c>
      <c r="L17" s="45">
        <v>609</v>
      </c>
      <c r="M17" s="38">
        <v>1164</v>
      </c>
    </row>
    <row r="18" spans="3:13" ht="18" customHeight="1" x14ac:dyDescent="0.2">
      <c r="D18" s="57" t="s">
        <v>193</v>
      </c>
      <c r="E18" s="40">
        <v>378</v>
      </c>
      <c r="F18" s="45">
        <v>141</v>
      </c>
      <c r="G18" s="125">
        <v>237</v>
      </c>
      <c r="H18" s="29"/>
      <c r="I18" s="228"/>
      <c r="J18" s="29" t="s">
        <v>195</v>
      </c>
      <c r="K18" s="40">
        <v>103</v>
      </c>
      <c r="L18" s="45">
        <v>14</v>
      </c>
      <c r="M18" s="38">
        <v>88</v>
      </c>
    </row>
    <row r="19" spans="3:13" ht="18" customHeight="1" x14ac:dyDescent="0.15">
      <c r="E19" s="40"/>
      <c r="F19" s="38"/>
      <c r="G19" s="125"/>
      <c r="H19" s="29"/>
      <c r="I19" s="228"/>
      <c r="J19" s="231"/>
      <c r="K19" s="40"/>
      <c r="L19" s="45"/>
      <c r="M19" s="38"/>
    </row>
    <row r="20" spans="3:13" ht="18" customHeight="1" x14ac:dyDescent="0.2">
      <c r="C20" s="57" t="s">
        <v>196</v>
      </c>
      <c r="E20" s="40">
        <f>SUM(E21:E47)</f>
        <v>13337</v>
      </c>
      <c r="F20" s="38">
        <f>SUM(F21:F47)</f>
        <v>2623</v>
      </c>
      <c r="G20" s="125">
        <f>SUM(G21:G47)</f>
        <v>10712</v>
      </c>
      <c r="H20" s="29"/>
      <c r="I20" s="228"/>
      <c r="J20" s="231"/>
      <c r="K20" s="40"/>
      <c r="L20" s="231"/>
      <c r="M20" s="38"/>
    </row>
    <row r="21" spans="3:13" ht="18" customHeight="1" x14ac:dyDescent="0.2">
      <c r="C21" s="57"/>
      <c r="D21" s="58" t="s">
        <v>514</v>
      </c>
      <c r="E21" s="40">
        <v>213</v>
      </c>
      <c r="F21" s="38">
        <v>65</v>
      </c>
      <c r="G21" s="125">
        <v>148</v>
      </c>
      <c r="H21" s="29"/>
      <c r="I21" s="228"/>
      <c r="J21" s="28" t="s">
        <v>198</v>
      </c>
      <c r="K21" s="40">
        <v>79</v>
      </c>
      <c r="L21" s="56">
        <v>21</v>
      </c>
      <c r="M21" s="38">
        <v>58</v>
      </c>
    </row>
    <row r="22" spans="3:13" ht="18" customHeight="1" x14ac:dyDescent="0.2">
      <c r="D22" s="57" t="s">
        <v>197</v>
      </c>
      <c r="E22" s="40">
        <v>230</v>
      </c>
      <c r="F22" s="45">
        <v>48</v>
      </c>
      <c r="G22" s="125">
        <v>182</v>
      </c>
      <c r="H22" s="29"/>
      <c r="I22" s="228"/>
      <c r="J22" s="28" t="s">
        <v>200</v>
      </c>
      <c r="K22" s="40">
        <v>88</v>
      </c>
      <c r="L22" s="45">
        <v>6</v>
      </c>
      <c r="M22" s="38">
        <v>82</v>
      </c>
    </row>
    <row r="23" spans="3:13" ht="18" customHeight="1" x14ac:dyDescent="0.2">
      <c r="D23" s="57" t="s">
        <v>199</v>
      </c>
      <c r="E23" s="40">
        <v>145</v>
      </c>
      <c r="F23" s="45">
        <v>26</v>
      </c>
      <c r="G23" s="125">
        <v>119</v>
      </c>
      <c r="H23" s="29"/>
      <c r="J23" s="28" t="s">
        <v>202</v>
      </c>
      <c r="K23" s="40">
        <v>166</v>
      </c>
      <c r="L23" s="45">
        <v>32</v>
      </c>
      <c r="M23" s="38">
        <v>134</v>
      </c>
    </row>
    <row r="24" spans="3:13" ht="18" customHeight="1" x14ac:dyDescent="0.2">
      <c r="D24" s="57" t="s">
        <v>201</v>
      </c>
      <c r="E24" s="40">
        <v>2688</v>
      </c>
      <c r="F24" s="45">
        <v>656</v>
      </c>
      <c r="G24" s="125">
        <v>2032</v>
      </c>
      <c r="H24" s="29"/>
      <c r="J24" s="29" t="s">
        <v>203</v>
      </c>
      <c r="K24" s="40">
        <v>101</v>
      </c>
      <c r="L24" s="45">
        <v>17</v>
      </c>
      <c r="M24" s="38">
        <v>83</v>
      </c>
    </row>
    <row r="25" spans="3:13" ht="18" customHeight="1" x14ac:dyDescent="0.2">
      <c r="D25" s="57"/>
      <c r="E25" s="40"/>
      <c r="F25" s="45"/>
      <c r="G25" s="126"/>
      <c r="H25" s="29"/>
      <c r="J25" s="231"/>
      <c r="K25" s="40"/>
      <c r="L25" s="45"/>
      <c r="M25" s="38"/>
    </row>
    <row r="26" spans="3:13" ht="18" customHeight="1" x14ac:dyDescent="0.2">
      <c r="D26" s="57" t="s">
        <v>204</v>
      </c>
      <c r="E26" s="40">
        <v>686</v>
      </c>
      <c r="F26" s="29">
        <v>98</v>
      </c>
      <c r="G26" s="53">
        <v>589</v>
      </c>
      <c r="H26" s="29"/>
      <c r="J26" s="28" t="s">
        <v>206</v>
      </c>
      <c r="K26" s="40">
        <v>82</v>
      </c>
      <c r="L26" s="56">
        <v>6</v>
      </c>
      <c r="M26" s="38">
        <v>76</v>
      </c>
    </row>
    <row r="27" spans="3:13" ht="18" customHeight="1" x14ac:dyDescent="0.2">
      <c r="D27" s="57" t="s">
        <v>205</v>
      </c>
      <c r="E27" s="40">
        <v>867</v>
      </c>
      <c r="F27" s="45">
        <v>143</v>
      </c>
      <c r="G27" s="53">
        <v>724</v>
      </c>
      <c r="H27" s="29"/>
      <c r="J27" s="28" t="s">
        <v>208</v>
      </c>
      <c r="K27" s="40">
        <v>799</v>
      </c>
      <c r="L27" s="45">
        <v>175</v>
      </c>
      <c r="M27" s="38">
        <v>624</v>
      </c>
    </row>
    <row r="28" spans="3:13" ht="18" customHeight="1" x14ac:dyDescent="0.2">
      <c r="D28" s="57" t="s">
        <v>207</v>
      </c>
      <c r="E28" s="40">
        <v>337</v>
      </c>
      <c r="F28" s="45">
        <v>50</v>
      </c>
      <c r="G28" s="53">
        <v>287</v>
      </c>
      <c r="H28" s="29"/>
      <c r="J28" s="28" t="s">
        <v>210</v>
      </c>
      <c r="K28" s="40">
        <v>97</v>
      </c>
      <c r="L28" s="45">
        <v>10</v>
      </c>
      <c r="M28" s="38">
        <v>86</v>
      </c>
    </row>
    <row r="29" spans="3:13" ht="18" customHeight="1" x14ac:dyDescent="0.2">
      <c r="D29" s="57" t="s">
        <v>209</v>
      </c>
      <c r="E29" s="40">
        <v>413</v>
      </c>
      <c r="F29" s="45">
        <v>80</v>
      </c>
      <c r="G29" s="53">
        <v>333</v>
      </c>
      <c r="H29" s="29"/>
      <c r="J29" s="29" t="s">
        <v>211</v>
      </c>
      <c r="K29" s="40">
        <v>1639</v>
      </c>
      <c r="L29" s="45">
        <v>731</v>
      </c>
      <c r="M29" s="38">
        <v>908</v>
      </c>
    </row>
    <row r="30" spans="3:13" ht="18" customHeight="1" x14ac:dyDescent="0.2">
      <c r="D30" s="57"/>
      <c r="E30" s="40"/>
      <c r="F30" s="45"/>
      <c r="G30" s="53"/>
      <c r="H30" s="29"/>
      <c r="J30" s="231"/>
      <c r="K30" s="40"/>
      <c r="L30" s="45"/>
      <c r="M30" s="38"/>
    </row>
    <row r="31" spans="3:13" ht="18" customHeight="1" x14ac:dyDescent="0.2">
      <c r="D31" s="57" t="s">
        <v>212</v>
      </c>
      <c r="E31" s="40">
        <v>126</v>
      </c>
      <c r="F31" s="45">
        <v>24</v>
      </c>
      <c r="G31" s="53">
        <v>101</v>
      </c>
      <c r="H31" s="29"/>
      <c r="J31" s="28" t="s">
        <v>214</v>
      </c>
      <c r="K31" s="40">
        <v>40</v>
      </c>
      <c r="L31" s="56">
        <v>3</v>
      </c>
      <c r="M31" s="38">
        <v>36</v>
      </c>
    </row>
    <row r="32" spans="3:13" ht="18" customHeight="1" x14ac:dyDescent="0.2">
      <c r="D32" s="57" t="s">
        <v>213</v>
      </c>
      <c r="E32" s="40">
        <v>803</v>
      </c>
      <c r="F32" s="29">
        <v>116</v>
      </c>
      <c r="G32" s="53">
        <v>687</v>
      </c>
      <c r="H32" s="29"/>
      <c r="J32" s="28" t="s">
        <v>216</v>
      </c>
      <c r="K32" s="40">
        <v>305</v>
      </c>
      <c r="L32" s="45">
        <v>52</v>
      </c>
      <c r="M32" s="38">
        <v>253</v>
      </c>
    </row>
    <row r="33" spans="4:13" ht="18" customHeight="1" x14ac:dyDescent="0.2">
      <c r="D33" s="57" t="s">
        <v>215</v>
      </c>
      <c r="E33" s="40">
        <v>53</v>
      </c>
      <c r="F33" s="45">
        <v>14</v>
      </c>
      <c r="G33" s="53">
        <v>39</v>
      </c>
      <c r="H33" s="29"/>
      <c r="J33" s="28" t="s">
        <v>218</v>
      </c>
      <c r="K33" s="40">
        <v>759</v>
      </c>
      <c r="L33" s="45">
        <v>633</v>
      </c>
      <c r="M33" s="38">
        <v>126</v>
      </c>
    </row>
    <row r="34" spans="4:13" ht="18" customHeight="1" x14ac:dyDescent="0.2">
      <c r="D34" s="57" t="s">
        <v>217</v>
      </c>
      <c r="E34" s="40">
        <v>558</v>
      </c>
      <c r="F34" s="45">
        <v>114</v>
      </c>
      <c r="G34" s="53">
        <v>444</v>
      </c>
      <c r="H34" s="29"/>
      <c r="J34" s="29" t="s">
        <v>219</v>
      </c>
      <c r="K34" s="40">
        <v>80</v>
      </c>
      <c r="L34" s="45">
        <v>6</v>
      </c>
      <c r="M34" s="38">
        <v>75</v>
      </c>
    </row>
    <row r="35" spans="4:13" ht="18" customHeight="1" x14ac:dyDescent="0.2">
      <c r="D35" s="57"/>
      <c r="E35" s="40"/>
      <c r="F35" s="45"/>
      <c r="G35" s="53"/>
      <c r="H35" s="29"/>
      <c r="J35" s="231"/>
      <c r="K35" s="40"/>
      <c r="L35" s="45"/>
      <c r="M35" s="38"/>
    </row>
    <row r="36" spans="4:13" ht="18" customHeight="1" x14ac:dyDescent="0.2">
      <c r="D36" s="57" t="s">
        <v>220</v>
      </c>
      <c r="E36" s="40">
        <v>1115</v>
      </c>
      <c r="F36" s="45">
        <v>162</v>
      </c>
      <c r="G36" s="53">
        <v>952</v>
      </c>
      <c r="H36" s="29"/>
      <c r="J36" s="28" t="s">
        <v>222</v>
      </c>
      <c r="K36" s="40">
        <v>32</v>
      </c>
      <c r="L36" s="56">
        <v>3</v>
      </c>
      <c r="M36" s="38">
        <v>29</v>
      </c>
    </row>
    <row r="37" spans="4:13" ht="18" customHeight="1" x14ac:dyDescent="0.2">
      <c r="D37" s="57" t="s">
        <v>221</v>
      </c>
      <c r="E37" s="40">
        <v>129</v>
      </c>
      <c r="F37" s="45">
        <v>28</v>
      </c>
      <c r="G37" s="53">
        <v>101</v>
      </c>
      <c r="H37" s="29"/>
      <c r="J37" s="28" t="s">
        <v>224</v>
      </c>
      <c r="K37" s="40">
        <v>86</v>
      </c>
      <c r="L37" s="45">
        <v>6</v>
      </c>
      <c r="M37" s="38">
        <v>80</v>
      </c>
    </row>
    <row r="38" spans="4:13" ht="18" customHeight="1" x14ac:dyDescent="0.2">
      <c r="D38" s="57" t="s">
        <v>223</v>
      </c>
      <c r="E38" s="40">
        <v>609</v>
      </c>
      <c r="F38" s="29">
        <v>135</v>
      </c>
      <c r="G38" s="53">
        <v>473</v>
      </c>
      <c r="H38" s="29"/>
      <c r="J38" s="28" t="s">
        <v>226</v>
      </c>
      <c r="K38" s="40">
        <v>164</v>
      </c>
      <c r="L38" s="45">
        <v>63</v>
      </c>
      <c r="M38" s="38">
        <v>101</v>
      </c>
    </row>
    <row r="39" spans="4:13" ht="18" customHeight="1" x14ac:dyDescent="0.2">
      <c r="D39" s="57" t="s">
        <v>225</v>
      </c>
      <c r="E39" s="40">
        <v>441</v>
      </c>
      <c r="F39" s="45">
        <v>83</v>
      </c>
      <c r="G39" s="53">
        <v>358</v>
      </c>
      <c r="H39" s="29"/>
      <c r="J39" s="29" t="s">
        <v>227</v>
      </c>
      <c r="K39" s="40">
        <v>14</v>
      </c>
      <c r="L39" s="45">
        <v>2</v>
      </c>
      <c r="M39" s="38">
        <v>12</v>
      </c>
    </row>
    <row r="40" spans="4:13" ht="18" customHeight="1" x14ac:dyDescent="0.2">
      <c r="D40" s="57"/>
      <c r="E40" s="40"/>
      <c r="F40" s="45"/>
      <c r="G40" s="53"/>
      <c r="H40" s="29"/>
      <c r="J40" s="28"/>
      <c r="K40" s="40"/>
      <c r="L40" s="45"/>
      <c r="M40" s="38"/>
    </row>
    <row r="41" spans="4:13" ht="18" customHeight="1" x14ac:dyDescent="0.2">
      <c r="D41" s="57" t="s">
        <v>228</v>
      </c>
      <c r="E41" s="40">
        <v>2064</v>
      </c>
      <c r="F41" s="45">
        <v>375</v>
      </c>
      <c r="G41" s="53">
        <v>1689</v>
      </c>
      <c r="H41" s="29"/>
      <c r="J41" s="28" t="s">
        <v>230</v>
      </c>
      <c r="K41" s="40">
        <v>18</v>
      </c>
      <c r="L41" s="45">
        <v>3</v>
      </c>
      <c r="M41" s="38">
        <v>15</v>
      </c>
    </row>
    <row r="42" spans="4:13" ht="18" customHeight="1" x14ac:dyDescent="0.2">
      <c r="D42" s="57" t="s">
        <v>229</v>
      </c>
      <c r="E42" s="40">
        <v>259</v>
      </c>
      <c r="F42" s="45">
        <v>46</v>
      </c>
      <c r="G42" s="53">
        <v>213</v>
      </c>
      <c r="H42" s="29"/>
      <c r="J42" s="28" t="s">
        <v>232</v>
      </c>
      <c r="K42" s="40">
        <v>23</v>
      </c>
      <c r="L42" s="45">
        <v>3</v>
      </c>
      <c r="M42" s="38">
        <v>20</v>
      </c>
    </row>
    <row r="43" spans="4:13" ht="18" customHeight="1" x14ac:dyDescent="0.2">
      <c r="D43" s="57" t="s">
        <v>231</v>
      </c>
      <c r="E43" s="40">
        <v>749</v>
      </c>
      <c r="F43" s="45">
        <v>127</v>
      </c>
      <c r="G43" s="53">
        <v>623</v>
      </c>
      <c r="H43" s="29"/>
      <c r="J43" s="28" t="s">
        <v>233</v>
      </c>
      <c r="K43" s="40">
        <v>6</v>
      </c>
      <c r="L43" s="45">
        <v>2</v>
      </c>
      <c r="M43" s="38">
        <v>5</v>
      </c>
    </row>
    <row r="44" spans="4:13" ht="18" customHeight="1" x14ac:dyDescent="0.2">
      <c r="D44" s="57"/>
      <c r="E44" s="40"/>
      <c r="F44" s="45"/>
      <c r="G44" s="53"/>
      <c r="H44" s="29"/>
      <c r="J44" s="29" t="s">
        <v>235</v>
      </c>
      <c r="K44" s="40">
        <v>20</v>
      </c>
      <c r="L44" s="45">
        <v>3</v>
      </c>
      <c r="M44" s="38">
        <v>17</v>
      </c>
    </row>
    <row r="45" spans="4:13" ht="18" customHeight="1" x14ac:dyDescent="0.2">
      <c r="D45" s="57" t="s">
        <v>234</v>
      </c>
      <c r="E45" s="40">
        <v>350</v>
      </c>
      <c r="F45" s="29">
        <v>91</v>
      </c>
      <c r="G45" s="53">
        <v>259</v>
      </c>
      <c r="H45" s="29"/>
      <c r="J45" s="231"/>
      <c r="K45" s="40"/>
      <c r="L45" s="45"/>
      <c r="M45" s="38"/>
    </row>
    <row r="46" spans="4:13" ht="18" customHeight="1" x14ac:dyDescent="0.2">
      <c r="D46" s="57" t="s">
        <v>236</v>
      </c>
      <c r="E46" s="40">
        <v>203</v>
      </c>
      <c r="F46" s="45">
        <v>60</v>
      </c>
      <c r="G46" s="53">
        <v>142</v>
      </c>
      <c r="H46" s="29"/>
      <c r="J46" s="28" t="s">
        <v>238</v>
      </c>
      <c r="K46" s="70">
        <v>12</v>
      </c>
      <c r="L46" s="56">
        <v>3</v>
      </c>
      <c r="M46" s="38">
        <v>9</v>
      </c>
    </row>
    <row r="47" spans="4:13" ht="18" customHeight="1" x14ac:dyDescent="0.2">
      <c r="D47" s="57" t="s">
        <v>237</v>
      </c>
      <c r="E47" s="40">
        <v>299</v>
      </c>
      <c r="F47" s="45">
        <v>82</v>
      </c>
      <c r="G47" s="53">
        <v>217</v>
      </c>
      <c r="H47" s="29"/>
      <c r="J47" s="28" t="s">
        <v>239</v>
      </c>
      <c r="K47" s="40">
        <v>370</v>
      </c>
      <c r="L47" s="45">
        <v>208</v>
      </c>
      <c r="M47" s="38">
        <v>162</v>
      </c>
    </row>
    <row r="48" spans="4:13" ht="18" customHeight="1" x14ac:dyDescent="0.2">
      <c r="E48" s="40"/>
      <c r="F48" s="38"/>
      <c r="G48" s="53"/>
      <c r="H48" s="29"/>
      <c r="J48" s="28" t="s">
        <v>241</v>
      </c>
      <c r="K48" s="40">
        <v>7</v>
      </c>
      <c r="L48" s="45">
        <v>1</v>
      </c>
      <c r="M48" s="38">
        <v>6</v>
      </c>
    </row>
    <row r="49" spans="3:13" ht="18" customHeight="1" x14ac:dyDescent="0.2">
      <c r="C49" s="57" t="s">
        <v>240</v>
      </c>
      <c r="E49" s="70">
        <f>SUM(E50:E68)+SUM(K15:K64)</f>
        <v>47873</v>
      </c>
      <c r="F49" s="38">
        <f>SUM(F50:F68)+SUM(L15:L64)</f>
        <v>14953</v>
      </c>
      <c r="G49" s="125">
        <f>SUM(G50:G68)+SUM(M15:M64)</f>
        <v>32922</v>
      </c>
      <c r="H49" s="29"/>
      <c r="J49" s="29" t="s">
        <v>243</v>
      </c>
      <c r="K49" s="40">
        <v>234</v>
      </c>
      <c r="L49" s="47">
        <v>66</v>
      </c>
      <c r="M49" s="38">
        <v>168</v>
      </c>
    </row>
    <row r="50" spans="3:13" ht="18" customHeight="1" x14ac:dyDescent="0.2">
      <c r="D50" s="57" t="s">
        <v>242</v>
      </c>
      <c r="E50" s="40">
        <v>1713</v>
      </c>
      <c r="F50" s="45">
        <v>481</v>
      </c>
      <c r="G50" s="53">
        <v>1232</v>
      </c>
      <c r="H50" s="29"/>
      <c r="J50" s="231"/>
      <c r="K50" s="40"/>
      <c r="L50" s="45"/>
      <c r="M50" s="38"/>
    </row>
    <row r="51" spans="3:13" ht="18" customHeight="1" x14ac:dyDescent="0.2">
      <c r="D51" s="57" t="s">
        <v>244</v>
      </c>
      <c r="E51" s="40">
        <v>102</v>
      </c>
      <c r="F51" s="45">
        <v>39</v>
      </c>
      <c r="G51" s="53">
        <v>64</v>
      </c>
      <c r="H51" s="29"/>
      <c r="J51" s="28" t="s">
        <v>246</v>
      </c>
      <c r="K51" s="40">
        <v>15</v>
      </c>
      <c r="L51" s="56">
        <v>5</v>
      </c>
      <c r="M51" s="38">
        <v>11</v>
      </c>
    </row>
    <row r="52" spans="3:13" ht="18" customHeight="1" x14ac:dyDescent="0.2">
      <c r="D52" s="57" t="s">
        <v>245</v>
      </c>
      <c r="E52" s="40">
        <v>19656</v>
      </c>
      <c r="F52" s="45">
        <v>6739</v>
      </c>
      <c r="G52" s="53">
        <v>12917</v>
      </c>
      <c r="H52" s="29"/>
      <c r="J52" s="28" t="s">
        <v>247</v>
      </c>
      <c r="K52" s="40">
        <v>26</v>
      </c>
      <c r="L52" s="45">
        <v>4</v>
      </c>
      <c r="M52" s="38">
        <v>22</v>
      </c>
    </row>
    <row r="53" spans="3:13" ht="18" customHeight="1" x14ac:dyDescent="0.2">
      <c r="D53" s="57"/>
      <c r="E53" s="40"/>
      <c r="F53" s="45"/>
      <c r="G53" s="53"/>
      <c r="H53" s="29"/>
      <c r="J53" s="28" t="s">
        <v>249</v>
      </c>
      <c r="K53" s="40">
        <v>117</v>
      </c>
      <c r="L53" s="45">
        <v>8</v>
      </c>
      <c r="M53" s="38">
        <v>109</v>
      </c>
    </row>
    <row r="54" spans="3:13" ht="18" customHeight="1" x14ac:dyDescent="0.2">
      <c r="D54" s="57" t="s">
        <v>248</v>
      </c>
      <c r="E54" s="40">
        <v>1373</v>
      </c>
      <c r="F54" s="45">
        <v>302</v>
      </c>
      <c r="G54" s="53">
        <v>1072</v>
      </c>
      <c r="H54" s="29"/>
      <c r="J54" s="29" t="s">
        <v>251</v>
      </c>
      <c r="K54" s="40">
        <v>116</v>
      </c>
      <c r="L54" s="45">
        <v>41</v>
      </c>
      <c r="M54" s="38">
        <v>75</v>
      </c>
    </row>
    <row r="55" spans="3:13" ht="18" customHeight="1" x14ac:dyDescent="0.2">
      <c r="D55" s="57" t="s">
        <v>250</v>
      </c>
      <c r="E55" s="40">
        <v>1985</v>
      </c>
      <c r="F55" s="38">
        <v>620</v>
      </c>
      <c r="G55" s="53">
        <v>1365</v>
      </c>
      <c r="H55" s="29"/>
      <c r="J55" s="29"/>
      <c r="K55" s="40"/>
      <c r="L55" s="45"/>
      <c r="M55" s="38"/>
    </row>
    <row r="56" spans="3:13" ht="18" customHeight="1" x14ac:dyDescent="0.2">
      <c r="D56" s="57" t="s">
        <v>252</v>
      </c>
      <c r="E56" s="40">
        <v>2763</v>
      </c>
      <c r="F56" s="45">
        <v>304</v>
      </c>
      <c r="G56" s="53">
        <v>2459</v>
      </c>
      <c r="H56" s="29"/>
      <c r="J56" s="28" t="s">
        <v>254</v>
      </c>
      <c r="K56" s="40">
        <v>5</v>
      </c>
      <c r="L56" s="45">
        <v>2</v>
      </c>
      <c r="M56" s="38">
        <v>4</v>
      </c>
    </row>
    <row r="57" spans="3:13" ht="18" customHeight="1" x14ac:dyDescent="0.2">
      <c r="D57" s="57" t="s">
        <v>253</v>
      </c>
      <c r="E57" s="40">
        <v>3113</v>
      </c>
      <c r="F57" s="45">
        <v>1004</v>
      </c>
      <c r="G57" s="53">
        <v>2109</v>
      </c>
      <c r="H57" s="29"/>
      <c r="J57" s="28" t="s">
        <v>256</v>
      </c>
      <c r="K57" s="40">
        <v>534</v>
      </c>
      <c r="L57" s="45">
        <v>370</v>
      </c>
      <c r="M57" s="38">
        <v>164</v>
      </c>
    </row>
    <row r="58" spans="3:13" ht="18" customHeight="1" x14ac:dyDescent="0.2">
      <c r="D58" s="57" t="s">
        <v>255</v>
      </c>
      <c r="E58" s="40">
        <v>92</v>
      </c>
      <c r="F58" s="45">
        <v>24</v>
      </c>
      <c r="G58" s="53">
        <v>67</v>
      </c>
      <c r="H58" s="29"/>
      <c r="J58" s="28" t="s">
        <v>257</v>
      </c>
      <c r="K58" s="40">
        <v>55</v>
      </c>
      <c r="L58" s="45">
        <v>19</v>
      </c>
      <c r="M58" s="38">
        <v>36</v>
      </c>
    </row>
    <row r="59" spans="3:13" ht="18" customHeight="1" x14ac:dyDescent="0.2">
      <c r="D59" s="57"/>
      <c r="E59" s="40"/>
      <c r="F59" s="45"/>
      <c r="G59" s="53"/>
      <c r="H59" s="29"/>
      <c r="J59" s="29" t="s">
        <v>259</v>
      </c>
      <c r="K59" s="40">
        <v>66</v>
      </c>
      <c r="L59" s="45">
        <v>14</v>
      </c>
      <c r="M59" s="38">
        <v>52</v>
      </c>
    </row>
    <row r="60" spans="3:13" ht="18" customHeight="1" x14ac:dyDescent="0.2">
      <c r="D60" s="57" t="s">
        <v>258</v>
      </c>
      <c r="E60" s="40">
        <v>904</v>
      </c>
      <c r="F60" s="45">
        <v>176</v>
      </c>
      <c r="G60" s="53">
        <v>728</v>
      </c>
      <c r="H60" s="29"/>
      <c r="J60" s="29"/>
      <c r="K60" s="40"/>
      <c r="L60" s="45"/>
      <c r="M60" s="38"/>
    </row>
    <row r="61" spans="3:13" ht="18" customHeight="1" x14ac:dyDescent="0.2">
      <c r="D61" s="57" t="s">
        <v>260</v>
      </c>
      <c r="E61" s="40">
        <v>488</v>
      </c>
      <c r="F61" s="45">
        <v>119</v>
      </c>
      <c r="G61" s="53">
        <v>369</v>
      </c>
      <c r="H61" s="29"/>
      <c r="J61" s="28" t="s">
        <v>262</v>
      </c>
      <c r="K61" s="40">
        <v>68</v>
      </c>
      <c r="L61" s="45">
        <v>14</v>
      </c>
      <c r="M61" s="38">
        <v>54</v>
      </c>
    </row>
    <row r="62" spans="3:13" ht="18" customHeight="1" x14ac:dyDescent="0.2">
      <c r="D62" s="57" t="s">
        <v>261</v>
      </c>
      <c r="E62" s="40">
        <v>402</v>
      </c>
      <c r="F62" s="45">
        <v>99</v>
      </c>
      <c r="G62" s="53">
        <v>303</v>
      </c>
      <c r="H62" s="29"/>
      <c r="J62" s="28" t="s">
        <v>264</v>
      </c>
      <c r="K62" s="40">
        <v>266</v>
      </c>
      <c r="L62" s="45">
        <v>70</v>
      </c>
      <c r="M62" s="38">
        <v>196</v>
      </c>
    </row>
    <row r="63" spans="3:13" ht="18" customHeight="1" x14ac:dyDescent="0.2">
      <c r="D63" s="57" t="s">
        <v>263</v>
      </c>
      <c r="E63" s="40">
        <v>1767</v>
      </c>
      <c r="F63" s="45">
        <v>440</v>
      </c>
      <c r="G63" s="53">
        <v>1327</v>
      </c>
      <c r="H63" s="29"/>
      <c r="J63" s="28" t="s">
        <v>265</v>
      </c>
      <c r="K63" s="40">
        <v>42</v>
      </c>
      <c r="L63" s="45">
        <v>17</v>
      </c>
      <c r="M63" s="38">
        <v>25</v>
      </c>
    </row>
    <row r="64" spans="3:13" ht="18" customHeight="1" x14ac:dyDescent="0.2">
      <c r="D64" s="57"/>
      <c r="E64" s="40"/>
      <c r="F64" s="45"/>
      <c r="G64" s="53"/>
      <c r="H64" s="29"/>
      <c r="J64" s="29" t="s">
        <v>267</v>
      </c>
      <c r="K64" s="40">
        <v>1069</v>
      </c>
      <c r="L64" s="45">
        <v>468</v>
      </c>
      <c r="M64" s="38">
        <v>601</v>
      </c>
    </row>
    <row r="65" spans="1:13" ht="18" customHeight="1" x14ac:dyDescent="0.2">
      <c r="D65" s="57" t="s">
        <v>266</v>
      </c>
      <c r="E65" s="40">
        <v>586</v>
      </c>
      <c r="F65" s="45">
        <v>125</v>
      </c>
      <c r="G65" s="53">
        <v>461</v>
      </c>
      <c r="H65" s="29"/>
      <c r="J65" s="53"/>
      <c r="K65" s="38"/>
      <c r="L65" s="45"/>
      <c r="M65" s="45"/>
    </row>
    <row r="66" spans="1:13" ht="18" customHeight="1" x14ac:dyDescent="0.2">
      <c r="D66" s="57" t="s">
        <v>268</v>
      </c>
      <c r="E66" s="40">
        <v>1397</v>
      </c>
      <c r="F66" s="45">
        <v>310</v>
      </c>
      <c r="G66" s="53">
        <v>1087</v>
      </c>
      <c r="H66" s="29"/>
      <c r="J66" s="53"/>
      <c r="K66" s="38"/>
      <c r="L66" s="45"/>
      <c r="M66" s="45"/>
    </row>
    <row r="67" spans="1:13" ht="18" customHeight="1" x14ac:dyDescent="0.2">
      <c r="D67" s="57" t="s">
        <v>269</v>
      </c>
      <c r="E67" s="40">
        <v>1256</v>
      </c>
      <c r="F67" s="29">
        <v>281</v>
      </c>
      <c r="G67" s="53">
        <v>975</v>
      </c>
      <c r="H67" s="29"/>
      <c r="J67" s="53"/>
      <c r="K67" s="29" t="s">
        <v>672</v>
      </c>
      <c r="L67" s="29" t="s">
        <v>672</v>
      </c>
      <c r="M67" s="29" t="s">
        <v>672</v>
      </c>
    </row>
    <row r="68" spans="1:13" ht="18" customHeight="1" x14ac:dyDescent="0.2">
      <c r="D68" s="57" t="s">
        <v>270</v>
      </c>
      <c r="E68" s="40">
        <v>207</v>
      </c>
      <c r="F68" s="45">
        <v>29</v>
      </c>
      <c r="G68" s="53">
        <v>178</v>
      </c>
      <c r="H68" s="29"/>
      <c r="J68" s="53"/>
      <c r="K68" s="58" t="s">
        <v>673</v>
      </c>
      <c r="L68" s="58" t="s">
        <v>673</v>
      </c>
      <c r="M68" s="58" t="s">
        <v>673</v>
      </c>
    </row>
    <row r="69" spans="1:13" ht="18" customHeight="1" thickBot="1" x14ac:dyDescent="0.2">
      <c r="B69" s="31"/>
      <c r="C69" s="31"/>
      <c r="D69" s="31"/>
      <c r="E69" s="50"/>
      <c r="F69" s="31"/>
      <c r="G69" s="198"/>
      <c r="H69" s="31"/>
      <c r="I69" s="31"/>
      <c r="J69" s="54"/>
      <c r="K69" s="31"/>
      <c r="L69" s="31"/>
      <c r="M69" s="31"/>
    </row>
    <row r="70" spans="1:13" x14ac:dyDescent="0.2">
      <c r="A70" s="57"/>
      <c r="E70" s="58" t="s">
        <v>845</v>
      </c>
      <c r="G70" s="64"/>
    </row>
    <row r="71" spans="1:13" x14ac:dyDescent="0.15">
      <c r="E71" s="58" t="s">
        <v>865</v>
      </c>
    </row>
    <row r="72" spans="1:13" ht="18" customHeight="1" x14ac:dyDescent="0.2">
      <c r="E72" s="57" t="s">
        <v>184</v>
      </c>
      <c r="G72" s="64"/>
    </row>
  </sheetData>
  <mergeCells count="3">
    <mergeCell ref="C13:D13"/>
    <mergeCell ref="C12:D12"/>
    <mergeCell ref="B6:M6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I71"/>
  <sheetViews>
    <sheetView view="pageBreakPreview" topLeftCell="A31" zoomScale="75" zoomScaleNormal="75" workbookViewId="0">
      <selection activeCell="J50" sqref="J50"/>
    </sheetView>
  </sheetViews>
  <sheetFormatPr defaultColWidth="14.625" defaultRowHeight="17.25" x14ac:dyDescent="0.15"/>
  <cols>
    <col min="1" max="1" width="13.375" style="58" customWidth="1"/>
    <col min="2" max="2" width="26.75" style="58" customWidth="1"/>
    <col min="3" max="3" width="14.625" style="58"/>
    <col min="4" max="8" width="15.875" style="58" customWidth="1"/>
    <col min="9" max="9" width="16.75" style="58" customWidth="1"/>
    <col min="10" max="16384" width="14.625" style="58"/>
  </cols>
  <sheetData>
    <row r="1" spans="1:9" x14ac:dyDescent="0.2">
      <c r="A1" s="57"/>
    </row>
    <row r="6" spans="1:9" x14ac:dyDescent="0.2">
      <c r="B6" s="462" t="s">
        <v>836</v>
      </c>
      <c r="C6" s="462"/>
      <c r="D6" s="462"/>
      <c r="E6" s="462"/>
      <c r="F6" s="462"/>
      <c r="G6" s="462"/>
      <c r="H6" s="462"/>
      <c r="I6" s="462"/>
    </row>
    <row r="7" spans="1:9" ht="18" thickBot="1" x14ac:dyDescent="0.25">
      <c r="B7" s="31"/>
      <c r="C7" s="99" t="s">
        <v>271</v>
      </c>
      <c r="D7" s="31"/>
      <c r="E7" s="31"/>
      <c r="F7" s="31"/>
      <c r="G7" s="31"/>
      <c r="H7" s="31"/>
      <c r="I7" s="90" t="s">
        <v>272</v>
      </c>
    </row>
    <row r="8" spans="1:9" x14ac:dyDescent="0.15">
      <c r="C8" s="34"/>
      <c r="D8" s="36"/>
      <c r="E8" s="36"/>
      <c r="F8" s="36"/>
      <c r="G8" s="36"/>
      <c r="H8" s="36"/>
      <c r="I8" s="36"/>
    </row>
    <row r="9" spans="1:9" x14ac:dyDescent="0.2">
      <c r="B9" s="36"/>
      <c r="C9" s="51" t="s">
        <v>602</v>
      </c>
      <c r="D9" s="51" t="s">
        <v>603</v>
      </c>
      <c r="E9" s="51" t="s">
        <v>604</v>
      </c>
      <c r="F9" s="51" t="s">
        <v>605</v>
      </c>
      <c r="G9" s="51" t="s">
        <v>606</v>
      </c>
      <c r="H9" s="51" t="s">
        <v>273</v>
      </c>
      <c r="I9" s="51" t="s">
        <v>274</v>
      </c>
    </row>
    <row r="10" spans="1:9" x14ac:dyDescent="0.15">
      <c r="C10" s="34"/>
    </row>
    <row r="11" spans="1:9" x14ac:dyDescent="0.2">
      <c r="B11" s="66" t="s">
        <v>338</v>
      </c>
      <c r="C11" s="40">
        <v>138825</v>
      </c>
      <c r="D11" s="61">
        <v>67332</v>
      </c>
      <c r="E11" s="61">
        <v>71493</v>
      </c>
      <c r="F11" s="233" t="s">
        <v>275</v>
      </c>
      <c r="G11" s="233" t="s">
        <v>275</v>
      </c>
      <c r="H11" s="234" t="s">
        <v>276</v>
      </c>
      <c r="I11" s="234" t="s">
        <v>276</v>
      </c>
    </row>
    <row r="12" spans="1:9" x14ac:dyDescent="0.2">
      <c r="B12" s="66"/>
      <c r="C12" s="40"/>
      <c r="D12" s="61"/>
      <c r="E12" s="61"/>
      <c r="F12" s="233"/>
      <c r="G12" s="233"/>
      <c r="H12" s="234"/>
      <c r="I12" s="234"/>
    </row>
    <row r="13" spans="1:9" x14ac:dyDescent="0.2">
      <c r="B13" s="66" t="s">
        <v>412</v>
      </c>
      <c r="C13" s="40">
        <v>135268</v>
      </c>
      <c r="D13" s="61">
        <v>66403</v>
      </c>
      <c r="E13" s="61">
        <v>68865</v>
      </c>
      <c r="F13" s="233" t="s">
        <v>275</v>
      </c>
      <c r="G13" s="233" t="s">
        <v>275</v>
      </c>
      <c r="H13" s="234" t="s">
        <v>276</v>
      </c>
      <c r="I13" s="234" t="s">
        <v>276</v>
      </c>
    </row>
    <row r="14" spans="1:9" x14ac:dyDescent="0.2">
      <c r="B14" s="66" t="s">
        <v>498</v>
      </c>
      <c r="C14" s="40">
        <v>146813</v>
      </c>
      <c r="D14" s="61">
        <v>71945</v>
      </c>
      <c r="E14" s="61">
        <v>74868</v>
      </c>
      <c r="F14" s="233" t="s">
        <v>275</v>
      </c>
      <c r="G14" s="233" t="s">
        <v>275</v>
      </c>
      <c r="H14" s="234" t="s">
        <v>276</v>
      </c>
      <c r="I14" s="234" t="s">
        <v>276</v>
      </c>
    </row>
    <row r="15" spans="1:9" x14ac:dyDescent="0.2">
      <c r="B15" s="66" t="s">
        <v>540</v>
      </c>
      <c r="C15" s="40">
        <v>151637</v>
      </c>
      <c r="D15" s="61">
        <v>73897</v>
      </c>
      <c r="E15" s="61">
        <v>77740</v>
      </c>
      <c r="F15" s="233" t="s">
        <v>275</v>
      </c>
      <c r="G15" s="233" t="s">
        <v>275</v>
      </c>
      <c r="H15" s="234" t="s">
        <v>276</v>
      </c>
      <c r="I15" s="234" t="s">
        <v>276</v>
      </c>
    </row>
    <row r="16" spans="1:9" x14ac:dyDescent="0.2">
      <c r="B16" s="66" t="s">
        <v>582</v>
      </c>
      <c r="C16" s="70">
        <v>147754</v>
      </c>
      <c r="D16" s="55">
        <v>73300</v>
      </c>
      <c r="E16" s="55">
        <v>74454</v>
      </c>
      <c r="F16" s="233" t="s">
        <v>275</v>
      </c>
      <c r="G16" s="233" t="s">
        <v>275</v>
      </c>
      <c r="H16" s="234" t="s">
        <v>276</v>
      </c>
      <c r="I16" s="234" t="s">
        <v>276</v>
      </c>
    </row>
    <row r="17" spans="2:9" x14ac:dyDescent="0.2">
      <c r="B17" s="66" t="s">
        <v>597</v>
      </c>
      <c r="C17" s="70">
        <v>111203</v>
      </c>
      <c r="D17" s="55">
        <v>54994</v>
      </c>
      <c r="E17" s="55">
        <v>56209</v>
      </c>
      <c r="F17" s="233" t="s">
        <v>275</v>
      </c>
      <c r="G17" s="233" t="s">
        <v>275</v>
      </c>
      <c r="H17" s="234" t="s">
        <v>276</v>
      </c>
      <c r="I17" s="234" t="s">
        <v>276</v>
      </c>
    </row>
    <row r="18" spans="2:9" x14ac:dyDescent="0.2">
      <c r="B18" s="66"/>
      <c r="C18" s="70"/>
      <c r="D18" s="55"/>
      <c r="E18" s="55"/>
      <c r="F18" s="233"/>
      <c r="G18" s="233"/>
      <c r="H18" s="234"/>
      <c r="I18" s="234"/>
    </row>
    <row r="19" spans="2:9" x14ac:dyDescent="0.2">
      <c r="B19" s="66" t="s">
        <v>670</v>
      </c>
      <c r="C19" s="70">
        <v>91020</v>
      </c>
      <c r="D19" s="55">
        <v>44819</v>
      </c>
      <c r="E19" s="55">
        <v>46201</v>
      </c>
      <c r="F19" s="233" t="s">
        <v>275</v>
      </c>
      <c r="G19" s="233" t="s">
        <v>275</v>
      </c>
      <c r="H19" s="234" t="s">
        <v>276</v>
      </c>
      <c r="I19" s="234" t="s">
        <v>276</v>
      </c>
    </row>
    <row r="20" spans="2:9" x14ac:dyDescent="0.2">
      <c r="B20" s="66" t="s">
        <v>671</v>
      </c>
      <c r="C20" s="70">
        <v>108441</v>
      </c>
      <c r="D20" s="55">
        <v>54522</v>
      </c>
      <c r="E20" s="55">
        <v>53919</v>
      </c>
      <c r="F20" s="233" t="s">
        <v>275</v>
      </c>
      <c r="G20" s="233" t="s">
        <v>275</v>
      </c>
      <c r="H20" s="234" t="s">
        <v>276</v>
      </c>
      <c r="I20" s="234" t="s">
        <v>276</v>
      </c>
    </row>
    <row r="21" spans="2:9" x14ac:dyDescent="0.2">
      <c r="B21" s="66" t="s">
        <v>889</v>
      </c>
      <c r="C21" s="70">
        <v>110555</v>
      </c>
      <c r="D21" s="55">
        <v>56061</v>
      </c>
      <c r="E21" s="55">
        <v>54494</v>
      </c>
      <c r="F21" s="233" t="s">
        <v>275</v>
      </c>
      <c r="G21" s="233" t="s">
        <v>275</v>
      </c>
      <c r="H21" s="234" t="s">
        <v>276</v>
      </c>
      <c r="I21" s="234" t="s">
        <v>276</v>
      </c>
    </row>
    <row r="22" spans="2:9" x14ac:dyDescent="0.2">
      <c r="C22" s="158"/>
      <c r="D22" s="159"/>
      <c r="E22" s="159"/>
      <c r="F22" s="235"/>
      <c r="G22" s="236"/>
      <c r="H22" s="236"/>
      <c r="I22" s="236"/>
    </row>
    <row r="23" spans="2:9" x14ac:dyDescent="0.2">
      <c r="B23" s="232" t="s">
        <v>875</v>
      </c>
      <c r="C23" s="70">
        <v>8392</v>
      </c>
      <c r="D23" s="29">
        <v>4286</v>
      </c>
      <c r="E23" s="29">
        <v>4106</v>
      </c>
      <c r="F23" s="233" t="s">
        <v>275</v>
      </c>
      <c r="G23" s="233" t="s">
        <v>275</v>
      </c>
      <c r="H23" s="234" t="s">
        <v>276</v>
      </c>
      <c r="I23" s="234" t="s">
        <v>276</v>
      </c>
    </row>
    <row r="24" spans="2:9" x14ac:dyDescent="0.2">
      <c r="B24" s="232" t="s">
        <v>876</v>
      </c>
      <c r="C24" s="70">
        <v>10048</v>
      </c>
      <c r="D24" s="29">
        <v>4994</v>
      </c>
      <c r="E24" s="29">
        <v>5054</v>
      </c>
      <c r="F24" s="233" t="s">
        <v>275</v>
      </c>
      <c r="G24" s="233" t="s">
        <v>275</v>
      </c>
      <c r="H24" s="234" t="s">
        <v>276</v>
      </c>
      <c r="I24" s="234" t="s">
        <v>276</v>
      </c>
    </row>
    <row r="25" spans="2:9" x14ac:dyDescent="0.2">
      <c r="B25" s="232" t="s">
        <v>877</v>
      </c>
      <c r="C25" s="70">
        <v>8502</v>
      </c>
      <c r="D25" s="29">
        <v>4321</v>
      </c>
      <c r="E25" s="29">
        <v>4181</v>
      </c>
      <c r="F25" s="233" t="s">
        <v>275</v>
      </c>
      <c r="G25" s="233" t="s">
        <v>275</v>
      </c>
      <c r="H25" s="234" t="s">
        <v>276</v>
      </c>
      <c r="I25" s="234" t="s">
        <v>276</v>
      </c>
    </row>
    <row r="26" spans="2:9" x14ac:dyDescent="0.2">
      <c r="B26" s="232" t="s">
        <v>878</v>
      </c>
      <c r="C26" s="70">
        <v>9486</v>
      </c>
      <c r="D26" s="29">
        <v>4964</v>
      </c>
      <c r="E26" s="29">
        <v>4522</v>
      </c>
      <c r="F26" s="233" t="s">
        <v>275</v>
      </c>
      <c r="G26" s="233" t="s">
        <v>275</v>
      </c>
      <c r="H26" s="234" t="s">
        <v>276</v>
      </c>
      <c r="I26" s="234" t="s">
        <v>276</v>
      </c>
    </row>
    <row r="27" spans="2:9" x14ac:dyDescent="0.2">
      <c r="B27" s="232" t="s">
        <v>879</v>
      </c>
      <c r="C27" s="70">
        <v>12764</v>
      </c>
      <c r="D27" s="29">
        <v>6420</v>
      </c>
      <c r="E27" s="29">
        <v>6344</v>
      </c>
      <c r="F27" s="233" t="s">
        <v>275</v>
      </c>
      <c r="G27" s="233" t="s">
        <v>275</v>
      </c>
      <c r="H27" s="234" t="s">
        <v>276</v>
      </c>
      <c r="I27" s="234" t="s">
        <v>276</v>
      </c>
    </row>
    <row r="28" spans="2:9" x14ac:dyDescent="0.2">
      <c r="B28" s="232" t="s">
        <v>880</v>
      </c>
      <c r="C28" s="70">
        <v>9540</v>
      </c>
      <c r="D28" s="29">
        <v>4837</v>
      </c>
      <c r="E28" s="29">
        <v>4703</v>
      </c>
      <c r="F28" s="233" t="s">
        <v>275</v>
      </c>
      <c r="G28" s="233" t="s">
        <v>275</v>
      </c>
      <c r="H28" s="234" t="s">
        <v>276</v>
      </c>
      <c r="I28" s="234" t="s">
        <v>276</v>
      </c>
    </row>
    <row r="29" spans="2:9" x14ac:dyDescent="0.2">
      <c r="B29" s="232"/>
      <c r="C29" s="70"/>
      <c r="D29" s="56"/>
      <c r="E29" s="56"/>
      <c r="F29" s="235"/>
      <c r="G29" s="235"/>
      <c r="H29" s="235"/>
      <c r="I29" s="235"/>
    </row>
    <row r="30" spans="2:9" x14ac:dyDescent="0.2">
      <c r="B30" s="232" t="s">
        <v>881</v>
      </c>
      <c r="C30" s="70">
        <v>9424</v>
      </c>
      <c r="D30" s="29">
        <v>4837</v>
      </c>
      <c r="E30" s="29">
        <v>4587</v>
      </c>
      <c r="F30" s="233" t="s">
        <v>275</v>
      </c>
      <c r="G30" s="233" t="s">
        <v>275</v>
      </c>
      <c r="H30" s="234" t="s">
        <v>276</v>
      </c>
      <c r="I30" s="234" t="s">
        <v>276</v>
      </c>
    </row>
    <row r="31" spans="2:9" x14ac:dyDescent="0.2">
      <c r="B31" s="232" t="s">
        <v>882</v>
      </c>
      <c r="C31" s="70">
        <v>10138</v>
      </c>
      <c r="D31" s="29">
        <v>5142</v>
      </c>
      <c r="E31" s="29">
        <v>4996</v>
      </c>
      <c r="F31" s="233" t="s">
        <v>275</v>
      </c>
      <c r="G31" s="233" t="s">
        <v>275</v>
      </c>
      <c r="H31" s="234" t="s">
        <v>276</v>
      </c>
      <c r="I31" s="234" t="s">
        <v>276</v>
      </c>
    </row>
    <row r="32" spans="2:9" x14ac:dyDescent="0.2">
      <c r="B32" s="232" t="s">
        <v>883</v>
      </c>
      <c r="C32" s="70">
        <v>8168</v>
      </c>
      <c r="D32" s="29">
        <v>4325</v>
      </c>
      <c r="E32" s="29">
        <v>3843</v>
      </c>
      <c r="F32" s="233" t="s">
        <v>275</v>
      </c>
      <c r="G32" s="233" t="s">
        <v>275</v>
      </c>
      <c r="H32" s="234" t="s">
        <v>276</v>
      </c>
      <c r="I32" s="234" t="s">
        <v>276</v>
      </c>
    </row>
    <row r="33" spans="2:9" x14ac:dyDescent="0.2">
      <c r="B33" s="232" t="s">
        <v>890</v>
      </c>
      <c r="C33" s="70">
        <v>7662</v>
      </c>
      <c r="D33" s="29">
        <v>3659</v>
      </c>
      <c r="E33" s="29">
        <v>4003</v>
      </c>
      <c r="F33" s="233" t="s">
        <v>275</v>
      </c>
      <c r="G33" s="233" t="s">
        <v>275</v>
      </c>
      <c r="H33" s="234" t="s">
        <v>276</v>
      </c>
      <c r="I33" s="234" t="s">
        <v>276</v>
      </c>
    </row>
    <row r="34" spans="2:9" x14ac:dyDescent="0.2">
      <c r="B34" s="232" t="s">
        <v>891</v>
      </c>
      <c r="C34" s="70">
        <v>7120</v>
      </c>
      <c r="D34" s="29">
        <v>3525</v>
      </c>
      <c r="E34" s="29">
        <v>3595</v>
      </c>
      <c r="F34" s="233" t="s">
        <v>275</v>
      </c>
      <c r="G34" s="233" t="s">
        <v>275</v>
      </c>
      <c r="H34" s="234" t="s">
        <v>276</v>
      </c>
      <c r="I34" s="234" t="s">
        <v>276</v>
      </c>
    </row>
    <row r="35" spans="2:9" x14ac:dyDescent="0.2">
      <c r="B35" s="232" t="s">
        <v>892</v>
      </c>
      <c r="C35" s="70">
        <v>9311</v>
      </c>
      <c r="D35" s="29">
        <v>4751</v>
      </c>
      <c r="E35" s="29">
        <v>4560</v>
      </c>
      <c r="F35" s="233" t="s">
        <v>275</v>
      </c>
      <c r="G35" s="233" t="s">
        <v>275</v>
      </c>
      <c r="H35" s="234" t="s">
        <v>276</v>
      </c>
      <c r="I35" s="234" t="s">
        <v>276</v>
      </c>
    </row>
    <row r="36" spans="2:9" ht="18" thickBot="1" x14ac:dyDescent="0.2">
      <c r="B36" s="31"/>
      <c r="C36" s="162"/>
      <c r="D36" s="163"/>
      <c r="E36" s="163"/>
      <c r="F36" s="163"/>
      <c r="G36" s="163"/>
      <c r="H36" s="163"/>
      <c r="I36" s="163"/>
    </row>
    <row r="37" spans="2:9" x14ac:dyDescent="0.2">
      <c r="C37" s="164" t="s">
        <v>682</v>
      </c>
      <c r="D37" s="161"/>
      <c r="E37" s="161"/>
      <c r="F37" s="161"/>
      <c r="G37" s="161"/>
      <c r="H37" s="161"/>
      <c r="I37" s="161"/>
    </row>
    <row r="38" spans="2:9" x14ac:dyDescent="0.15">
      <c r="C38" s="161"/>
      <c r="D38" s="161"/>
      <c r="E38" s="161"/>
      <c r="F38" s="161"/>
      <c r="G38" s="161"/>
      <c r="H38" s="161"/>
      <c r="I38" s="161"/>
    </row>
    <row r="39" spans="2:9" x14ac:dyDescent="0.15">
      <c r="D39" s="161"/>
      <c r="E39" s="161"/>
      <c r="F39" s="161"/>
      <c r="G39" s="161"/>
      <c r="H39" s="161"/>
      <c r="I39" s="161"/>
    </row>
    <row r="40" spans="2:9" ht="18" thickBot="1" x14ac:dyDescent="0.25">
      <c r="B40" s="31"/>
      <c r="C40" s="238" t="s">
        <v>277</v>
      </c>
      <c r="D40" s="163"/>
      <c r="E40" s="163"/>
      <c r="F40" s="163"/>
      <c r="G40" s="163"/>
      <c r="H40" s="163"/>
      <c r="I40" s="166" t="s">
        <v>278</v>
      </c>
    </row>
    <row r="41" spans="2:9" x14ac:dyDescent="0.15">
      <c r="C41" s="158"/>
      <c r="D41" s="167"/>
      <c r="E41" s="167"/>
      <c r="F41" s="167"/>
      <c r="G41" s="167"/>
      <c r="H41" s="167"/>
      <c r="I41" s="167"/>
    </row>
    <row r="42" spans="2:9" x14ac:dyDescent="0.2">
      <c r="B42" s="36"/>
      <c r="C42" s="168" t="s">
        <v>541</v>
      </c>
      <c r="D42" s="168" t="s">
        <v>385</v>
      </c>
      <c r="E42" s="168" t="s">
        <v>386</v>
      </c>
      <c r="F42" s="168" t="s">
        <v>387</v>
      </c>
      <c r="G42" s="168" t="s">
        <v>388</v>
      </c>
      <c r="H42" s="168" t="s">
        <v>273</v>
      </c>
      <c r="I42" s="168" t="s">
        <v>389</v>
      </c>
    </row>
    <row r="43" spans="2:9" x14ac:dyDescent="0.15">
      <c r="C43" s="158"/>
      <c r="D43" s="161"/>
      <c r="E43" s="161"/>
      <c r="F43" s="161"/>
      <c r="G43" s="161"/>
      <c r="H43" s="161"/>
      <c r="I43" s="161"/>
    </row>
    <row r="44" spans="2:9" x14ac:dyDescent="0.2">
      <c r="B44" s="66" t="s">
        <v>338</v>
      </c>
      <c r="C44" s="70">
        <v>175766</v>
      </c>
      <c r="D44" s="160">
        <v>20901</v>
      </c>
      <c r="E44" s="160">
        <v>154865</v>
      </c>
      <c r="F44" s="237" t="s">
        <v>275</v>
      </c>
      <c r="G44" s="237" t="s">
        <v>275</v>
      </c>
      <c r="H44" s="237" t="s">
        <v>276</v>
      </c>
      <c r="I44" s="237" t="s">
        <v>276</v>
      </c>
    </row>
    <row r="45" spans="2:9" x14ac:dyDescent="0.2">
      <c r="B45" s="66"/>
      <c r="C45" s="70"/>
      <c r="D45" s="160"/>
      <c r="E45" s="160"/>
      <c r="F45" s="237"/>
      <c r="G45" s="237"/>
      <c r="H45" s="237"/>
      <c r="I45" s="237"/>
    </row>
    <row r="46" spans="2:9" x14ac:dyDescent="0.2">
      <c r="B46" s="66" t="s">
        <v>412</v>
      </c>
      <c r="C46" s="70">
        <v>198301</v>
      </c>
      <c r="D46" s="160">
        <v>12521</v>
      </c>
      <c r="E46" s="160">
        <v>185780</v>
      </c>
      <c r="F46" s="237" t="s">
        <v>275</v>
      </c>
      <c r="G46" s="237" t="s">
        <v>275</v>
      </c>
      <c r="H46" s="237" t="s">
        <v>276</v>
      </c>
      <c r="I46" s="237" t="s">
        <v>276</v>
      </c>
    </row>
    <row r="47" spans="2:9" x14ac:dyDescent="0.2">
      <c r="B47" s="66" t="s">
        <v>498</v>
      </c>
      <c r="C47" s="70">
        <v>148939</v>
      </c>
      <c r="D47" s="160">
        <v>12823</v>
      </c>
      <c r="E47" s="160">
        <v>136116</v>
      </c>
      <c r="F47" s="237" t="s">
        <v>275</v>
      </c>
      <c r="G47" s="237" t="s">
        <v>275</v>
      </c>
      <c r="H47" s="237" t="s">
        <v>276</v>
      </c>
      <c r="I47" s="237" t="s">
        <v>276</v>
      </c>
    </row>
    <row r="48" spans="2:9" x14ac:dyDescent="0.2">
      <c r="B48" s="66" t="s">
        <v>540</v>
      </c>
      <c r="C48" s="70">
        <v>82120</v>
      </c>
      <c r="D48" s="160">
        <v>11323</v>
      </c>
      <c r="E48" s="160">
        <v>70797</v>
      </c>
      <c r="F48" s="237" t="s">
        <v>275</v>
      </c>
      <c r="G48" s="237" t="s">
        <v>275</v>
      </c>
      <c r="H48" s="237" t="s">
        <v>276</v>
      </c>
      <c r="I48" s="237" t="s">
        <v>276</v>
      </c>
    </row>
    <row r="49" spans="2:9" x14ac:dyDescent="0.2">
      <c r="B49" s="66" t="s">
        <v>582</v>
      </c>
      <c r="C49" s="70">
        <v>36410</v>
      </c>
      <c r="D49" s="55">
        <v>7757</v>
      </c>
      <c r="E49" s="55">
        <v>28653</v>
      </c>
      <c r="F49" s="237" t="s">
        <v>275</v>
      </c>
      <c r="G49" s="237" t="s">
        <v>275</v>
      </c>
      <c r="H49" s="237" t="s">
        <v>276</v>
      </c>
      <c r="I49" s="237" t="s">
        <v>276</v>
      </c>
    </row>
    <row r="50" spans="2:9" x14ac:dyDescent="0.2">
      <c r="B50" s="66" t="s">
        <v>597</v>
      </c>
      <c r="C50" s="70">
        <v>15115</v>
      </c>
      <c r="D50" s="55">
        <v>3920</v>
      </c>
      <c r="E50" s="55">
        <v>11195</v>
      </c>
      <c r="F50" s="237" t="s">
        <v>275</v>
      </c>
      <c r="G50" s="237" t="s">
        <v>275</v>
      </c>
      <c r="H50" s="237" t="s">
        <v>276</v>
      </c>
      <c r="I50" s="237" t="s">
        <v>276</v>
      </c>
    </row>
    <row r="51" spans="2:9" x14ac:dyDescent="0.2">
      <c r="B51" s="66"/>
      <c r="C51" s="70"/>
      <c r="D51" s="55"/>
      <c r="E51" s="55"/>
      <c r="F51" s="237"/>
      <c r="G51" s="237"/>
      <c r="H51" s="237"/>
      <c r="I51" s="237"/>
    </row>
    <row r="52" spans="2:9" x14ac:dyDescent="0.2">
      <c r="B52" s="66" t="s">
        <v>670</v>
      </c>
      <c r="C52" s="70">
        <v>13546</v>
      </c>
      <c r="D52" s="55">
        <v>4033</v>
      </c>
      <c r="E52" s="55">
        <v>9513</v>
      </c>
      <c r="F52" s="237" t="s">
        <v>275</v>
      </c>
      <c r="G52" s="237" t="s">
        <v>275</v>
      </c>
      <c r="H52" s="237" t="s">
        <v>276</v>
      </c>
      <c r="I52" s="237" t="s">
        <v>276</v>
      </c>
    </row>
    <row r="53" spans="2:9" x14ac:dyDescent="0.2">
      <c r="B53" s="66" t="s">
        <v>671</v>
      </c>
      <c r="C53" s="70">
        <v>9981</v>
      </c>
      <c r="D53" s="55">
        <v>4112</v>
      </c>
      <c r="E53" s="55">
        <v>5869</v>
      </c>
      <c r="F53" s="237" t="s">
        <v>275</v>
      </c>
      <c r="G53" s="237" t="s">
        <v>275</v>
      </c>
      <c r="H53" s="237" t="s">
        <v>276</v>
      </c>
      <c r="I53" s="237" t="s">
        <v>276</v>
      </c>
    </row>
    <row r="54" spans="2:9" x14ac:dyDescent="0.2">
      <c r="B54" s="66" t="s">
        <v>889</v>
      </c>
      <c r="C54" s="70">
        <v>12048</v>
      </c>
      <c r="D54" s="55">
        <v>5438</v>
      </c>
      <c r="E54" s="55">
        <v>6610</v>
      </c>
      <c r="F54" s="237" t="s">
        <v>275</v>
      </c>
      <c r="G54" s="237" t="s">
        <v>275</v>
      </c>
      <c r="H54" s="237" t="s">
        <v>276</v>
      </c>
      <c r="I54" s="237" t="s">
        <v>276</v>
      </c>
    </row>
    <row r="55" spans="2:9" x14ac:dyDescent="0.2">
      <c r="B55" s="66"/>
      <c r="C55" s="70"/>
      <c r="D55" s="55"/>
      <c r="E55" s="55"/>
      <c r="F55" s="237"/>
      <c r="G55" s="237"/>
      <c r="H55" s="237"/>
      <c r="I55" s="237"/>
    </row>
    <row r="56" spans="2:9" x14ac:dyDescent="0.2">
      <c r="B56" s="232" t="s">
        <v>875</v>
      </c>
      <c r="C56" s="70">
        <v>1136</v>
      </c>
      <c r="D56" s="29">
        <v>399</v>
      </c>
      <c r="E56" s="29">
        <v>737</v>
      </c>
      <c r="F56" s="237" t="s">
        <v>275</v>
      </c>
      <c r="G56" s="237" t="s">
        <v>275</v>
      </c>
      <c r="H56" s="237" t="s">
        <v>276</v>
      </c>
      <c r="I56" s="237" t="s">
        <v>276</v>
      </c>
    </row>
    <row r="57" spans="2:9" x14ac:dyDescent="0.2">
      <c r="B57" s="232" t="s">
        <v>876</v>
      </c>
      <c r="C57" s="70">
        <v>741</v>
      </c>
      <c r="D57" s="29">
        <v>445</v>
      </c>
      <c r="E57" s="29">
        <v>296</v>
      </c>
      <c r="F57" s="237" t="s">
        <v>275</v>
      </c>
      <c r="G57" s="237" t="s">
        <v>275</v>
      </c>
      <c r="H57" s="237" t="s">
        <v>276</v>
      </c>
      <c r="I57" s="237" t="s">
        <v>276</v>
      </c>
    </row>
    <row r="58" spans="2:9" x14ac:dyDescent="0.2">
      <c r="B58" s="232" t="s">
        <v>877</v>
      </c>
      <c r="C58" s="70">
        <v>826</v>
      </c>
      <c r="D58" s="29">
        <v>383</v>
      </c>
      <c r="E58" s="29">
        <v>443</v>
      </c>
      <c r="F58" s="237" t="s">
        <v>275</v>
      </c>
      <c r="G58" s="237" t="s">
        <v>275</v>
      </c>
      <c r="H58" s="237" t="s">
        <v>276</v>
      </c>
      <c r="I58" s="237" t="s">
        <v>276</v>
      </c>
    </row>
    <row r="59" spans="2:9" x14ac:dyDescent="0.2">
      <c r="B59" s="232" t="s">
        <v>878</v>
      </c>
      <c r="C59" s="70">
        <v>938</v>
      </c>
      <c r="D59" s="29">
        <v>429</v>
      </c>
      <c r="E59" s="29">
        <v>509</v>
      </c>
      <c r="F59" s="237" t="s">
        <v>275</v>
      </c>
      <c r="G59" s="237" t="s">
        <v>275</v>
      </c>
      <c r="H59" s="237" t="s">
        <v>276</v>
      </c>
      <c r="I59" s="237" t="s">
        <v>276</v>
      </c>
    </row>
    <row r="60" spans="2:9" x14ac:dyDescent="0.2">
      <c r="B60" s="232" t="s">
        <v>879</v>
      </c>
      <c r="C60" s="70">
        <v>1499</v>
      </c>
      <c r="D60" s="29">
        <v>658</v>
      </c>
      <c r="E60" s="29">
        <v>841</v>
      </c>
      <c r="F60" s="237" t="s">
        <v>275</v>
      </c>
      <c r="G60" s="237" t="s">
        <v>275</v>
      </c>
      <c r="H60" s="237" t="s">
        <v>276</v>
      </c>
      <c r="I60" s="237" t="s">
        <v>276</v>
      </c>
    </row>
    <row r="61" spans="2:9" x14ac:dyDescent="0.2">
      <c r="B61" s="232" t="s">
        <v>880</v>
      </c>
      <c r="C61" s="70">
        <v>1267</v>
      </c>
      <c r="D61" s="29">
        <v>444</v>
      </c>
      <c r="E61" s="29">
        <v>823</v>
      </c>
      <c r="F61" s="237" t="s">
        <v>275</v>
      </c>
      <c r="G61" s="237" t="s">
        <v>275</v>
      </c>
      <c r="H61" s="237" t="s">
        <v>276</v>
      </c>
      <c r="I61" s="237" t="s">
        <v>276</v>
      </c>
    </row>
    <row r="62" spans="2:9" x14ac:dyDescent="0.2">
      <c r="B62" s="232"/>
      <c r="C62" s="70"/>
      <c r="D62" s="56"/>
      <c r="E62" s="56"/>
      <c r="F62" s="235"/>
      <c r="G62" s="235"/>
      <c r="H62" s="235"/>
      <c r="I62" s="235"/>
    </row>
    <row r="63" spans="2:9" x14ac:dyDescent="0.2">
      <c r="B63" s="232" t="s">
        <v>881</v>
      </c>
      <c r="C63" s="70">
        <v>874</v>
      </c>
      <c r="D63" s="29">
        <v>450</v>
      </c>
      <c r="E63" s="29">
        <v>424</v>
      </c>
      <c r="F63" s="237" t="s">
        <v>275</v>
      </c>
      <c r="G63" s="237" t="s">
        <v>275</v>
      </c>
      <c r="H63" s="237" t="s">
        <v>276</v>
      </c>
      <c r="I63" s="237" t="s">
        <v>276</v>
      </c>
    </row>
    <row r="64" spans="2:9" x14ac:dyDescent="0.2">
      <c r="B64" s="232" t="s">
        <v>882</v>
      </c>
      <c r="C64" s="70">
        <v>870</v>
      </c>
      <c r="D64" s="29">
        <v>522</v>
      </c>
      <c r="E64" s="29">
        <v>348</v>
      </c>
      <c r="F64" s="237" t="s">
        <v>275</v>
      </c>
      <c r="G64" s="237" t="s">
        <v>275</v>
      </c>
      <c r="H64" s="237" t="s">
        <v>276</v>
      </c>
      <c r="I64" s="237" t="s">
        <v>276</v>
      </c>
    </row>
    <row r="65" spans="1:9" x14ac:dyDescent="0.2">
      <c r="B65" s="232" t="s">
        <v>883</v>
      </c>
      <c r="C65" s="70">
        <v>1302</v>
      </c>
      <c r="D65" s="29">
        <v>618</v>
      </c>
      <c r="E65" s="29">
        <v>684</v>
      </c>
      <c r="F65" s="237" t="s">
        <v>275</v>
      </c>
      <c r="G65" s="237" t="s">
        <v>275</v>
      </c>
      <c r="H65" s="237" t="s">
        <v>276</v>
      </c>
      <c r="I65" s="237" t="s">
        <v>276</v>
      </c>
    </row>
    <row r="66" spans="1:9" x14ac:dyDescent="0.2">
      <c r="B66" s="232" t="s">
        <v>890</v>
      </c>
      <c r="C66" s="70">
        <v>774</v>
      </c>
      <c r="D66" s="29">
        <v>386</v>
      </c>
      <c r="E66" s="29">
        <v>388</v>
      </c>
      <c r="F66" s="237" t="s">
        <v>275</v>
      </c>
      <c r="G66" s="237" t="s">
        <v>275</v>
      </c>
      <c r="H66" s="237" t="s">
        <v>276</v>
      </c>
      <c r="I66" s="237" t="s">
        <v>276</v>
      </c>
    </row>
    <row r="67" spans="1:9" x14ac:dyDescent="0.2">
      <c r="B67" s="232" t="s">
        <v>891</v>
      </c>
      <c r="C67" s="70">
        <v>924</v>
      </c>
      <c r="D67" s="29">
        <v>305</v>
      </c>
      <c r="E67" s="29">
        <v>619</v>
      </c>
      <c r="F67" s="237" t="s">
        <v>275</v>
      </c>
      <c r="G67" s="237" t="s">
        <v>275</v>
      </c>
      <c r="H67" s="237" t="s">
        <v>276</v>
      </c>
      <c r="I67" s="237" t="s">
        <v>276</v>
      </c>
    </row>
    <row r="68" spans="1:9" x14ac:dyDescent="0.2">
      <c r="B68" s="232" t="s">
        <v>892</v>
      </c>
      <c r="C68" s="70">
        <v>897</v>
      </c>
      <c r="D68" s="29">
        <v>399</v>
      </c>
      <c r="E68" s="29">
        <v>498</v>
      </c>
      <c r="F68" s="237" t="s">
        <v>275</v>
      </c>
      <c r="G68" s="237" t="s">
        <v>275</v>
      </c>
      <c r="H68" s="237" t="s">
        <v>276</v>
      </c>
      <c r="I68" s="237" t="s">
        <v>276</v>
      </c>
    </row>
    <row r="69" spans="1:9" ht="18" thickBot="1" x14ac:dyDescent="0.25">
      <c r="B69" s="31"/>
      <c r="C69" s="50"/>
      <c r="D69" s="31"/>
      <c r="E69" s="31"/>
      <c r="F69" s="98"/>
      <c r="G69" s="98"/>
      <c r="H69" s="31"/>
      <c r="I69" s="31"/>
    </row>
    <row r="70" spans="1:9" x14ac:dyDescent="0.2">
      <c r="C70" s="57" t="s">
        <v>682</v>
      </c>
    </row>
    <row r="71" spans="1:9" x14ac:dyDescent="0.2">
      <c r="A71" s="57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I68"/>
  <sheetViews>
    <sheetView view="pageBreakPreview" topLeftCell="A40" zoomScale="75" zoomScaleNormal="75" workbookViewId="0">
      <selection activeCell="J50" sqref="J50"/>
    </sheetView>
  </sheetViews>
  <sheetFormatPr defaultColWidth="15.875" defaultRowHeight="17.25" x14ac:dyDescent="0.15"/>
  <cols>
    <col min="1" max="1" width="13.375" style="58" customWidth="1"/>
    <col min="2" max="2" width="1.25" style="58" customWidth="1"/>
    <col min="3" max="3" width="27.125" style="58" customWidth="1"/>
    <col min="4" max="9" width="16.75" style="58" customWidth="1"/>
    <col min="10" max="16384" width="15.875" style="58"/>
  </cols>
  <sheetData>
    <row r="1" spans="1:9" x14ac:dyDescent="0.2">
      <c r="A1" s="57"/>
    </row>
    <row r="6" spans="1:9" x14ac:dyDescent="0.2">
      <c r="B6" s="462" t="s">
        <v>279</v>
      </c>
      <c r="C6" s="462"/>
      <c r="D6" s="462"/>
      <c r="E6" s="462"/>
      <c r="F6" s="462"/>
      <c r="G6" s="462"/>
      <c r="H6" s="462"/>
      <c r="I6" s="462"/>
    </row>
    <row r="7" spans="1:9" ht="18" thickBot="1" x14ac:dyDescent="0.2">
      <c r="B7" s="482" t="s">
        <v>856</v>
      </c>
      <c r="C7" s="482"/>
      <c r="D7" s="482"/>
      <c r="E7" s="482"/>
      <c r="F7" s="482"/>
      <c r="G7" s="482"/>
      <c r="H7" s="482"/>
      <c r="I7" s="482"/>
    </row>
    <row r="8" spans="1:9" x14ac:dyDescent="0.2">
      <c r="D8" s="464" t="s">
        <v>857</v>
      </c>
      <c r="E8" s="483"/>
      <c r="F8" s="464" t="s">
        <v>858</v>
      </c>
      <c r="G8" s="483"/>
      <c r="H8" s="464" t="s">
        <v>859</v>
      </c>
      <c r="I8" s="465"/>
    </row>
    <row r="9" spans="1:9" x14ac:dyDescent="0.2">
      <c r="B9" s="36"/>
      <c r="C9" s="36"/>
      <c r="D9" s="51" t="s">
        <v>737</v>
      </c>
      <c r="E9" s="51" t="s">
        <v>738</v>
      </c>
      <c r="F9" s="51" t="s">
        <v>737</v>
      </c>
      <c r="G9" s="51" t="s">
        <v>738</v>
      </c>
      <c r="H9" s="51" t="s">
        <v>737</v>
      </c>
      <c r="I9" s="51" t="s">
        <v>738</v>
      </c>
    </row>
    <row r="10" spans="1:9" x14ac:dyDescent="0.2">
      <c r="D10" s="67" t="s">
        <v>280</v>
      </c>
      <c r="E10" s="68" t="s">
        <v>281</v>
      </c>
      <c r="F10" s="68" t="s">
        <v>280</v>
      </c>
      <c r="G10" s="68" t="s">
        <v>281</v>
      </c>
      <c r="H10" s="68" t="s">
        <v>280</v>
      </c>
      <c r="I10" s="68" t="s">
        <v>281</v>
      </c>
    </row>
    <row r="11" spans="1:9" x14ac:dyDescent="0.2">
      <c r="C11" s="57" t="s">
        <v>769</v>
      </c>
      <c r="D11" s="40">
        <v>248</v>
      </c>
      <c r="E11" s="61">
        <v>81377</v>
      </c>
      <c r="F11" s="64">
        <v>246</v>
      </c>
      <c r="G11" s="64">
        <v>81233</v>
      </c>
      <c r="H11" s="64">
        <v>2</v>
      </c>
      <c r="I11" s="64">
        <v>144</v>
      </c>
    </row>
    <row r="12" spans="1:9" x14ac:dyDescent="0.2">
      <c r="C12" s="57" t="s">
        <v>770</v>
      </c>
      <c r="D12" s="40">
        <v>203</v>
      </c>
      <c r="E12" s="61">
        <v>49291</v>
      </c>
      <c r="F12" s="64">
        <v>202</v>
      </c>
      <c r="G12" s="64">
        <v>49179</v>
      </c>
      <c r="H12" s="64">
        <v>1</v>
      </c>
      <c r="I12" s="64">
        <v>112</v>
      </c>
    </row>
    <row r="13" spans="1:9" x14ac:dyDescent="0.2">
      <c r="C13" s="57" t="s">
        <v>771</v>
      </c>
      <c r="D13" s="40">
        <v>132</v>
      </c>
      <c r="E13" s="61">
        <v>34645</v>
      </c>
      <c r="F13" s="64">
        <v>132</v>
      </c>
      <c r="G13" s="64">
        <v>34645</v>
      </c>
      <c r="H13" s="338">
        <v>0</v>
      </c>
      <c r="I13" s="338">
        <v>0</v>
      </c>
    </row>
    <row r="14" spans="1:9" x14ac:dyDescent="0.2">
      <c r="C14" s="57" t="s">
        <v>772</v>
      </c>
      <c r="D14" s="40">
        <v>96</v>
      </c>
      <c r="E14" s="61">
        <v>29292.42</v>
      </c>
      <c r="F14" s="61">
        <v>96</v>
      </c>
      <c r="G14" s="61">
        <v>29292.42</v>
      </c>
      <c r="H14" s="338">
        <v>0</v>
      </c>
      <c r="I14" s="338">
        <v>0</v>
      </c>
    </row>
    <row r="15" spans="1:9" x14ac:dyDescent="0.2">
      <c r="C15" s="57"/>
      <c r="D15" s="40"/>
      <c r="E15" s="61"/>
      <c r="F15" s="61"/>
      <c r="G15" s="61"/>
      <c r="H15" s="338"/>
      <c r="I15" s="338"/>
    </row>
    <row r="16" spans="1:9" x14ac:dyDescent="0.2">
      <c r="C16" s="57" t="s">
        <v>773</v>
      </c>
      <c r="D16" s="34">
        <v>88</v>
      </c>
      <c r="E16" s="58">
        <v>23852</v>
      </c>
      <c r="F16" s="58">
        <v>88</v>
      </c>
      <c r="G16" s="58">
        <v>23852</v>
      </c>
      <c r="H16" s="338">
        <v>0</v>
      </c>
      <c r="I16" s="338">
        <v>0</v>
      </c>
    </row>
    <row r="17" spans="2:9" x14ac:dyDescent="0.2">
      <c r="C17" s="57" t="s">
        <v>774</v>
      </c>
      <c r="D17" s="34">
        <v>85</v>
      </c>
      <c r="E17" s="58">
        <v>23479</v>
      </c>
      <c r="F17" s="58">
        <v>85</v>
      </c>
      <c r="G17" s="58">
        <v>23479</v>
      </c>
      <c r="H17" s="338">
        <v>0</v>
      </c>
      <c r="I17" s="338">
        <v>0</v>
      </c>
    </row>
    <row r="18" spans="2:9" x14ac:dyDescent="0.2">
      <c r="C18" s="57" t="s">
        <v>775</v>
      </c>
      <c r="D18" s="158">
        <v>79</v>
      </c>
      <c r="E18" s="159">
        <v>22156.23</v>
      </c>
      <c r="F18" s="159">
        <v>79</v>
      </c>
      <c r="G18" s="159">
        <v>22156.23</v>
      </c>
      <c r="H18" s="338">
        <v>0</v>
      </c>
      <c r="I18" s="338">
        <v>0</v>
      </c>
    </row>
    <row r="19" spans="2:9" x14ac:dyDescent="0.2">
      <c r="C19" s="57" t="s">
        <v>776</v>
      </c>
      <c r="D19" s="34">
        <f>F19</f>
        <v>78</v>
      </c>
      <c r="E19" s="58">
        <f>G19</f>
        <v>21684.23</v>
      </c>
      <c r="F19" s="58">
        <f>4+74</f>
        <v>78</v>
      </c>
      <c r="G19" s="58">
        <f>381.38+21302.85</f>
        <v>21684.23</v>
      </c>
      <c r="H19" s="338">
        <v>0</v>
      </c>
      <c r="I19" s="338">
        <v>0</v>
      </c>
    </row>
    <row r="20" spans="2:9" x14ac:dyDescent="0.2">
      <c r="C20" s="57"/>
      <c r="D20" s="34"/>
      <c r="H20" s="338"/>
      <c r="I20" s="338"/>
    </row>
    <row r="21" spans="2:9" x14ac:dyDescent="0.2">
      <c r="C21" s="57" t="s">
        <v>777</v>
      </c>
      <c r="D21" s="34">
        <f>F21</f>
        <v>76</v>
      </c>
      <c r="E21" s="58">
        <f>G21</f>
        <v>112180.88</v>
      </c>
      <c r="F21" s="58">
        <f>4+72</f>
        <v>76</v>
      </c>
      <c r="G21" s="58">
        <f>381.38+111799.5</f>
        <v>112180.88</v>
      </c>
      <c r="H21" s="338">
        <v>0</v>
      </c>
      <c r="I21" s="338">
        <v>0</v>
      </c>
    </row>
    <row r="22" spans="2:9" x14ac:dyDescent="0.2">
      <c r="C22" s="57" t="s">
        <v>778</v>
      </c>
      <c r="D22" s="158">
        <f>F22</f>
        <v>75</v>
      </c>
      <c r="E22" s="159">
        <f>G22</f>
        <v>113402.26000000001</v>
      </c>
      <c r="F22" s="159">
        <f>5+70</f>
        <v>75</v>
      </c>
      <c r="G22" s="159">
        <f>1193.46+112208.8</f>
        <v>113402.26000000001</v>
      </c>
      <c r="H22" s="338">
        <v>0</v>
      </c>
      <c r="I22" s="338">
        <v>0</v>
      </c>
    </row>
    <row r="23" spans="2:9" x14ac:dyDescent="0.2">
      <c r="C23" s="57" t="s">
        <v>893</v>
      </c>
      <c r="D23" s="158">
        <v>76</v>
      </c>
      <c r="E23" s="159">
        <v>118279.28000000001</v>
      </c>
      <c r="F23" s="159">
        <v>76</v>
      </c>
      <c r="G23" s="159">
        <v>118279.28000000001</v>
      </c>
      <c r="H23" s="338">
        <v>0</v>
      </c>
      <c r="I23" s="338">
        <v>0</v>
      </c>
    </row>
    <row r="24" spans="2:9" ht="18" thickBot="1" x14ac:dyDescent="0.2">
      <c r="B24" s="31"/>
      <c r="C24" s="31"/>
      <c r="D24" s="50"/>
      <c r="E24" s="31"/>
      <c r="F24" s="31"/>
      <c r="G24" s="31"/>
      <c r="H24" s="31"/>
      <c r="I24" s="31"/>
    </row>
    <row r="25" spans="2:9" x14ac:dyDescent="0.2">
      <c r="D25" s="57" t="s">
        <v>768</v>
      </c>
    </row>
    <row r="26" spans="2:9" x14ac:dyDescent="0.2">
      <c r="D26" s="57"/>
    </row>
    <row r="28" spans="2:9" x14ac:dyDescent="0.2">
      <c r="B28" s="462" t="s">
        <v>282</v>
      </c>
      <c r="C28" s="462"/>
      <c r="D28" s="462"/>
      <c r="E28" s="462"/>
      <c r="F28" s="462"/>
      <c r="G28" s="462"/>
      <c r="H28" s="462"/>
      <c r="I28" s="462"/>
    </row>
    <row r="29" spans="2:9" ht="18" thickBot="1" x14ac:dyDescent="0.25">
      <c r="B29" s="31"/>
      <c r="C29" s="31"/>
      <c r="D29" s="99" t="s">
        <v>283</v>
      </c>
      <c r="E29" s="96"/>
      <c r="F29" s="31"/>
      <c r="G29" s="31"/>
      <c r="H29" s="31"/>
      <c r="I29" s="31"/>
    </row>
    <row r="30" spans="2:9" x14ac:dyDescent="0.2">
      <c r="D30" s="60" t="s">
        <v>284</v>
      </c>
      <c r="E30" s="36"/>
      <c r="F30" s="60" t="s">
        <v>285</v>
      </c>
      <c r="G30" s="36"/>
      <c r="H30" s="60" t="s">
        <v>286</v>
      </c>
      <c r="I30" s="36"/>
    </row>
    <row r="31" spans="2:9" x14ac:dyDescent="0.2">
      <c r="B31" s="36"/>
      <c r="C31" s="36"/>
      <c r="D31" s="51" t="s">
        <v>390</v>
      </c>
      <c r="E31" s="51" t="s">
        <v>391</v>
      </c>
      <c r="F31" s="51" t="s">
        <v>390</v>
      </c>
      <c r="G31" s="51" t="s">
        <v>391</v>
      </c>
      <c r="H31" s="51" t="s">
        <v>390</v>
      </c>
      <c r="I31" s="51" t="s">
        <v>391</v>
      </c>
    </row>
    <row r="32" spans="2:9" x14ac:dyDescent="0.2">
      <c r="D32" s="67" t="s">
        <v>280</v>
      </c>
      <c r="E32" s="68" t="s">
        <v>287</v>
      </c>
      <c r="F32" s="68" t="s">
        <v>280</v>
      </c>
      <c r="G32" s="68" t="s">
        <v>287</v>
      </c>
      <c r="H32" s="68" t="s">
        <v>280</v>
      </c>
      <c r="I32" s="68" t="s">
        <v>287</v>
      </c>
    </row>
    <row r="33" spans="2:9" x14ac:dyDescent="0.2">
      <c r="C33" s="57" t="s">
        <v>785</v>
      </c>
      <c r="D33" s="40">
        <v>156416</v>
      </c>
      <c r="E33" s="61">
        <v>58874.428</v>
      </c>
      <c r="F33" s="64">
        <v>1192</v>
      </c>
      <c r="G33" s="64">
        <v>24837.005000000001</v>
      </c>
      <c r="H33" s="64">
        <v>155224</v>
      </c>
      <c r="I33" s="64">
        <v>34037.423000000003</v>
      </c>
    </row>
    <row r="34" spans="2:9" x14ac:dyDescent="0.2">
      <c r="C34" s="57" t="s">
        <v>708</v>
      </c>
      <c r="D34" s="40">
        <v>146618</v>
      </c>
      <c r="E34" s="61">
        <v>61913.650999999998</v>
      </c>
      <c r="F34" s="64">
        <v>1116</v>
      </c>
      <c r="G34" s="64">
        <v>29923.833999999999</v>
      </c>
      <c r="H34" s="64">
        <v>145502</v>
      </c>
      <c r="I34" s="64">
        <v>31989.816999999999</v>
      </c>
    </row>
    <row r="35" spans="2:9" x14ac:dyDescent="0.2">
      <c r="C35" s="57" t="s">
        <v>346</v>
      </c>
      <c r="D35" s="40">
        <v>143433</v>
      </c>
      <c r="E35" s="61">
        <v>57862.368000000002</v>
      </c>
      <c r="F35" s="64">
        <v>1037</v>
      </c>
      <c r="G35" s="64">
        <v>27052.966</v>
      </c>
      <c r="H35" s="64">
        <v>142396</v>
      </c>
      <c r="I35" s="64">
        <v>30810.031999999999</v>
      </c>
    </row>
    <row r="36" spans="2:9" x14ac:dyDescent="0.2">
      <c r="C36" s="57" t="s">
        <v>347</v>
      </c>
      <c r="D36" s="40">
        <v>103892</v>
      </c>
      <c r="E36" s="61">
        <v>52596</v>
      </c>
      <c r="F36" s="64">
        <v>1087</v>
      </c>
      <c r="G36" s="64">
        <v>24791</v>
      </c>
      <c r="H36" s="64">
        <v>102805</v>
      </c>
      <c r="I36" s="64">
        <v>27805</v>
      </c>
    </row>
    <row r="37" spans="2:9" x14ac:dyDescent="0.2">
      <c r="C37" s="57" t="s">
        <v>348</v>
      </c>
      <c r="D37" s="40">
        <v>90329</v>
      </c>
      <c r="E37" s="61">
        <v>44204</v>
      </c>
      <c r="F37" s="64">
        <v>1241</v>
      </c>
      <c r="G37" s="64">
        <v>21317</v>
      </c>
      <c r="H37" s="64">
        <v>89088</v>
      </c>
      <c r="I37" s="64">
        <v>22887</v>
      </c>
    </row>
    <row r="38" spans="2:9" x14ac:dyDescent="0.2">
      <c r="C38" s="57"/>
      <c r="D38" s="40"/>
      <c r="E38" s="61"/>
      <c r="F38" s="64"/>
      <c r="G38" s="64"/>
      <c r="H38" s="64"/>
      <c r="I38" s="64"/>
    </row>
    <row r="39" spans="2:9" x14ac:dyDescent="0.2">
      <c r="B39" s="57"/>
      <c r="C39" s="57" t="s">
        <v>533</v>
      </c>
      <c r="D39" s="40">
        <v>69780</v>
      </c>
      <c r="E39" s="61">
        <v>46847</v>
      </c>
      <c r="F39" s="64">
        <v>1327</v>
      </c>
      <c r="G39" s="64">
        <v>23387</v>
      </c>
      <c r="H39" s="64">
        <v>68453</v>
      </c>
      <c r="I39" s="64">
        <v>23460</v>
      </c>
    </row>
    <row r="40" spans="2:9" x14ac:dyDescent="0.2">
      <c r="B40" s="57"/>
      <c r="C40" s="57" t="s">
        <v>534</v>
      </c>
      <c r="D40" s="40">
        <v>67184</v>
      </c>
      <c r="E40" s="38">
        <v>44829</v>
      </c>
      <c r="F40" s="45">
        <v>1083</v>
      </c>
      <c r="G40" s="45">
        <v>24713</v>
      </c>
      <c r="H40" s="45">
        <v>66101</v>
      </c>
      <c r="I40" s="45">
        <v>20117</v>
      </c>
    </row>
    <row r="41" spans="2:9" x14ac:dyDescent="0.2">
      <c r="B41" s="57"/>
      <c r="C41" s="57" t="s">
        <v>581</v>
      </c>
      <c r="D41" s="40">
        <v>59791</v>
      </c>
      <c r="E41" s="38">
        <v>48370</v>
      </c>
      <c r="F41" s="45">
        <v>1172</v>
      </c>
      <c r="G41" s="45">
        <v>26992</v>
      </c>
      <c r="H41" s="45">
        <v>58619</v>
      </c>
      <c r="I41" s="45">
        <v>21378</v>
      </c>
    </row>
    <row r="42" spans="2:9" x14ac:dyDescent="0.2">
      <c r="B42" s="57"/>
      <c r="C42" s="57" t="s">
        <v>601</v>
      </c>
      <c r="D42" s="40">
        <v>60563</v>
      </c>
      <c r="E42" s="61">
        <v>48861.298999999999</v>
      </c>
      <c r="F42" s="64">
        <v>1300</v>
      </c>
      <c r="G42" s="64">
        <v>27835.733</v>
      </c>
      <c r="H42" s="64">
        <v>59263</v>
      </c>
      <c r="I42" s="64">
        <v>21025.565999999999</v>
      </c>
    </row>
    <row r="43" spans="2:9" x14ac:dyDescent="0.2">
      <c r="B43" s="57"/>
      <c r="C43" s="57" t="s">
        <v>709</v>
      </c>
      <c r="D43" s="40">
        <v>58650</v>
      </c>
      <c r="E43" s="61">
        <v>52625</v>
      </c>
      <c r="F43" s="64">
        <v>1255</v>
      </c>
      <c r="G43" s="64">
        <v>30122</v>
      </c>
      <c r="H43" s="64">
        <v>57395</v>
      </c>
      <c r="I43" s="64">
        <v>22504</v>
      </c>
    </row>
    <row r="44" spans="2:9" ht="18" thickBot="1" x14ac:dyDescent="0.2">
      <c r="B44" s="31"/>
      <c r="C44" s="31"/>
      <c r="D44" s="50"/>
      <c r="E44" s="31"/>
      <c r="F44" s="31"/>
      <c r="G44" s="31"/>
      <c r="H44" s="31"/>
      <c r="I44" s="31"/>
    </row>
    <row r="45" spans="2:9" x14ac:dyDescent="0.2">
      <c r="D45" s="57" t="s">
        <v>494</v>
      </c>
    </row>
    <row r="48" spans="2:9" ht="18" thickBot="1" x14ac:dyDescent="0.25">
      <c r="B48" s="31"/>
      <c r="C48" s="31"/>
      <c r="D48" s="99" t="s">
        <v>786</v>
      </c>
      <c r="E48" s="31"/>
      <c r="F48" s="31"/>
      <c r="G48" s="31"/>
      <c r="H48" s="31"/>
      <c r="I48" s="31"/>
    </row>
    <row r="49" spans="2:9" x14ac:dyDescent="0.2">
      <c r="D49" s="60" t="s">
        <v>284</v>
      </c>
      <c r="E49" s="36"/>
      <c r="F49" s="60" t="s">
        <v>285</v>
      </c>
      <c r="G49" s="36"/>
      <c r="H49" s="60" t="s">
        <v>286</v>
      </c>
      <c r="I49" s="36"/>
    </row>
    <row r="50" spans="2:9" x14ac:dyDescent="0.2">
      <c r="B50" s="36"/>
      <c r="C50" s="36"/>
      <c r="D50" s="51" t="s">
        <v>392</v>
      </c>
      <c r="E50" s="51" t="s">
        <v>393</v>
      </c>
      <c r="F50" s="51" t="s">
        <v>392</v>
      </c>
      <c r="G50" s="51" t="s">
        <v>393</v>
      </c>
      <c r="H50" s="51" t="s">
        <v>392</v>
      </c>
      <c r="I50" s="51" t="s">
        <v>393</v>
      </c>
    </row>
    <row r="51" spans="2:9" x14ac:dyDescent="0.2">
      <c r="D51" s="67" t="s">
        <v>280</v>
      </c>
      <c r="E51" s="68" t="s">
        <v>287</v>
      </c>
      <c r="F51" s="68" t="s">
        <v>280</v>
      </c>
      <c r="G51" s="68" t="s">
        <v>287</v>
      </c>
      <c r="H51" s="68" t="s">
        <v>280</v>
      </c>
      <c r="I51" s="68" t="s">
        <v>287</v>
      </c>
    </row>
    <row r="52" spans="2:9" x14ac:dyDescent="0.2">
      <c r="B52" s="66"/>
      <c r="C52" s="136" t="s">
        <v>497</v>
      </c>
      <c r="D52" s="313">
        <v>15847</v>
      </c>
      <c r="E52" s="340">
        <v>39595</v>
      </c>
      <c r="F52" s="340">
        <v>1271</v>
      </c>
      <c r="G52" s="340">
        <v>22660</v>
      </c>
      <c r="H52" s="340">
        <v>14576</v>
      </c>
      <c r="I52" s="340">
        <v>16935</v>
      </c>
    </row>
    <row r="53" spans="2:9" x14ac:dyDescent="0.2">
      <c r="B53" s="66"/>
      <c r="C53" s="199" t="s">
        <v>526</v>
      </c>
      <c r="D53" s="313">
        <v>12866</v>
      </c>
      <c r="E53" s="184">
        <v>38595</v>
      </c>
      <c r="F53" s="184">
        <v>1030</v>
      </c>
      <c r="G53" s="184">
        <v>23996</v>
      </c>
      <c r="H53" s="184">
        <v>11836</v>
      </c>
      <c r="I53" s="184">
        <v>14599</v>
      </c>
    </row>
    <row r="54" spans="2:9" x14ac:dyDescent="0.2">
      <c r="B54" s="66"/>
      <c r="C54" s="199" t="s">
        <v>527</v>
      </c>
      <c r="D54" s="313">
        <v>14220</v>
      </c>
      <c r="E54" s="184">
        <v>42114</v>
      </c>
      <c r="F54" s="184">
        <v>1125</v>
      </c>
      <c r="G54" s="184">
        <v>26427</v>
      </c>
      <c r="H54" s="184">
        <v>13095</v>
      </c>
      <c r="I54" s="184">
        <v>15687</v>
      </c>
    </row>
    <row r="55" spans="2:9" x14ac:dyDescent="0.2">
      <c r="B55" s="66"/>
      <c r="C55" s="136" t="s">
        <v>578</v>
      </c>
      <c r="D55" s="313">
        <f>F55+H55</f>
        <v>14106</v>
      </c>
      <c r="E55" s="184">
        <f>G55+I55</f>
        <v>42870.178999999996</v>
      </c>
      <c r="F55" s="340">
        <v>1250</v>
      </c>
      <c r="G55" s="340">
        <v>27204.277999999998</v>
      </c>
      <c r="H55" s="340">
        <v>12856</v>
      </c>
      <c r="I55" s="340">
        <v>15665.901</v>
      </c>
    </row>
    <row r="56" spans="2:9" x14ac:dyDescent="0.2">
      <c r="B56" s="66"/>
      <c r="C56" s="136" t="s">
        <v>742</v>
      </c>
      <c r="D56" s="313">
        <v>13456</v>
      </c>
      <c r="E56" s="184">
        <v>45752</v>
      </c>
      <c r="F56" s="340">
        <v>1211</v>
      </c>
      <c r="G56" s="340">
        <v>29301</v>
      </c>
      <c r="H56" s="340">
        <v>12245</v>
      </c>
      <c r="I56" s="340">
        <v>16451</v>
      </c>
    </row>
    <row r="57" spans="2:9" x14ac:dyDescent="0.2">
      <c r="B57" s="69"/>
      <c r="C57" s="69"/>
      <c r="D57" s="313"/>
      <c r="E57" s="184"/>
      <c r="F57" s="186"/>
      <c r="G57" s="186"/>
      <c r="H57" s="186"/>
      <c r="I57" s="186"/>
    </row>
    <row r="58" spans="2:9" x14ac:dyDescent="0.2">
      <c r="B58" s="57"/>
      <c r="C58" s="57" t="s">
        <v>0</v>
      </c>
      <c r="D58" s="313">
        <v>3</v>
      </c>
      <c r="E58" s="184">
        <v>225</v>
      </c>
      <c r="F58" s="341">
        <v>3</v>
      </c>
      <c r="G58" s="341">
        <v>225</v>
      </c>
      <c r="H58" s="342">
        <v>0</v>
      </c>
      <c r="I58" s="343">
        <v>0</v>
      </c>
    </row>
    <row r="59" spans="2:9" x14ac:dyDescent="0.2">
      <c r="B59" s="57"/>
      <c r="C59" s="57" t="s">
        <v>607</v>
      </c>
      <c r="D59" s="313">
        <v>2979</v>
      </c>
      <c r="E59" s="184">
        <v>1901</v>
      </c>
      <c r="F59" s="344">
        <v>127</v>
      </c>
      <c r="G59" s="344">
        <v>519</v>
      </c>
      <c r="H59" s="344">
        <v>2852</v>
      </c>
      <c r="I59" s="344">
        <v>1381</v>
      </c>
    </row>
    <row r="60" spans="2:9" x14ac:dyDescent="0.2">
      <c r="B60" s="57"/>
      <c r="C60" s="57" t="s">
        <v>608</v>
      </c>
      <c r="D60" s="313">
        <v>5545</v>
      </c>
      <c r="E60" s="184">
        <v>19481</v>
      </c>
      <c r="F60" s="344">
        <v>457</v>
      </c>
      <c r="G60" s="344">
        <v>13799</v>
      </c>
      <c r="H60" s="344">
        <v>5088</v>
      </c>
      <c r="I60" s="344">
        <v>5683</v>
      </c>
    </row>
    <row r="61" spans="2:9" x14ac:dyDescent="0.2">
      <c r="B61" s="57"/>
      <c r="C61" s="57" t="s">
        <v>609</v>
      </c>
      <c r="D61" s="313">
        <v>1743</v>
      </c>
      <c r="E61" s="184">
        <v>16717</v>
      </c>
      <c r="F61" s="344">
        <v>624</v>
      </c>
      <c r="G61" s="344">
        <v>14758</v>
      </c>
      <c r="H61" s="344">
        <v>1119</v>
      </c>
      <c r="I61" s="344">
        <v>1959</v>
      </c>
    </row>
    <row r="62" spans="2:9" x14ac:dyDescent="0.2">
      <c r="B62" s="57"/>
      <c r="C62" s="57"/>
      <c r="D62" s="313"/>
      <c r="E62" s="184"/>
      <c r="F62" s="344"/>
      <c r="G62" s="344"/>
      <c r="H62" s="344"/>
      <c r="I62" s="344"/>
    </row>
    <row r="63" spans="2:9" x14ac:dyDescent="0.2">
      <c r="B63" s="57"/>
      <c r="C63" s="57" t="s">
        <v>610</v>
      </c>
      <c r="D63" s="313">
        <v>2813</v>
      </c>
      <c r="E63" s="184">
        <v>7348</v>
      </c>
      <c r="F63" s="341">
        <v>0</v>
      </c>
      <c r="G63" s="341">
        <v>0</v>
      </c>
      <c r="H63" s="343">
        <v>2813</v>
      </c>
      <c r="I63" s="343">
        <v>7348</v>
      </c>
    </row>
    <row r="64" spans="2:9" x14ac:dyDescent="0.2">
      <c r="B64" s="57"/>
      <c r="C64" s="57" t="s">
        <v>611</v>
      </c>
      <c r="D64" s="313">
        <v>373</v>
      </c>
      <c r="E64" s="184">
        <v>80</v>
      </c>
      <c r="F64" s="341">
        <v>0</v>
      </c>
      <c r="G64" s="341">
        <v>0</v>
      </c>
      <c r="H64" s="344">
        <v>373</v>
      </c>
      <c r="I64" s="344">
        <v>80</v>
      </c>
    </row>
    <row r="65" spans="2:9" x14ac:dyDescent="0.2">
      <c r="B65" s="57"/>
      <c r="C65" s="57" t="s">
        <v>612</v>
      </c>
      <c r="D65" s="313">
        <v>0</v>
      </c>
      <c r="E65" s="184">
        <v>0</v>
      </c>
      <c r="F65" s="341">
        <v>0</v>
      </c>
      <c r="G65" s="341">
        <v>0</v>
      </c>
      <c r="H65" s="341">
        <v>0</v>
      </c>
      <c r="I65" s="341">
        <v>0</v>
      </c>
    </row>
    <row r="66" spans="2:9" x14ac:dyDescent="0.2">
      <c r="B66" s="57"/>
      <c r="C66" s="57" t="s">
        <v>613</v>
      </c>
      <c r="D66" s="313">
        <v>0</v>
      </c>
      <c r="E66" s="184">
        <v>0</v>
      </c>
      <c r="F66" s="341">
        <v>0</v>
      </c>
      <c r="G66" s="341">
        <v>0</v>
      </c>
      <c r="H66" s="341">
        <v>0</v>
      </c>
      <c r="I66" s="341">
        <v>0</v>
      </c>
    </row>
    <row r="67" spans="2:9" ht="18" thickBot="1" x14ac:dyDescent="0.2">
      <c r="B67" s="31"/>
      <c r="C67" s="31"/>
      <c r="D67" s="50"/>
      <c r="E67" s="31"/>
      <c r="F67" s="31"/>
      <c r="G67" s="31"/>
      <c r="H67" s="31"/>
      <c r="I67" s="31"/>
    </row>
    <row r="68" spans="2:9" x14ac:dyDescent="0.2">
      <c r="D68" s="57" t="s">
        <v>494</v>
      </c>
    </row>
  </sheetData>
  <mergeCells count="6">
    <mergeCell ref="B6:I6"/>
    <mergeCell ref="B28:I28"/>
    <mergeCell ref="B7:I7"/>
    <mergeCell ref="D8:E8"/>
    <mergeCell ref="F8:G8"/>
    <mergeCell ref="H8:I8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69"/>
  <sheetViews>
    <sheetView view="pageBreakPreview" topLeftCell="A31" zoomScale="75" zoomScaleNormal="75" workbookViewId="0">
      <selection activeCell="J50" sqref="J50"/>
    </sheetView>
  </sheetViews>
  <sheetFormatPr defaultColWidth="15.875" defaultRowHeight="17.25" x14ac:dyDescent="0.15"/>
  <cols>
    <col min="1" max="1" width="13.375" style="58" customWidth="1"/>
    <col min="2" max="2" width="22.5" style="58" customWidth="1"/>
    <col min="3" max="10" width="15" style="58" customWidth="1"/>
    <col min="11" max="11" width="15.875" style="29"/>
    <col min="12" max="16384" width="15.875" style="58"/>
  </cols>
  <sheetData>
    <row r="6" spans="2:10" x14ac:dyDescent="0.2">
      <c r="B6" s="462" t="s">
        <v>282</v>
      </c>
      <c r="C6" s="462"/>
      <c r="D6" s="462"/>
      <c r="E6" s="462"/>
      <c r="F6" s="462"/>
      <c r="G6" s="462"/>
      <c r="H6" s="462"/>
      <c r="I6" s="462"/>
      <c r="J6" s="462"/>
    </row>
    <row r="7" spans="2:10" ht="18" thickBot="1" x14ac:dyDescent="0.25">
      <c r="B7" s="31"/>
      <c r="C7" s="99" t="s">
        <v>787</v>
      </c>
      <c r="D7" s="31"/>
      <c r="E7" s="31"/>
      <c r="F7" s="31"/>
      <c r="G7" s="31"/>
      <c r="H7" s="31"/>
      <c r="I7" s="31"/>
      <c r="J7" s="31"/>
    </row>
    <row r="8" spans="2:10" x14ac:dyDescent="0.2">
      <c r="C8" s="33"/>
      <c r="E8" s="36"/>
      <c r="F8" s="49"/>
      <c r="G8" s="49" t="s">
        <v>649</v>
      </c>
      <c r="H8" s="36"/>
      <c r="I8" s="36"/>
      <c r="J8" s="36"/>
    </row>
    <row r="9" spans="2:10" x14ac:dyDescent="0.2">
      <c r="C9" s="473" t="s">
        <v>650</v>
      </c>
      <c r="D9" s="475"/>
      <c r="E9" s="484" t="s">
        <v>614</v>
      </c>
      <c r="F9" s="485"/>
      <c r="G9" s="484" t="s">
        <v>615</v>
      </c>
      <c r="H9" s="485"/>
      <c r="I9" s="484" t="s">
        <v>441</v>
      </c>
      <c r="J9" s="488"/>
    </row>
    <row r="10" spans="2:10" x14ac:dyDescent="0.2">
      <c r="B10" s="36"/>
      <c r="C10" s="51" t="s">
        <v>542</v>
      </c>
      <c r="D10" s="51" t="s">
        <v>394</v>
      </c>
      <c r="E10" s="51" t="s">
        <v>542</v>
      </c>
      <c r="F10" s="51" t="s">
        <v>394</v>
      </c>
      <c r="G10" s="51" t="s">
        <v>542</v>
      </c>
      <c r="H10" s="51" t="s">
        <v>394</v>
      </c>
      <c r="I10" s="51" t="s">
        <v>542</v>
      </c>
      <c r="J10" s="51" t="s">
        <v>394</v>
      </c>
    </row>
    <row r="11" spans="2:10" x14ac:dyDescent="0.2">
      <c r="C11" s="67" t="s">
        <v>280</v>
      </c>
      <c r="D11" s="68" t="s">
        <v>287</v>
      </c>
      <c r="E11" s="68" t="s">
        <v>280</v>
      </c>
      <c r="F11" s="68" t="s">
        <v>287</v>
      </c>
      <c r="G11" s="68" t="s">
        <v>280</v>
      </c>
      <c r="H11" s="68" t="s">
        <v>287</v>
      </c>
      <c r="I11" s="68" t="s">
        <v>280</v>
      </c>
      <c r="J11" s="68" t="s">
        <v>287</v>
      </c>
    </row>
    <row r="12" spans="2:10" ht="17.25" customHeight="1" x14ac:dyDescent="0.2">
      <c r="B12" s="437" t="s">
        <v>578</v>
      </c>
      <c r="C12" s="345">
        <v>15326</v>
      </c>
      <c r="D12" s="346">
        <v>44876.5</v>
      </c>
      <c r="E12" s="347">
        <v>14106</v>
      </c>
      <c r="F12" s="347">
        <v>42870.178999999996</v>
      </c>
      <c r="G12" s="347">
        <v>512</v>
      </c>
      <c r="H12" s="347">
        <v>881.88300000000004</v>
      </c>
      <c r="I12" s="347">
        <v>708</v>
      </c>
      <c r="J12" s="347">
        <v>1124.4380000000001</v>
      </c>
    </row>
    <row r="13" spans="2:10" ht="17.25" customHeight="1" x14ac:dyDescent="0.2">
      <c r="B13" s="437" t="s">
        <v>742</v>
      </c>
      <c r="C13" s="345">
        <f>E13+G13+I13</f>
        <v>14886</v>
      </c>
      <c r="D13" s="346">
        <f>F13+H13+J13</f>
        <v>48613</v>
      </c>
      <c r="E13" s="435">
        <f t="shared" ref="E13:J13" si="0">SUM(E15:E22)</f>
        <v>13456</v>
      </c>
      <c r="F13" s="435">
        <f t="shared" si="0"/>
        <v>45752</v>
      </c>
      <c r="G13" s="347">
        <f t="shared" si="0"/>
        <v>758</v>
      </c>
      <c r="H13" s="347">
        <f t="shared" si="0"/>
        <v>1488</v>
      </c>
      <c r="I13" s="347">
        <f t="shared" si="0"/>
        <v>672</v>
      </c>
      <c r="J13" s="347">
        <f t="shared" si="0"/>
        <v>1373</v>
      </c>
    </row>
    <row r="14" spans="2:10" ht="17.25" customHeight="1" x14ac:dyDescent="0.2">
      <c r="B14" s="59"/>
      <c r="C14" s="345"/>
      <c r="D14" s="346"/>
      <c r="E14" s="433"/>
      <c r="F14" s="433"/>
      <c r="G14" s="347"/>
      <c r="H14" s="347"/>
      <c r="I14" s="347"/>
      <c r="J14" s="347"/>
    </row>
    <row r="15" spans="2:10" x14ac:dyDescent="0.2">
      <c r="B15" s="57" t="s">
        <v>395</v>
      </c>
      <c r="C15" s="345">
        <f t="shared" ref="C15:C22" si="1">E15+G15+I15</f>
        <v>1255</v>
      </c>
      <c r="D15" s="346">
        <f t="shared" ref="D15:D22" si="2">F15+H15+J15</f>
        <v>30122</v>
      </c>
      <c r="E15" s="436">
        <v>1211</v>
      </c>
      <c r="F15" s="436">
        <v>29301</v>
      </c>
      <c r="G15" s="347">
        <v>0</v>
      </c>
      <c r="H15" s="347">
        <v>0</v>
      </c>
      <c r="I15" s="350">
        <v>44</v>
      </c>
      <c r="J15" s="350">
        <v>821</v>
      </c>
    </row>
    <row r="16" spans="2:10" x14ac:dyDescent="0.2">
      <c r="B16" s="57" t="s">
        <v>515</v>
      </c>
      <c r="C16" s="345">
        <f t="shared" si="1"/>
        <v>0</v>
      </c>
      <c r="D16" s="346">
        <f t="shared" si="2"/>
        <v>0</v>
      </c>
      <c r="E16" s="435">
        <v>0</v>
      </c>
      <c r="F16" s="435">
        <v>0</v>
      </c>
      <c r="G16" s="347">
        <v>0</v>
      </c>
      <c r="H16" s="347">
        <v>0</v>
      </c>
      <c r="I16" s="347">
        <v>0</v>
      </c>
      <c r="J16" s="347">
        <v>0</v>
      </c>
    </row>
    <row r="17" spans="2:10" x14ac:dyDescent="0.2">
      <c r="B17" s="57" t="s">
        <v>543</v>
      </c>
      <c r="C17" s="345">
        <f t="shared" si="1"/>
        <v>10374</v>
      </c>
      <c r="D17" s="346">
        <f t="shared" si="2"/>
        <v>10946</v>
      </c>
      <c r="E17" s="436">
        <v>9059</v>
      </c>
      <c r="F17" s="436">
        <v>9023</v>
      </c>
      <c r="G17" s="350">
        <v>752</v>
      </c>
      <c r="H17" s="350">
        <v>1483</v>
      </c>
      <c r="I17" s="350">
        <v>563</v>
      </c>
      <c r="J17" s="350">
        <v>440</v>
      </c>
    </row>
    <row r="18" spans="2:10" x14ac:dyDescent="0.2">
      <c r="B18" s="57" t="s">
        <v>516</v>
      </c>
      <c r="C18" s="345">
        <f t="shared" si="1"/>
        <v>2813</v>
      </c>
      <c r="D18" s="346">
        <f t="shared" si="2"/>
        <v>7348</v>
      </c>
      <c r="E18" s="435">
        <v>2813</v>
      </c>
      <c r="F18" s="435">
        <v>7348</v>
      </c>
      <c r="G18" s="347">
        <v>0</v>
      </c>
      <c r="H18" s="347">
        <v>0</v>
      </c>
      <c r="I18" s="347">
        <v>0</v>
      </c>
      <c r="J18" s="347">
        <v>0</v>
      </c>
    </row>
    <row r="19" spans="2:10" x14ac:dyDescent="0.2">
      <c r="B19" s="142"/>
      <c r="C19" s="345"/>
      <c r="D19" s="346"/>
      <c r="E19" s="435"/>
      <c r="F19" s="435"/>
      <c r="G19" s="347"/>
      <c r="H19" s="347"/>
      <c r="I19" s="347"/>
      <c r="J19" s="347"/>
    </row>
    <row r="20" spans="2:10" x14ac:dyDescent="0.2">
      <c r="B20" s="57" t="s">
        <v>544</v>
      </c>
      <c r="C20" s="345">
        <f t="shared" si="1"/>
        <v>0</v>
      </c>
      <c r="D20" s="346">
        <f t="shared" si="2"/>
        <v>0</v>
      </c>
      <c r="E20" s="434">
        <v>0</v>
      </c>
      <c r="F20" s="434">
        <v>0</v>
      </c>
      <c r="G20" s="347">
        <v>0</v>
      </c>
      <c r="H20" s="347">
        <v>0</v>
      </c>
      <c r="I20" s="347">
        <v>0</v>
      </c>
      <c r="J20" s="347">
        <v>0</v>
      </c>
    </row>
    <row r="21" spans="2:10" x14ac:dyDescent="0.2">
      <c r="B21" s="57" t="s">
        <v>545</v>
      </c>
      <c r="C21" s="345">
        <f t="shared" si="1"/>
        <v>0</v>
      </c>
      <c r="D21" s="346">
        <f t="shared" si="2"/>
        <v>0</v>
      </c>
      <c r="E21" s="434">
        <v>0</v>
      </c>
      <c r="F21" s="434">
        <v>0</v>
      </c>
      <c r="G21" s="347">
        <v>0</v>
      </c>
      <c r="H21" s="347">
        <v>0</v>
      </c>
      <c r="I21" s="347">
        <v>0</v>
      </c>
      <c r="J21" s="347">
        <v>0</v>
      </c>
    </row>
    <row r="22" spans="2:10" x14ac:dyDescent="0.2">
      <c r="B22" s="57" t="s">
        <v>546</v>
      </c>
      <c r="C22" s="345">
        <f t="shared" si="1"/>
        <v>444</v>
      </c>
      <c r="D22" s="346">
        <f t="shared" si="2"/>
        <v>197</v>
      </c>
      <c r="E22" s="436">
        <v>373</v>
      </c>
      <c r="F22" s="436">
        <v>80</v>
      </c>
      <c r="G22" s="350">
        <v>6</v>
      </c>
      <c r="H22" s="350">
        <v>5</v>
      </c>
      <c r="I22" s="350">
        <v>65</v>
      </c>
      <c r="J22" s="350">
        <v>112</v>
      </c>
    </row>
    <row r="23" spans="2:10" ht="18" thickBot="1" x14ac:dyDescent="0.25">
      <c r="B23" s="31"/>
      <c r="C23" s="162"/>
      <c r="D23" s="163"/>
      <c r="E23" s="163"/>
      <c r="F23" s="163"/>
      <c r="G23" s="163"/>
      <c r="H23" s="163"/>
      <c r="I23" s="213"/>
      <c r="J23" s="163"/>
    </row>
    <row r="24" spans="2:10" x14ac:dyDescent="0.2">
      <c r="C24" s="214"/>
      <c r="D24" s="215"/>
      <c r="E24" s="159"/>
      <c r="F24" s="161"/>
      <c r="G24" s="203" t="s">
        <v>616</v>
      </c>
      <c r="H24" s="203"/>
      <c r="I24" s="167"/>
      <c r="J24" s="167"/>
    </row>
    <row r="25" spans="2:10" x14ac:dyDescent="0.2">
      <c r="C25" s="490" t="s">
        <v>547</v>
      </c>
      <c r="D25" s="491"/>
      <c r="E25" s="486" t="s">
        <v>548</v>
      </c>
      <c r="F25" s="487"/>
      <c r="G25" s="486" t="s">
        <v>549</v>
      </c>
      <c r="H25" s="489"/>
      <c r="I25" s="486" t="s">
        <v>617</v>
      </c>
      <c r="J25" s="489"/>
    </row>
    <row r="26" spans="2:10" x14ac:dyDescent="0.2">
      <c r="B26" s="36"/>
      <c r="C26" s="168" t="s">
        <v>550</v>
      </c>
      <c r="D26" s="168" t="s">
        <v>551</v>
      </c>
      <c r="E26" s="168" t="s">
        <v>550</v>
      </c>
      <c r="F26" s="168" t="s">
        <v>551</v>
      </c>
      <c r="G26" s="168" t="s">
        <v>550</v>
      </c>
      <c r="H26" s="168" t="s">
        <v>551</v>
      </c>
      <c r="I26" s="168" t="s">
        <v>550</v>
      </c>
      <c r="J26" s="168" t="s">
        <v>551</v>
      </c>
    </row>
    <row r="27" spans="2:10" x14ac:dyDescent="0.2">
      <c r="C27" s="205" t="s">
        <v>280</v>
      </c>
      <c r="D27" s="206" t="s">
        <v>287</v>
      </c>
      <c r="E27" s="216" t="s">
        <v>280</v>
      </c>
      <c r="F27" s="206" t="s">
        <v>287</v>
      </c>
      <c r="G27" s="206" t="s">
        <v>280</v>
      </c>
      <c r="H27" s="206" t="s">
        <v>287</v>
      </c>
      <c r="I27" s="206" t="s">
        <v>280</v>
      </c>
      <c r="J27" s="206" t="s">
        <v>287</v>
      </c>
    </row>
    <row r="28" spans="2:10" x14ac:dyDescent="0.2">
      <c r="B28" s="438" t="s">
        <v>578</v>
      </c>
      <c r="C28" s="345">
        <v>45237</v>
      </c>
      <c r="D28" s="348">
        <v>3984.799</v>
      </c>
      <c r="E28" s="347">
        <v>2668</v>
      </c>
      <c r="F28" s="347">
        <v>38.278999999999996</v>
      </c>
      <c r="G28" s="347">
        <v>14569</v>
      </c>
      <c r="H28" s="347">
        <v>142.435</v>
      </c>
      <c r="I28" s="347">
        <v>3509</v>
      </c>
      <c r="J28" s="347">
        <v>3279.9979999999996</v>
      </c>
    </row>
    <row r="29" spans="2:10" ht="17.25" customHeight="1" x14ac:dyDescent="0.2">
      <c r="B29" s="438" t="s">
        <v>742</v>
      </c>
      <c r="C29" s="345">
        <v>43764</v>
      </c>
      <c r="D29" s="346">
        <v>4013</v>
      </c>
      <c r="E29" s="347">
        <v>2872</v>
      </c>
      <c r="F29" s="347">
        <v>45</v>
      </c>
      <c r="G29" s="347">
        <v>14764</v>
      </c>
      <c r="H29" s="347">
        <v>167</v>
      </c>
      <c r="I29" s="347">
        <v>3250</v>
      </c>
      <c r="J29" s="347">
        <v>3124</v>
      </c>
    </row>
    <row r="30" spans="2:10" x14ac:dyDescent="0.2">
      <c r="B30" s="165"/>
      <c r="C30" s="345"/>
      <c r="D30" s="346"/>
      <c r="E30" s="347"/>
      <c r="F30" s="347"/>
      <c r="G30" s="347"/>
      <c r="H30" s="347"/>
      <c r="I30" s="347"/>
      <c r="J30" s="347"/>
    </row>
    <row r="31" spans="2:10" x14ac:dyDescent="0.2">
      <c r="B31" s="57" t="s">
        <v>395</v>
      </c>
      <c r="C31" s="345">
        <v>0</v>
      </c>
      <c r="D31" s="346">
        <v>0</v>
      </c>
      <c r="E31" s="250">
        <v>0</v>
      </c>
      <c r="F31" s="250">
        <v>0</v>
      </c>
      <c r="G31" s="250">
        <v>0</v>
      </c>
      <c r="H31" s="250">
        <v>0</v>
      </c>
      <c r="I31" s="250">
        <v>0</v>
      </c>
      <c r="J31" s="250">
        <v>0</v>
      </c>
    </row>
    <row r="32" spans="2:10" x14ac:dyDescent="0.2">
      <c r="B32" s="57" t="s">
        <v>396</v>
      </c>
      <c r="C32" s="345">
        <v>5282</v>
      </c>
      <c r="D32" s="346">
        <v>648</v>
      </c>
      <c r="E32" s="347">
        <v>872</v>
      </c>
      <c r="F32" s="347">
        <v>17</v>
      </c>
      <c r="G32" s="347">
        <v>68</v>
      </c>
      <c r="H32" s="347">
        <v>28</v>
      </c>
      <c r="I32" s="347">
        <v>373</v>
      </c>
      <c r="J32" s="347">
        <v>197</v>
      </c>
    </row>
    <row r="33" spans="1:10" x14ac:dyDescent="0.2">
      <c r="B33" s="57" t="s">
        <v>860</v>
      </c>
      <c r="C33" s="345">
        <v>0</v>
      </c>
      <c r="D33" s="346">
        <v>0</v>
      </c>
      <c r="E33" s="250">
        <v>0</v>
      </c>
      <c r="F33" s="250">
        <v>0</v>
      </c>
      <c r="G33" s="250">
        <v>0</v>
      </c>
      <c r="H33" s="250">
        <v>0</v>
      </c>
      <c r="I33" s="250">
        <v>0</v>
      </c>
      <c r="J33" s="250">
        <v>0</v>
      </c>
    </row>
    <row r="34" spans="1:10" x14ac:dyDescent="0.2">
      <c r="B34" s="161"/>
      <c r="C34" s="345"/>
      <c r="D34" s="346"/>
      <c r="E34" s="347"/>
      <c r="F34" s="347"/>
      <c r="G34" s="347"/>
      <c r="H34" s="347"/>
      <c r="I34" s="347"/>
      <c r="J34" s="347"/>
    </row>
    <row r="35" spans="1:10" x14ac:dyDescent="0.2">
      <c r="B35" s="57" t="s">
        <v>552</v>
      </c>
      <c r="C35" s="345">
        <v>34538</v>
      </c>
      <c r="D35" s="346">
        <v>333.16</v>
      </c>
      <c r="E35" s="347">
        <v>440</v>
      </c>
      <c r="F35" s="347">
        <v>5</v>
      </c>
      <c r="G35" s="347">
        <v>14696</v>
      </c>
      <c r="H35" s="347">
        <v>139</v>
      </c>
      <c r="I35" s="347">
        <v>2640</v>
      </c>
      <c r="J35" s="347">
        <v>25</v>
      </c>
    </row>
    <row r="36" spans="1:10" x14ac:dyDescent="0.2">
      <c r="B36" s="57" t="s">
        <v>553</v>
      </c>
      <c r="C36" s="345">
        <v>357</v>
      </c>
      <c r="D36" s="346">
        <v>117</v>
      </c>
      <c r="E36" s="353">
        <v>0</v>
      </c>
      <c r="F36" s="353">
        <v>0</v>
      </c>
      <c r="G36" s="353">
        <v>0</v>
      </c>
      <c r="H36" s="353">
        <v>0</v>
      </c>
      <c r="I36" s="347">
        <v>162</v>
      </c>
      <c r="J36" s="347">
        <v>58</v>
      </c>
    </row>
    <row r="37" spans="1:10" x14ac:dyDescent="0.2">
      <c r="B37" s="57" t="s">
        <v>554</v>
      </c>
      <c r="C37" s="345">
        <v>3587</v>
      </c>
      <c r="D37" s="346">
        <v>2916</v>
      </c>
      <c r="E37" s="347">
        <v>1560</v>
      </c>
      <c r="F37" s="347">
        <v>23</v>
      </c>
      <c r="G37" s="353">
        <v>0</v>
      </c>
      <c r="H37" s="353">
        <v>0</v>
      </c>
      <c r="I37" s="347">
        <v>75</v>
      </c>
      <c r="J37" s="347">
        <v>2845</v>
      </c>
    </row>
    <row r="38" spans="1:10" ht="18" thickBot="1" x14ac:dyDescent="0.2">
      <c r="B38" s="31"/>
      <c r="C38" s="162"/>
      <c r="D38" s="163"/>
      <c r="E38" s="163"/>
      <c r="F38" s="163"/>
      <c r="G38" s="163"/>
      <c r="H38" s="163"/>
      <c r="I38" s="163"/>
      <c r="J38" s="163"/>
    </row>
    <row r="39" spans="1:10" x14ac:dyDescent="0.2">
      <c r="C39" s="204"/>
      <c r="D39" s="167"/>
      <c r="E39" s="167"/>
      <c r="F39" s="203" t="s">
        <v>288</v>
      </c>
      <c r="G39" s="167"/>
      <c r="H39" s="167"/>
      <c r="I39" s="167"/>
      <c r="J39" s="167"/>
    </row>
    <row r="40" spans="1:10" x14ac:dyDescent="0.2">
      <c r="C40" s="486" t="s">
        <v>618</v>
      </c>
      <c r="D40" s="487"/>
      <c r="E40" s="486" t="s">
        <v>619</v>
      </c>
      <c r="F40" s="487"/>
      <c r="G40" s="486" t="s">
        <v>620</v>
      </c>
      <c r="H40" s="487"/>
      <c r="I40" s="486" t="s">
        <v>621</v>
      </c>
      <c r="J40" s="489"/>
    </row>
    <row r="41" spans="1:10" x14ac:dyDescent="0.2">
      <c r="B41" s="36"/>
      <c r="C41" s="168" t="s">
        <v>622</v>
      </c>
      <c r="D41" s="168" t="s">
        <v>623</v>
      </c>
      <c r="E41" s="168" t="s">
        <v>622</v>
      </c>
      <c r="F41" s="168" t="s">
        <v>623</v>
      </c>
      <c r="G41" s="168" t="s">
        <v>622</v>
      </c>
      <c r="H41" s="168" t="s">
        <v>623</v>
      </c>
      <c r="I41" s="168" t="s">
        <v>622</v>
      </c>
      <c r="J41" s="168" t="s">
        <v>623</v>
      </c>
    </row>
    <row r="42" spans="1:10" x14ac:dyDescent="0.2">
      <c r="C42" s="205" t="s">
        <v>280</v>
      </c>
      <c r="D42" s="206" t="s">
        <v>287</v>
      </c>
      <c r="E42" s="206" t="s">
        <v>280</v>
      </c>
      <c r="F42" s="206" t="s">
        <v>287</v>
      </c>
      <c r="G42" s="206" t="s">
        <v>280</v>
      </c>
      <c r="H42" s="206" t="s">
        <v>287</v>
      </c>
      <c r="I42" s="206" t="s">
        <v>280</v>
      </c>
      <c r="J42" s="206" t="s">
        <v>287</v>
      </c>
    </row>
    <row r="43" spans="1:10" x14ac:dyDescent="0.2">
      <c r="A43" s="62"/>
      <c r="B43" s="439" t="s">
        <v>578</v>
      </c>
      <c r="C43" s="349">
        <v>2995</v>
      </c>
      <c r="D43" s="347">
        <v>243.833</v>
      </c>
      <c r="E43" s="347">
        <v>3505</v>
      </c>
      <c r="F43" s="347">
        <v>60.13</v>
      </c>
      <c r="G43" s="347">
        <v>5707</v>
      </c>
      <c r="H43" s="347">
        <v>45.903000000000006</v>
      </c>
      <c r="I43" s="347">
        <v>3400</v>
      </c>
      <c r="J43" s="347">
        <v>65.454000000000008</v>
      </c>
    </row>
    <row r="44" spans="1:10" ht="17.25" customHeight="1" x14ac:dyDescent="0.2">
      <c r="B44" s="439" t="s">
        <v>742</v>
      </c>
      <c r="C44" s="345">
        <v>2985</v>
      </c>
      <c r="D44" s="346">
        <v>243</v>
      </c>
      <c r="E44" s="346">
        <v>3117</v>
      </c>
      <c r="F44" s="346">
        <v>65</v>
      </c>
      <c r="G44" s="346">
        <v>5455</v>
      </c>
      <c r="H44" s="346">
        <v>47</v>
      </c>
      <c r="I44" s="346">
        <v>2844</v>
      </c>
      <c r="J44" s="346">
        <v>73</v>
      </c>
    </row>
    <row r="45" spans="1:10" x14ac:dyDescent="0.2">
      <c r="B45" s="161"/>
      <c r="C45" s="349"/>
      <c r="D45" s="347"/>
      <c r="E45" s="347"/>
      <c r="F45" s="347"/>
      <c r="G45" s="347"/>
      <c r="H45" s="347"/>
      <c r="I45" s="347"/>
      <c r="J45" s="347"/>
    </row>
    <row r="46" spans="1:10" x14ac:dyDescent="0.2">
      <c r="B46" s="164" t="s">
        <v>395</v>
      </c>
      <c r="C46" s="352">
        <v>0</v>
      </c>
      <c r="D46" s="353">
        <v>0</v>
      </c>
      <c r="E46" s="353">
        <v>0</v>
      </c>
      <c r="F46" s="353">
        <v>0</v>
      </c>
      <c r="G46" s="353">
        <v>0</v>
      </c>
      <c r="H46" s="353">
        <v>0</v>
      </c>
      <c r="I46" s="353">
        <v>0</v>
      </c>
      <c r="J46" s="353">
        <v>0</v>
      </c>
    </row>
    <row r="47" spans="1:10" x14ac:dyDescent="0.2">
      <c r="B47" s="164" t="s">
        <v>396</v>
      </c>
      <c r="C47" s="349">
        <v>328</v>
      </c>
      <c r="D47" s="347">
        <v>158</v>
      </c>
      <c r="E47" s="347">
        <v>45</v>
      </c>
      <c r="F47" s="347">
        <v>40</v>
      </c>
      <c r="G47" s="347">
        <v>29</v>
      </c>
      <c r="H47" s="347">
        <v>15</v>
      </c>
      <c r="I47" s="353">
        <v>0</v>
      </c>
      <c r="J47" s="353">
        <v>0</v>
      </c>
    </row>
    <row r="48" spans="1:10" x14ac:dyDescent="0.2">
      <c r="B48" s="57" t="s">
        <v>860</v>
      </c>
      <c r="C48" s="352">
        <v>0</v>
      </c>
      <c r="D48" s="353">
        <v>0</v>
      </c>
      <c r="E48" s="353">
        <v>0</v>
      </c>
      <c r="F48" s="353">
        <v>0</v>
      </c>
      <c r="G48" s="353">
        <v>0</v>
      </c>
      <c r="H48" s="353">
        <v>0</v>
      </c>
      <c r="I48" s="353">
        <v>0</v>
      </c>
      <c r="J48" s="353">
        <v>0</v>
      </c>
    </row>
    <row r="49" spans="2:10" x14ac:dyDescent="0.2">
      <c r="B49" s="161"/>
      <c r="C49" s="349"/>
      <c r="D49" s="347"/>
      <c r="E49" s="347"/>
      <c r="F49" s="347"/>
      <c r="G49" s="347"/>
      <c r="H49" s="347"/>
      <c r="I49" s="347"/>
      <c r="J49" s="347"/>
    </row>
    <row r="50" spans="2:10" x14ac:dyDescent="0.2">
      <c r="B50" s="164" t="s">
        <v>552</v>
      </c>
      <c r="C50" s="349">
        <v>2373</v>
      </c>
      <c r="D50" s="347">
        <v>49</v>
      </c>
      <c r="E50" s="347">
        <v>3072</v>
      </c>
      <c r="F50" s="347">
        <v>25</v>
      </c>
      <c r="G50" s="347">
        <v>3758</v>
      </c>
      <c r="H50" s="347">
        <v>21</v>
      </c>
      <c r="I50" s="347">
        <v>2649</v>
      </c>
      <c r="J50" s="347">
        <v>14</v>
      </c>
    </row>
    <row r="51" spans="2:10" x14ac:dyDescent="0.2">
      <c r="B51" s="164" t="s">
        <v>553</v>
      </c>
      <c r="C51" s="352">
        <v>0</v>
      </c>
      <c r="D51" s="353">
        <v>0</v>
      </c>
      <c r="E51" s="353">
        <v>0</v>
      </c>
      <c r="F51" s="353">
        <v>0</v>
      </c>
      <c r="G51" s="347">
        <v>0</v>
      </c>
      <c r="H51" s="347">
        <v>0</v>
      </c>
      <c r="I51" s="347">
        <v>195</v>
      </c>
      <c r="J51" s="347">
        <v>59</v>
      </c>
    </row>
    <row r="52" spans="2:10" x14ac:dyDescent="0.2">
      <c r="B52" s="164" t="s">
        <v>554</v>
      </c>
      <c r="C52" s="349">
        <v>284</v>
      </c>
      <c r="D52" s="347">
        <v>36</v>
      </c>
      <c r="E52" s="353">
        <v>0</v>
      </c>
      <c r="F52" s="353">
        <v>0</v>
      </c>
      <c r="G52" s="347">
        <v>1668</v>
      </c>
      <c r="H52" s="347">
        <v>12</v>
      </c>
      <c r="I52" s="353">
        <v>0</v>
      </c>
      <c r="J52" s="353">
        <v>0</v>
      </c>
    </row>
    <row r="53" spans="2:10" ht="18" thickBot="1" x14ac:dyDescent="0.2">
      <c r="B53" s="163"/>
      <c r="C53" s="354"/>
      <c r="D53" s="355"/>
      <c r="E53" s="355"/>
      <c r="F53" s="355"/>
      <c r="G53" s="355"/>
      <c r="H53" s="355"/>
      <c r="I53" s="355"/>
      <c r="J53" s="355"/>
    </row>
    <row r="54" spans="2:10" x14ac:dyDescent="0.2">
      <c r="B54" s="161"/>
      <c r="C54" s="204"/>
      <c r="D54" s="167"/>
      <c r="E54" s="167"/>
      <c r="F54" s="203" t="s">
        <v>288</v>
      </c>
      <c r="G54" s="167"/>
      <c r="H54" s="167"/>
      <c r="I54" s="167"/>
      <c r="J54" s="167"/>
    </row>
    <row r="55" spans="2:10" x14ac:dyDescent="0.2">
      <c r="B55" s="161"/>
      <c r="C55" s="486" t="s">
        <v>624</v>
      </c>
      <c r="D55" s="487"/>
      <c r="E55" s="486" t="s">
        <v>625</v>
      </c>
      <c r="F55" s="487"/>
      <c r="G55" s="486" t="s">
        <v>626</v>
      </c>
      <c r="H55" s="487"/>
      <c r="I55" s="486" t="s">
        <v>442</v>
      </c>
      <c r="J55" s="489"/>
    </row>
    <row r="56" spans="2:10" x14ac:dyDescent="0.2">
      <c r="B56" s="167"/>
      <c r="C56" s="168" t="s">
        <v>1</v>
      </c>
      <c r="D56" s="168" t="s">
        <v>391</v>
      </c>
      <c r="E56" s="168" t="s">
        <v>1</v>
      </c>
      <c r="F56" s="168" t="s">
        <v>391</v>
      </c>
      <c r="G56" s="168" t="s">
        <v>1</v>
      </c>
      <c r="H56" s="168" t="s">
        <v>391</v>
      </c>
      <c r="I56" s="168" t="s">
        <v>1</v>
      </c>
      <c r="J56" s="168" t="s">
        <v>391</v>
      </c>
    </row>
    <row r="57" spans="2:10" x14ac:dyDescent="0.2">
      <c r="B57" s="161"/>
      <c r="C57" s="205" t="s">
        <v>280</v>
      </c>
      <c r="D57" s="206" t="s">
        <v>287</v>
      </c>
      <c r="E57" s="206" t="s">
        <v>280</v>
      </c>
      <c r="F57" s="206" t="s">
        <v>287</v>
      </c>
      <c r="G57" s="206" t="s">
        <v>280</v>
      </c>
      <c r="H57" s="206" t="s">
        <v>287</v>
      </c>
      <c r="I57" s="206" t="s">
        <v>280</v>
      </c>
      <c r="J57" s="206" t="s">
        <v>287</v>
      </c>
    </row>
    <row r="58" spans="2:10" x14ac:dyDescent="0.2">
      <c r="B58" s="441" t="s">
        <v>578</v>
      </c>
      <c r="C58" s="349">
        <v>20</v>
      </c>
      <c r="D58" s="346">
        <v>0.161</v>
      </c>
      <c r="E58" s="347">
        <v>2176</v>
      </c>
      <c r="F58" s="347">
        <v>25.77</v>
      </c>
      <c r="G58" s="347">
        <v>5329</v>
      </c>
      <c r="H58" s="347">
        <v>52.021000000000001</v>
      </c>
      <c r="I58" s="347">
        <v>1359</v>
      </c>
      <c r="J58" s="347">
        <v>30.815000000000001</v>
      </c>
    </row>
    <row r="59" spans="2:10" ht="17.25" customHeight="1" x14ac:dyDescent="0.2">
      <c r="B59" s="441" t="s">
        <v>742</v>
      </c>
      <c r="C59" s="345">
        <v>20</v>
      </c>
      <c r="D59" s="346">
        <v>0.1</v>
      </c>
      <c r="E59" s="346">
        <v>1961</v>
      </c>
      <c r="F59" s="346">
        <v>24</v>
      </c>
      <c r="G59" s="346">
        <v>5262</v>
      </c>
      <c r="H59" s="346">
        <v>208</v>
      </c>
      <c r="I59" s="346">
        <v>1234</v>
      </c>
      <c r="J59" s="346">
        <v>16</v>
      </c>
    </row>
    <row r="60" spans="2:10" x14ac:dyDescent="0.2">
      <c r="B60" s="159"/>
      <c r="C60" s="349"/>
      <c r="D60" s="347"/>
      <c r="E60" s="347"/>
      <c r="F60" s="347"/>
      <c r="G60" s="347"/>
      <c r="H60" s="347"/>
      <c r="I60" s="347"/>
      <c r="J60" s="347"/>
    </row>
    <row r="61" spans="2:10" x14ac:dyDescent="0.2">
      <c r="B61" s="164" t="s">
        <v>395</v>
      </c>
      <c r="C61" s="352">
        <v>0</v>
      </c>
      <c r="D61" s="353">
        <v>0</v>
      </c>
      <c r="E61" s="353">
        <v>0</v>
      </c>
      <c r="F61" s="353">
        <v>0</v>
      </c>
      <c r="G61" s="353">
        <v>0</v>
      </c>
      <c r="H61" s="353">
        <v>0</v>
      </c>
      <c r="I61" s="353">
        <v>0</v>
      </c>
      <c r="J61" s="353">
        <v>0</v>
      </c>
    </row>
    <row r="62" spans="2:10" x14ac:dyDescent="0.2">
      <c r="B62" s="164" t="s">
        <v>396</v>
      </c>
      <c r="C62" s="352">
        <v>0</v>
      </c>
      <c r="D62" s="353">
        <v>0</v>
      </c>
      <c r="E62" s="353">
        <v>26</v>
      </c>
      <c r="F62" s="353">
        <v>13</v>
      </c>
      <c r="G62" s="347">
        <v>3537</v>
      </c>
      <c r="H62" s="347">
        <v>178</v>
      </c>
      <c r="I62" s="347">
        <v>4</v>
      </c>
      <c r="J62" s="347">
        <v>2</v>
      </c>
    </row>
    <row r="63" spans="2:10" x14ac:dyDescent="0.2">
      <c r="B63" s="57" t="s">
        <v>860</v>
      </c>
      <c r="C63" s="352">
        <v>0</v>
      </c>
      <c r="D63" s="353">
        <v>0</v>
      </c>
      <c r="E63" s="353">
        <v>0</v>
      </c>
      <c r="F63" s="353">
        <v>0</v>
      </c>
      <c r="G63" s="353">
        <v>0</v>
      </c>
      <c r="H63" s="353">
        <v>0</v>
      </c>
      <c r="I63" s="353">
        <v>0</v>
      </c>
      <c r="J63" s="353">
        <v>0</v>
      </c>
    </row>
    <row r="64" spans="2:10" x14ac:dyDescent="0.2">
      <c r="B64" s="161"/>
      <c r="C64" s="349"/>
      <c r="D64" s="347"/>
      <c r="E64" s="347"/>
      <c r="F64" s="347"/>
      <c r="G64" s="347"/>
      <c r="H64" s="347"/>
      <c r="I64" s="347"/>
      <c r="J64" s="347"/>
    </row>
    <row r="65" spans="2:10" x14ac:dyDescent="0.2">
      <c r="B65" s="164" t="s">
        <v>552</v>
      </c>
      <c r="C65" s="349">
        <v>20</v>
      </c>
      <c r="D65" s="347">
        <v>0.16</v>
      </c>
      <c r="E65" s="347">
        <v>1935</v>
      </c>
      <c r="F65" s="347">
        <v>12</v>
      </c>
      <c r="G65" s="347">
        <v>1725</v>
      </c>
      <c r="H65" s="347">
        <v>29</v>
      </c>
      <c r="I65" s="347">
        <v>1230</v>
      </c>
      <c r="J65" s="347">
        <v>14</v>
      </c>
    </row>
    <row r="66" spans="2:10" x14ac:dyDescent="0.2">
      <c r="B66" s="164" t="s">
        <v>553</v>
      </c>
      <c r="C66" s="352">
        <v>0</v>
      </c>
      <c r="D66" s="353">
        <v>0</v>
      </c>
      <c r="E66" s="353">
        <v>0</v>
      </c>
      <c r="F66" s="353">
        <v>0</v>
      </c>
      <c r="G66" s="353">
        <v>0</v>
      </c>
      <c r="H66" s="353">
        <v>0</v>
      </c>
      <c r="I66" s="353">
        <v>0</v>
      </c>
      <c r="J66" s="353">
        <v>0</v>
      </c>
    </row>
    <row r="67" spans="2:10" x14ac:dyDescent="0.2">
      <c r="B67" s="164" t="s">
        <v>554</v>
      </c>
      <c r="C67" s="352">
        <v>0</v>
      </c>
      <c r="D67" s="353">
        <v>0</v>
      </c>
      <c r="E67" s="347">
        <v>0</v>
      </c>
      <c r="F67" s="347">
        <v>0</v>
      </c>
      <c r="G67" s="353">
        <v>0</v>
      </c>
      <c r="H67" s="353">
        <v>0</v>
      </c>
      <c r="I67" s="353">
        <v>0</v>
      </c>
      <c r="J67" s="353">
        <v>0</v>
      </c>
    </row>
    <row r="68" spans="2:10" ht="18" thickBot="1" x14ac:dyDescent="0.2">
      <c r="B68" s="31"/>
      <c r="C68" s="50"/>
      <c r="D68" s="31"/>
      <c r="E68" s="31"/>
      <c r="F68" s="31"/>
      <c r="G68" s="31"/>
      <c r="H68" s="31"/>
      <c r="I68" s="31"/>
      <c r="J68" s="31"/>
    </row>
    <row r="69" spans="2:10" x14ac:dyDescent="0.2">
      <c r="C69" s="57" t="s">
        <v>494</v>
      </c>
    </row>
  </sheetData>
  <mergeCells count="17">
    <mergeCell ref="G55:H55"/>
    <mergeCell ref="I55:J55"/>
    <mergeCell ref="C40:D40"/>
    <mergeCell ref="E40:F40"/>
    <mergeCell ref="C25:D25"/>
    <mergeCell ref="C55:D55"/>
    <mergeCell ref="E55:F55"/>
    <mergeCell ref="G40:H40"/>
    <mergeCell ref="I40:J40"/>
    <mergeCell ref="E9:F9"/>
    <mergeCell ref="E25:F25"/>
    <mergeCell ref="G9:H9"/>
    <mergeCell ref="I9:J9"/>
    <mergeCell ref="B6:J6"/>
    <mergeCell ref="C9:D9"/>
    <mergeCell ref="G25:H25"/>
    <mergeCell ref="I25:J25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A1:K62"/>
  <sheetViews>
    <sheetView view="pageBreakPreview" zoomScale="75" zoomScaleNormal="75" workbookViewId="0">
      <selection activeCell="E48" sqref="E48"/>
    </sheetView>
  </sheetViews>
  <sheetFormatPr defaultColWidth="13.375" defaultRowHeight="17.25" x14ac:dyDescent="0.15"/>
  <cols>
    <col min="1" max="1" width="11.375" style="58" customWidth="1"/>
    <col min="2" max="2" width="1.25" style="58" customWidth="1"/>
    <col min="3" max="3" width="13.375" style="58"/>
    <col min="4" max="4" width="11.125" style="58" customWidth="1"/>
    <col min="5" max="11" width="14.75" style="58" customWidth="1"/>
    <col min="12" max="16384" width="13.375" style="58"/>
  </cols>
  <sheetData>
    <row r="1" spans="1:11" x14ac:dyDescent="0.2">
      <c r="A1" s="57"/>
    </row>
    <row r="6" spans="1:11" x14ac:dyDescent="0.2">
      <c r="B6" s="462" t="s">
        <v>289</v>
      </c>
      <c r="C6" s="462"/>
      <c r="D6" s="462"/>
      <c r="E6" s="462"/>
      <c r="F6" s="462"/>
      <c r="G6" s="462"/>
      <c r="H6" s="462"/>
      <c r="I6" s="462"/>
      <c r="J6" s="462"/>
      <c r="K6" s="462"/>
    </row>
    <row r="7" spans="1:11" ht="18" thickBot="1" x14ac:dyDescent="0.25">
      <c r="B7" s="31"/>
      <c r="C7" s="31"/>
      <c r="D7" s="31"/>
      <c r="E7" s="99" t="s">
        <v>290</v>
      </c>
      <c r="F7" s="31"/>
      <c r="G7" s="31"/>
      <c r="H7" s="31"/>
      <c r="I7" s="31"/>
      <c r="J7" s="31"/>
      <c r="K7" s="90" t="s">
        <v>307</v>
      </c>
    </row>
    <row r="8" spans="1:11" x14ac:dyDescent="0.15">
      <c r="E8" s="34"/>
      <c r="F8" s="36"/>
      <c r="G8" s="36"/>
      <c r="H8" s="36"/>
      <c r="I8" s="36"/>
      <c r="J8" s="36"/>
      <c r="K8" s="36"/>
    </row>
    <row r="9" spans="1:11" x14ac:dyDescent="0.2">
      <c r="E9" s="35" t="s">
        <v>166</v>
      </c>
      <c r="F9" s="473" t="s">
        <v>627</v>
      </c>
      <c r="G9" s="475"/>
      <c r="H9" s="473" t="s">
        <v>628</v>
      </c>
      <c r="I9" s="475"/>
      <c r="J9" s="473" t="s">
        <v>397</v>
      </c>
      <c r="K9" s="474"/>
    </row>
    <row r="10" spans="1:11" x14ac:dyDescent="0.2">
      <c r="B10" s="36"/>
      <c r="C10" s="36"/>
      <c r="D10" s="36"/>
      <c r="E10" s="37"/>
      <c r="F10" s="51" t="s">
        <v>629</v>
      </c>
      <c r="G10" s="51" t="s">
        <v>630</v>
      </c>
      <c r="H10" s="51" t="s">
        <v>631</v>
      </c>
      <c r="I10" s="51" t="s">
        <v>632</v>
      </c>
      <c r="J10" s="51" t="s">
        <v>633</v>
      </c>
      <c r="K10" s="51" t="s">
        <v>634</v>
      </c>
    </row>
    <row r="11" spans="1:11" x14ac:dyDescent="0.15">
      <c r="E11" s="34"/>
    </row>
    <row r="12" spans="1:11" x14ac:dyDescent="0.2">
      <c r="B12" s="440"/>
      <c r="C12" s="443" t="s">
        <v>907</v>
      </c>
      <c r="D12" s="442"/>
      <c r="E12" s="313">
        <v>66118.481</v>
      </c>
      <c r="F12" s="358">
        <v>1730.8130000000001</v>
      </c>
      <c r="G12" s="358">
        <v>25553.100999999999</v>
      </c>
      <c r="H12" s="358">
        <v>20700.252</v>
      </c>
      <c r="I12" s="358">
        <v>12472.505999999999</v>
      </c>
      <c r="J12" s="358">
        <v>2725.1149999999998</v>
      </c>
      <c r="K12" s="358">
        <v>2936.694</v>
      </c>
    </row>
    <row r="13" spans="1:11" x14ac:dyDescent="0.2">
      <c r="C13" s="57" t="s">
        <v>353</v>
      </c>
      <c r="E13" s="313">
        <v>52629.293000000005</v>
      </c>
      <c r="F13" s="358">
        <v>1831.1759999999999</v>
      </c>
      <c r="G13" s="358">
        <v>22182</v>
      </c>
      <c r="H13" s="358">
        <v>13770.2</v>
      </c>
      <c r="I13" s="358">
        <v>9761.8870000000006</v>
      </c>
      <c r="J13" s="358">
        <v>2459.63</v>
      </c>
      <c r="K13" s="358">
        <v>2624.4</v>
      </c>
    </row>
    <row r="14" spans="1:11" x14ac:dyDescent="0.2">
      <c r="A14" s="63"/>
      <c r="C14" s="57" t="s">
        <v>354</v>
      </c>
      <c r="E14" s="313">
        <v>60861.516999999993</v>
      </c>
      <c r="F14" s="358">
        <v>1273.48</v>
      </c>
      <c r="G14" s="358">
        <v>24625.7</v>
      </c>
      <c r="H14" s="358">
        <v>17119.886999999999</v>
      </c>
      <c r="I14" s="358">
        <v>11652.184999999999</v>
      </c>
      <c r="J14" s="358">
        <v>2889.33</v>
      </c>
      <c r="K14" s="358">
        <v>3300.9349999999999</v>
      </c>
    </row>
    <row r="15" spans="1:11" x14ac:dyDescent="0.2">
      <c r="C15" s="57"/>
      <c r="E15" s="313"/>
      <c r="F15" s="358"/>
      <c r="G15" s="358"/>
      <c r="H15" s="358"/>
      <c r="I15" s="358"/>
      <c r="J15" s="358"/>
      <c r="K15" s="358"/>
    </row>
    <row r="16" spans="1:11" x14ac:dyDescent="0.2">
      <c r="C16" s="57" t="s">
        <v>355</v>
      </c>
      <c r="E16" s="313">
        <v>53117</v>
      </c>
      <c r="F16" s="358">
        <v>1706.2739999999999</v>
      </c>
      <c r="G16" s="358">
        <v>21726.524999999998</v>
      </c>
      <c r="H16" s="358">
        <v>13494.751</v>
      </c>
      <c r="I16" s="358">
        <v>9720.3889999999992</v>
      </c>
      <c r="J16" s="358">
        <v>3058.8249999999998</v>
      </c>
      <c r="K16" s="358">
        <v>3411.2049999999999</v>
      </c>
    </row>
    <row r="17" spans="3:11" x14ac:dyDescent="0.2">
      <c r="C17" s="57" t="s">
        <v>356</v>
      </c>
      <c r="E17" s="313">
        <v>55807</v>
      </c>
      <c r="F17" s="358">
        <v>1550</v>
      </c>
      <c r="G17" s="358">
        <v>21765</v>
      </c>
      <c r="H17" s="358">
        <v>13747</v>
      </c>
      <c r="I17" s="358">
        <v>11192</v>
      </c>
      <c r="J17" s="358">
        <v>3536</v>
      </c>
      <c r="K17" s="358">
        <v>4017</v>
      </c>
    </row>
    <row r="18" spans="3:11" x14ac:dyDescent="0.2">
      <c r="C18" s="57" t="s">
        <v>357</v>
      </c>
      <c r="E18" s="313">
        <v>61937.188999999998</v>
      </c>
      <c r="F18" s="358">
        <v>1680.8720000000001</v>
      </c>
      <c r="G18" s="358">
        <v>23001.637999999999</v>
      </c>
      <c r="H18" s="358">
        <v>15581.722</v>
      </c>
      <c r="I18" s="358">
        <v>12102.902</v>
      </c>
      <c r="J18" s="358">
        <v>4601.7349999999997</v>
      </c>
      <c r="K18" s="358">
        <v>4968.32</v>
      </c>
    </row>
    <row r="19" spans="3:11" x14ac:dyDescent="0.2">
      <c r="C19" s="57"/>
      <c r="E19" s="313"/>
      <c r="F19" s="358"/>
      <c r="G19" s="358"/>
      <c r="H19" s="358"/>
      <c r="I19" s="358"/>
      <c r="J19" s="358"/>
      <c r="K19" s="358"/>
    </row>
    <row r="20" spans="3:11" x14ac:dyDescent="0.2">
      <c r="C20" s="57" t="s">
        <v>358</v>
      </c>
      <c r="E20" s="313">
        <v>58483.585000000006</v>
      </c>
      <c r="F20" s="358">
        <v>1523.809</v>
      </c>
      <c r="G20" s="358">
        <v>21919.913</v>
      </c>
      <c r="H20" s="358">
        <v>14722.089</v>
      </c>
      <c r="I20" s="358">
        <v>11398.194</v>
      </c>
      <c r="J20" s="358">
        <v>4200.8</v>
      </c>
      <c r="K20" s="358">
        <v>4718.78</v>
      </c>
    </row>
    <row r="21" spans="3:11" x14ac:dyDescent="0.2">
      <c r="C21" s="57" t="s">
        <v>359</v>
      </c>
      <c r="E21" s="313">
        <v>58532.633999999991</v>
      </c>
      <c r="F21" s="358">
        <v>1809.6020000000001</v>
      </c>
      <c r="G21" s="358">
        <v>23001.088</v>
      </c>
      <c r="H21" s="358">
        <v>14611.621999999999</v>
      </c>
      <c r="I21" s="358">
        <v>10857.437</v>
      </c>
      <c r="J21" s="358">
        <v>3831.02</v>
      </c>
      <c r="K21" s="358">
        <v>4421.8649999999998</v>
      </c>
    </row>
    <row r="22" spans="3:11" x14ac:dyDescent="0.2">
      <c r="C22" s="57" t="s">
        <v>360</v>
      </c>
      <c r="E22" s="313">
        <v>51891.183999999994</v>
      </c>
      <c r="F22" s="358">
        <v>1755.5530000000001</v>
      </c>
      <c r="G22" s="358">
        <v>19816.945</v>
      </c>
      <c r="H22" s="358">
        <v>13981.671999999999</v>
      </c>
      <c r="I22" s="358">
        <v>9058.4039999999986</v>
      </c>
      <c r="J22" s="358">
        <v>3344.0550000000003</v>
      </c>
      <c r="K22" s="358">
        <v>3934.5549999999998</v>
      </c>
    </row>
    <row r="23" spans="3:11" x14ac:dyDescent="0.2">
      <c r="C23" s="57" t="s">
        <v>361</v>
      </c>
      <c r="E23" s="313">
        <v>49040.190999999999</v>
      </c>
      <c r="F23" s="340">
        <v>1426.854</v>
      </c>
      <c r="G23" s="340">
        <v>19795.382999999998</v>
      </c>
      <c r="H23" s="340">
        <v>13696.281999999999</v>
      </c>
      <c r="I23" s="340">
        <v>9030.2569999999996</v>
      </c>
      <c r="J23" s="340">
        <v>2378.0450000000001</v>
      </c>
      <c r="K23" s="340">
        <v>2713.37</v>
      </c>
    </row>
    <row r="24" spans="3:11" x14ac:dyDescent="0.2">
      <c r="C24" s="57" t="s">
        <v>349</v>
      </c>
      <c r="D24" s="63"/>
      <c r="E24" s="313">
        <v>49640.683000000005</v>
      </c>
      <c r="F24" s="340">
        <v>1443.4110000000001</v>
      </c>
      <c r="G24" s="340">
        <v>21349.539000000001</v>
      </c>
      <c r="H24" s="340">
        <v>13178.094999999999</v>
      </c>
      <c r="I24" s="340">
        <v>8736.5580000000009</v>
      </c>
      <c r="J24" s="340">
        <v>2264.36</v>
      </c>
      <c r="K24" s="340">
        <v>2668.72</v>
      </c>
    </row>
    <row r="25" spans="3:11" x14ac:dyDescent="0.2">
      <c r="C25" s="57"/>
      <c r="D25" s="63"/>
      <c r="E25" s="313"/>
      <c r="F25" s="340"/>
      <c r="G25" s="340"/>
      <c r="H25" s="340"/>
      <c r="I25" s="340"/>
      <c r="J25" s="340"/>
      <c r="K25" s="340"/>
    </row>
    <row r="26" spans="3:11" x14ac:dyDescent="0.2">
      <c r="C26" s="57" t="s">
        <v>350</v>
      </c>
      <c r="D26" s="61"/>
      <c r="E26" s="313">
        <v>44992</v>
      </c>
      <c r="F26" s="315">
        <v>1610</v>
      </c>
      <c r="G26" s="315">
        <v>19169</v>
      </c>
      <c r="H26" s="315">
        <v>12519</v>
      </c>
      <c r="I26" s="315">
        <v>6856</v>
      </c>
      <c r="J26" s="315">
        <v>2289</v>
      </c>
      <c r="K26" s="315">
        <v>2549</v>
      </c>
    </row>
    <row r="27" spans="3:11" x14ac:dyDescent="0.2">
      <c r="C27" s="57" t="s">
        <v>351</v>
      </c>
      <c r="D27" s="61"/>
      <c r="E27" s="313">
        <v>43516</v>
      </c>
      <c r="F27" s="340">
        <v>1845</v>
      </c>
      <c r="G27" s="340">
        <v>18393</v>
      </c>
      <c r="H27" s="340">
        <v>12228</v>
      </c>
      <c r="I27" s="340">
        <v>6338</v>
      </c>
      <c r="J27" s="340">
        <v>2209</v>
      </c>
      <c r="K27" s="340">
        <v>2504</v>
      </c>
    </row>
    <row r="28" spans="3:11" x14ac:dyDescent="0.2">
      <c r="C28" s="57" t="s">
        <v>352</v>
      </c>
      <c r="D28" s="61"/>
      <c r="E28" s="313">
        <v>44146</v>
      </c>
      <c r="F28" s="340">
        <v>1976</v>
      </c>
      <c r="G28" s="340">
        <v>20113</v>
      </c>
      <c r="H28" s="340">
        <v>12100</v>
      </c>
      <c r="I28" s="340">
        <v>5256</v>
      </c>
      <c r="J28" s="340">
        <v>2215</v>
      </c>
      <c r="K28" s="340">
        <v>2485</v>
      </c>
    </row>
    <row r="29" spans="3:11" x14ac:dyDescent="0.2">
      <c r="C29" s="57" t="s">
        <v>339</v>
      </c>
      <c r="D29" s="61"/>
      <c r="E29" s="313">
        <v>46997</v>
      </c>
      <c r="F29" s="340">
        <v>2296</v>
      </c>
      <c r="G29" s="340">
        <v>21463</v>
      </c>
      <c r="H29" s="340">
        <v>12252</v>
      </c>
      <c r="I29" s="340">
        <v>6388</v>
      </c>
      <c r="J29" s="340">
        <v>2180</v>
      </c>
      <c r="K29" s="340">
        <v>2417</v>
      </c>
    </row>
    <row r="30" spans="3:11" x14ac:dyDescent="0.2">
      <c r="C30" s="57" t="s">
        <v>340</v>
      </c>
      <c r="E30" s="359">
        <v>49103</v>
      </c>
      <c r="F30" s="315">
        <v>3583</v>
      </c>
      <c r="G30" s="315">
        <v>19883</v>
      </c>
      <c r="H30" s="315">
        <v>20561</v>
      </c>
      <c r="I30" s="315">
        <v>12861</v>
      </c>
      <c r="J30" s="315">
        <v>2734</v>
      </c>
      <c r="K30" s="315">
        <v>2342</v>
      </c>
    </row>
    <row r="31" spans="3:11" x14ac:dyDescent="0.2">
      <c r="C31" s="57"/>
      <c r="E31" s="359"/>
      <c r="F31" s="315"/>
      <c r="G31" s="315"/>
      <c r="H31" s="315"/>
      <c r="I31" s="315"/>
      <c r="J31" s="315"/>
      <c r="K31" s="315"/>
    </row>
    <row r="32" spans="3:11" x14ac:dyDescent="0.2">
      <c r="C32" s="57" t="s">
        <v>342</v>
      </c>
      <c r="E32" s="359">
        <v>49269.783000000003</v>
      </c>
      <c r="F32" s="315">
        <v>3990.7049999999999</v>
      </c>
      <c r="G32" s="315">
        <v>19898.546999999999</v>
      </c>
      <c r="H32" s="315">
        <v>11631.196</v>
      </c>
      <c r="I32" s="315">
        <v>9251.91</v>
      </c>
      <c r="J32" s="315">
        <v>2142.835</v>
      </c>
      <c r="K32" s="315">
        <v>2354.59</v>
      </c>
    </row>
    <row r="33" spans="3:11" x14ac:dyDescent="0.2">
      <c r="C33" s="57" t="s">
        <v>407</v>
      </c>
      <c r="E33" s="359">
        <v>47743.794999999998</v>
      </c>
      <c r="F33" s="315">
        <v>4344.2610000000004</v>
      </c>
      <c r="G33" s="315">
        <v>18677.189999999999</v>
      </c>
      <c r="H33" s="315">
        <v>10839.992</v>
      </c>
      <c r="I33" s="315">
        <v>9292.4419999999991</v>
      </c>
      <c r="J33" s="315">
        <v>2240.6799999999998</v>
      </c>
      <c r="K33" s="315">
        <v>2349.23</v>
      </c>
    </row>
    <row r="34" spans="3:11" x14ac:dyDescent="0.2">
      <c r="C34" s="57" t="s">
        <v>497</v>
      </c>
      <c r="E34" s="359">
        <v>45479.651000000005</v>
      </c>
      <c r="F34" s="315">
        <v>5030.9049999999997</v>
      </c>
      <c r="G34" s="315">
        <v>17557.946</v>
      </c>
      <c r="H34" s="315">
        <v>8119.9549999999999</v>
      </c>
      <c r="I34" s="315">
        <v>10315.98</v>
      </c>
      <c r="J34" s="315">
        <v>2208.33</v>
      </c>
      <c r="K34" s="315">
        <v>2246.5349999999999</v>
      </c>
    </row>
    <row r="35" spans="3:11" x14ac:dyDescent="0.2">
      <c r="C35" s="57" t="s">
        <v>526</v>
      </c>
      <c r="E35" s="359">
        <v>39599</v>
      </c>
      <c r="F35" s="186">
        <v>5126</v>
      </c>
      <c r="G35" s="186">
        <v>16687</v>
      </c>
      <c r="H35" s="186">
        <v>6850</v>
      </c>
      <c r="I35" s="186">
        <v>7036</v>
      </c>
      <c r="J35" s="186">
        <v>1898</v>
      </c>
      <c r="K35" s="186">
        <v>2002</v>
      </c>
    </row>
    <row r="36" spans="3:11" x14ac:dyDescent="0.2">
      <c r="C36" s="57" t="s">
        <v>527</v>
      </c>
      <c r="E36" s="345">
        <v>43185</v>
      </c>
      <c r="F36" s="346">
        <v>4920</v>
      </c>
      <c r="G36" s="346">
        <v>18550</v>
      </c>
      <c r="H36" s="346">
        <v>8193</v>
      </c>
      <c r="I36" s="346">
        <v>7900</v>
      </c>
      <c r="J36" s="346">
        <v>1783</v>
      </c>
      <c r="K36" s="346">
        <v>1839</v>
      </c>
    </row>
    <row r="37" spans="3:11" x14ac:dyDescent="0.2">
      <c r="C37" s="57"/>
      <c r="E37" s="345"/>
      <c r="F37" s="346"/>
      <c r="G37" s="346"/>
      <c r="H37" s="346"/>
      <c r="I37" s="346"/>
      <c r="J37" s="346"/>
      <c r="K37" s="346"/>
    </row>
    <row r="38" spans="3:11" x14ac:dyDescent="0.2">
      <c r="C38" s="57" t="s">
        <v>578</v>
      </c>
      <c r="E38" s="359">
        <v>43524.722000000002</v>
      </c>
      <c r="F38" s="315">
        <v>4920.527</v>
      </c>
      <c r="G38" s="315">
        <v>18624.512999999999</v>
      </c>
      <c r="H38" s="315">
        <v>7773.8630000000003</v>
      </c>
      <c r="I38" s="315">
        <v>8850.7639999999992</v>
      </c>
      <c r="J38" s="315">
        <v>1671.2750000000001</v>
      </c>
      <c r="K38" s="315">
        <v>1683.78</v>
      </c>
    </row>
    <row r="39" spans="3:11" x14ac:dyDescent="0.2">
      <c r="C39" s="57" t="s">
        <v>742</v>
      </c>
      <c r="E39" s="313">
        <v>46435</v>
      </c>
      <c r="F39" s="358">
        <v>5358</v>
      </c>
      <c r="G39" s="358">
        <v>19431</v>
      </c>
      <c r="H39" s="358">
        <v>7944</v>
      </c>
      <c r="I39" s="358">
        <v>10519</v>
      </c>
      <c r="J39" s="358">
        <v>1578</v>
      </c>
      <c r="K39" s="358">
        <v>1605</v>
      </c>
    </row>
    <row r="40" spans="3:11" x14ac:dyDescent="0.15">
      <c r="E40" s="313"/>
      <c r="F40" s="346"/>
      <c r="G40" s="346"/>
      <c r="H40" s="346"/>
      <c r="I40" s="346"/>
      <c r="J40" s="346"/>
      <c r="K40" s="346"/>
    </row>
    <row r="41" spans="3:11" x14ac:dyDescent="0.2">
      <c r="C41" s="57" t="s">
        <v>291</v>
      </c>
      <c r="D41" s="61"/>
      <c r="E41" s="313">
        <f t="shared" ref="E41:E44" si="0">SUM(F41:K41)</f>
        <v>44989</v>
      </c>
      <c r="F41" s="348">
        <f t="shared" ref="F41:K41" si="1">SUM(F42:F44)</f>
        <v>5358</v>
      </c>
      <c r="G41" s="348">
        <f t="shared" si="1"/>
        <v>19431</v>
      </c>
      <c r="H41" s="348">
        <f t="shared" si="1"/>
        <v>7940</v>
      </c>
      <c r="I41" s="348">
        <f t="shared" si="1"/>
        <v>9077</v>
      </c>
      <c r="J41" s="348">
        <f t="shared" si="1"/>
        <v>1578</v>
      </c>
      <c r="K41" s="348">
        <f t="shared" si="1"/>
        <v>1605</v>
      </c>
    </row>
    <row r="42" spans="3:11" x14ac:dyDescent="0.2">
      <c r="C42" s="57" t="s">
        <v>292</v>
      </c>
      <c r="E42" s="313">
        <f t="shared" si="0"/>
        <v>41597</v>
      </c>
      <c r="F42" s="360">
        <v>5358</v>
      </c>
      <c r="G42" s="360">
        <v>18947</v>
      </c>
      <c r="H42" s="360">
        <v>7641</v>
      </c>
      <c r="I42" s="360">
        <v>6468</v>
      </c>
      <c r="J42" s="360">
        <v>1578</v>
      </c>
      <c r="K42" s="360">
        <v>1605</v>
      </c>
    </row>
    <row r="43" spans="3:11" x14ac:dyDescent="0.2">
      <c r="C43" s="57" t="s">
        <v>293</v>
      </c>
      <c r="E43" s="313">
        <f t="shared" si="0"/>
        <v>2182</v>
      </c>
      <c r="F43" s="353">
        <v>0</v>
      </c>
      <c r="G43" s="251">
        <v>0</v>
      </c>
      <c r="H43" s="249">
        <v>31</v>
      </c>
      <c r="I43" s="360">
        <v>2151</v>
      </c>
      <c r="J43" s="353">
        <v>0</v>
      </c>
      <c r="K43" s="353">
        <v>0</v>
      </c>
    </row>
    <row r="44" spans="3:11" x14ac:dyDescent="0.2">
      <c r="C44" s="57" t="s">
        <v>295</v>
      </c>
      <c r="E44" s="313">
        <f t="shared" si="0"/>
        <v>1210</v>
      </c>
      <c r="F44" s="353">
        <v>0</v>
      </c>
      <c r="G44" s="360">
        <v>484</v>
      </c>
      <c r="H44" s="360">
        <v>268</v>
      </c>
      <c r="I44" s="360">
        <v>458</v>
      </c>
      <c r="J44" s="353">
        <v>0</v>
      </c>
      <c r="K44" s="353">
        <v>0</v>
      </c>
    </row>
    <row r="45" spans="3:11" x14ac:dyDescent="0.15">
      <c r="C45" s="161"/>
      <c r="D45" s="161"/>
      <c r="E45" s="313"/>
      <c r="F45" s="360"/>
      <c r="G45" s="360"/>
      <c r="H45" s="360"/>
      <c r="I45" s="360"/>
      <c r="J45" s="360"/>
      <c r="K45" s="360"/>
    </row>
    <row r="46" spans="3:11" x14ac:dyDescent="0.2">
      <c r="C46" s="164" t="s">
        <v>296</v>
      </c>
      <c r="D46" s="55"/>
      <c r="E46" s="313">
        <f t="shared" ref="E46:E52" si="2">SUM(F46:K46)</f>
        <v>1446</v>
      </c>
      <c r="F46" s="353">
        <f t="shared" ref="F46:K46" si="3">SUM(F47:F58)</f>
        <v>0</v>
      </c>
      <c r="G46" s="353">
        <f t="shared" si="3"/>
        <v>0</v>
      </c>
      <c r="H46" s="353">
        <f t="shared" si="3"/>
        <v>4</v>
      </c>
      <c r="I46" s="353">
        <v>1442</v>
      </c>
      <c r="J46" s="353">
        <f t="shared" si="3"/>
        <v>0</v>
      </c>
      <c r="K46" s="353">
        <f t="shared" si="3"/>
        <v>0</v>
      </c>
    </row>
    <row r="47" spans="3:11" x14ac:dyDescent="0.2">
      <c r="C47" s="164" t="s">
        <v>297</v>
      </c>
      <c r="D47" s="159"/>
      <c r="E47" s="313">
        <f t="shared" si="2"/>
        <v>0.24</v>
      </c>
      <c r="F47" s="353">
        <v>0</v>
      </c>
      <c r="G47" s="353">
        <v>0</v>
      </c>
      <c r="H47" s="353">
        <v>0</v>
      </c>
      <c r="I47" s="347">
        <v>0.24</v>
      </c>
      <c r="J47" s="353">
        <v>0</v>
      </c>
      <c r="K47" s="353">
        <v>0</v>
      </c>
    </row>
    <row r="48" spans="3:11" x14ac:dyDescent="0.2">
      <c r="C48" s="164" t="s">
        <v>298</v>
      </c>
      <c r="D48" s="161"/>
      <c r="E48" s="313">
        <f t="shared" si="2"/>
        <v>87</v>
      </c>
      <c r="F48" s="353">
        <v>0</v>
      </c>
      <c r="G48" s="353">
        <v>0</v>
      </c>
      <c r="H48" s="353">
        <v>0</v>
      </c>
      <c r="I48" s="249">
        <v>87</v>
      </c>
      <c r="J48" s="353">
        <v>0</v>
      </c>
      <c r="K48" s="353">
        <v>0</v>
      </c>
    </row>
    <row r="49" spans="1:11" x14ac:dyDescent="0.2">
      <c r="C49" s="164" t="s">
        <v>299</v>
      </c>
      <c r="D49" s="161"/>
      <c r="E49" s="313">
        <f t="shared" si="2"/>
        <v>757</v>
      </c>
      <c r="F49" s="353">
        <v>0</v>
      </c>
      <c r="G49" s="353">
        <v>0</v>
      </c>
      <c r="H49" s="347">
        <v>2</v>
      </c>
      <c r="I49" s="251">
        <v>755</v>
      </c>
      <c r="J49" s="353">
        <v>0</v>
      </c>
      <c r="K49" s="353">
        <v>0</v>
      </c>
    </row>
    <row r="50" spans="1:11" x14ac:dyDescent="0.2">
      <c r="C50" s="57" t="s">
        <v>294</v>
      </c>
      <c r="D50" s="161"/>
      <c r="E50" s="313">
        <f t="shared" si="2"/>
        <v>511</v>
      </c>
      <c r="F50" s="353">
        <v>0</v>
      </c>
      <c r="G50" s="353">
        <v>0</v>
      </c>
      <c r="H50" s="353" t="s">
        <v>905</v>
      </c>
      <c r="I50" s="249">
        <v>511</v>
      </c>
      <c r="J50" s="353">
        <v>0</v>
      </c>
      <c r="K50" s="353">
        <v>0</v>
      </c>
    </row>
    <row r="51" spans="1:11" x14ac:dyDescent="0.2">
      <c r="C51" s="164" t="s">
        <v>300</v>
      </c>
      <c r="D51" s="161"/>
      <c r="E51" s="313">
        <f t="shared" si="2"/>
        <v>40</v>
      </c>
      <c r="F51" s="353">
        <v>0</v>
      </c>
      <c r="G51" s="353">
        <v>0</v>
      </c>
      <c r="H51" s="353">
        <v>0</v>
      </c>
      <c r="I51" s="249">
        <v>40</v>
      </c>
      <c r="J51" s="353">
        <v>0</v>
      </c>
      <c r="K51" s="353">
        <v>0</v>
      </c>
    </row>
    <row r="52" spans="1:11" x14ac:dyDescent="0.2">
      <c r="C52" s="164" t="s">
        <v>301</v>
      </c>
      <c r="D52" s="161"/>
      <c r="E52" s="313">
        <f t="shared" si="2"/>
        <v>24</v>
      </c>
      <c r="F52" s="353">
        <v>0</v>
      </c>
      <c r="G52" s="353">
        <v>0</v>
      </c>
      <c r="H52" s="353">
        <v>0</v>
      </c>
      <c r="I52" s="249">
        <v>24</v>
      </c>
      <c r="J52" s="353">
        <v>0</v>
      </c>
      <c r="K52" s="353">
        <v>0</v>
      </c>
    </row>
    <row r="53" spans="1:11" x14ac:dyDescent="0.2">
      <c r="C53" s="164"/>
      <c r="D53" s="161"/>
      <c r="E53" s="313"/>
      <c r="F53" s="251"/>
      <c r="G53" s="251"/>
      <c r="H53" s="251"/>
      <c r="I53" s="249"/>
      <c r="J53" s="251"/>
      <c r="K53" s="251"/>
    </row>
    <row r="54" spans="1:11" x14ac:dyDescent="0.2">
      <c r="C54" s="164" t="s">
        <v>302</v>
      </c>
      <c r="D54" s="161"/>
      <c r="E54" s="313">
        <f>SUM(F54:K54)</f>
        <v>0</v>
      </c>
      <c r="F54" s="353">
        <v>0</v>
      </c>
      <c r="G54" s="353">
        <v>0</v>
      </c>
      <c r="H54" s="353">
        <v>0</v>
      </c>
      <c r="I54" s="353">
        <v>0</v>
      </c>
      <c r="J54" s="353">
        <v>0</v>
      </c>
      <c r="K54" s="353">
        <v>0</v>
      </c>
    </row>
    <row r="55" spans="1:11" x14ac:dyDescent="0.2">
      <c r="C55" s="164" t="s">
        <v>303</v>
      </c>
      <c r="D55" s="161"/>
      <c r="E55" s="313">
        <f>SUM(F55:K55)</f>
        <v>0</v>
      </c>
      <c r="F55" s="353">
        <v>0</v>
      </c>
      <c r="G55" s="353">
        <v>0</v>
      </c>
      <c r="H55" s="353">
        <v>0</v>
      </c>
      <c r="I55" s="353">
        <v>0</v>
      </c>
      <c r="J55" s="353">
        <v>0</v>
      </c>
      <c r="K55" s="353">
        <v>0</v>
      </c>
    </row>
    <row r="56" spans="1:11" x14ac:dyDescent="0.2">
      <c r="C56" s="164" t="s">
        <v>304</v>
      </c>
      <c r="D56" s="161"/>
      <c r="E56" s="313">
        <f>SUM(F56:K56)</f>
        <v>0.17</v>
      </c>
      <c r="F56" s="353">
        <v>0</v>
      </c>
      <c r="G56" s="353">
        <v>0</v>
      </c>
      <c r="H56" s="353">
        <v>0</v>
      </c>
      <c r="I56" s="249">
        <v>0.17</v>
      </c>
      <c r="J56" s="353">
        <v>0</v>
      </c>
      <c r="K56" s="353">
        <v>0</v>
      </c>
    </row>
    <row r="57" spans="1:11" x14ac:dyDescent="0.2">
      <c r="C57" s="164" t="s">
        <v>305</v>
      </c>
      <c r="D57" s="161"/>
      <c r="E57" s="313">
        <f>SUM(F57:K57)</f>
        <v>21</v>
      </c>
      <c r="F57" s="353">
        <v>0</v>
      </c>
      <c r="G57" s="353">
        <v>0</v>
      </c>
      <c r="H57" s="249">
        <v>2</v>
      </c>
      <c r="I57" s="249">
        <v>19</v>
      </c>
      <c r="J57" s="353">
        <v>0</v>
      </c>
      <c r="K57" s="353">
        <v>0</v>
      </c>
    </row>
    <row r="58" spans="1:11" x14ac:dyDescent="0.2">
      <c r="C58" s="164" t="s">
        <v>306</v>
      </c>
      <c r="D58" s="161"/>
      <c r="E58" s="313">
        <f>SUM(F58:K58)</f>
        <v>5</v>
      </c>
      <c r="F58" s="353">
        <v>0</v>
      </c>
      <c r="G58" s="353">
        <v>0</v>
      </c>
      <c r="H58" s="249">
        <v>0</v>
      </c>
      <c r="I58" s="249">
        <v>5</v>
      </c>
      <c r="J58" s="353">
        <v>0</v>
      </c>
      <c r="K58" s="353">
        <v>0</v>
      </c>
    </row>
    <row r="59" spans="1:11" ht="18" thickBot="1" x14ac:dyDescent="0.2">
      <c r="B59" s="31"/>
      <c r="C59" s="163"/>
      <c r="D59" s="163"/>
      <c r="E59" s="162"/>
      <c r="F59" s="163"/>
      <c r="G59" s="163"/>
      <c r="H59" s="163"/>
      <c r="I59" s="163"/>
      <c r="J59" s="163"/>
      <c r="K59" s="163"/>
    </row>
    <row r="60" spans="1:11" x14ac:dyDescent="0.2">
      <c r="C60" s="161"/>
      <c r="D60" s="161"/>
      <c r="E60" s="164" t="s">
        <v>810</v>
      </c>
      <c r="F60" s="161"/>
      <c r="G60" s="161"/>
      <c r="H60" s="161"/>
      <c r="I60" s="161"/>
      <c r="J60" s="161"/>
      <c r="K60" s="161"/>
    </row>
    <row r="61" spans="1:11" x14ac:dyDescent="0.2">
      <c r="E61" s="57" t="s">
        <v>494</v>
      </c>
    </row>
    <row r="62" spans="1:11" x14ac:dyDescent="0.2">
      <c r="A62" s="57"/>
    </row>
  </sheetData>
  <mergeCells count="4">
    <mergeCell ref="F9:G9"/>
    <mergeCell ref="H9:I9"/>
    <mergeCell ref="J9:K9"/>
    <mergeCell ref="B6:K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A1:H71"/>
  <sheetViews>
    <sheetView view="pageBreakPreview" zoomScale="75" zoomScaleNormal="75" workbookViewId="0">
      <selection activeCell="G23" sqref="G23"/>
    </sheetView>
  </sheetViews>
  <sheetFormatPr defaultColWidth="13.375" defaultRowHeight="17.25" x14ac:dyDescent="0.15"/>
  <cols>
    <col min="1" max="1" width="10.625" style="72" customWidth="1"/>
    <col min="2" max="2" width="29" style="419" customWidth="1"/>
    <col min="3" max="8" width="17.75" style="72" customWidth="1"/>
    <col min="9" max="9" width="3.25" style="72" customWidth="1"/>
    <col min="10" max="16384" width="13.375" style="72"/>
  </cols>
  <sheetData>
    <row r="1" spans="1:8" x14ac:dyDescent="0.2">
      <c r="A1" s="71"/>
    </row>
    <row r="6" spans="1:8" x14ac:dyDescent="0.2">
      <c r="B6" s="492" t="s">
        <v>289</v>
      </c>
      <c r="C6" s="492"/>
      <c r="D6" s="492"/>
      <c r="E6" s="492"/>
      <c r="F6" s="492"/>
      <c r="G6" s="492"/>
      <c r="H6" s="492"/>
    </row>
    <row r="7" spans="1:8" ht="18" thickBot="1" x14ac:dyDescent="0.25">
      <c r="B7" s="420"/>
      <c r="C7" s="100" t="s">
        <v>308</v>
      </c>
      <c r="D7" s="74"/>
      <c r="E7" s="74"/>
      <c r="F7" s="74"/>
      <c r="G7" s="74"/>
      <c r="H7" s="104" t="s">
        <v>589</v>
      </c>
    </row>
    <row r="8" spans="1:8" x14ac:dyDescent="0.15">
      <c r="C8" s="105"/>
      <c r="D8" s="76"/>
      <c r="E8" s="76"/>
      <c r="F8" s="75"/>
      <c r="G8" s="76"/>
      <c r="H8" s="76"/>
    </row>
    <row r="9" spans="1:8" x14ac:dyDescent="0.2">
      <c r="B9" s="421"/>
      <c r="C9" s="86" t="s">
        <v>590</v>
      </c>
      <c r="D9" s="86" t="s">
        <v>26</v>
      </c>
      <c r="E9" s="86" t="s">
        <v>27</v>
      </c>
      <c r="F9" s="86" t="s">
        <v>591</v>
      </c>
      <c r="G9" s="86" t="s">
        <v>26</v>
      </c>
      <c r="H9" s="86" t="s">
        <v>27</v>
      </c>
    </row>
    <row r="10" spans="1:8" x14ac:dyDescent="0.2">
      <c r="B10" s="422"/>
      <c r="C10" s="181"/>
      <c r="D10" s="180"/>
      <c r="E10" s="180"/>
      <c r="F10" s="180"/>
      <c r="G10" s="180"/>
      <c r="H10" s="180"/>
    </row>
    <row r="11" spans="1:8" s="82" customFormat="1" x14ac:dyDescent="0.2">
      <c r="B11" s="423" t="s">
        <v>789</v>
      </c>
      <c r="C11" s="365">
        <v>42136270</v>
      </c>
      <c r="D11" s="366">
        <v>14357495</v>
      </c>
      <c r="E11" s="366">
        <v>27778775</v>
      </c>
      <c r="F11" s="367">
        <v>39633089</v>
      </c>
      <c r="G11" s="367">
        <v>13986766</v>
      </c>
      <c r="H11" s="367">
        <v>25646323</v>
      </c>
    </row>
    <row r="12" spans="1:8" x14ac:dyDescent="0.2">
      <c r="B12" s="423" t="s">
        <v>894</v>
      </c>
      <c r="C12" s="365">
        <v>44989334</v>
      </c>
      <c r="D12" s="366">
        <v>14876224</v>
      </c>
      <c r="E12" s="366">
        <v>30113110</v>
      </c>
      <c r="F12" s="366">
        <v>41596605</v>
      </c>
      <c r="G12" s="366">
        <v>14576780</v>
      </c>
      <c r="H12" s="366">
        <v>27019825</v>
      </c>
    </row>
    <row r="13" spans="1:8" x14ac:dyDescent="0.15">
      <c r="C13" s="365"/>
      <c r="D13" s="366"/>
      <c r="E13" s="366"/>
      <c r="F13" s="186"/>
      <c r="G13" s="186"/>
      <c r="H13" s="186"/>
    </row>
    <row r="14" spans="1:8" x14ac:dyDescent="0.2">
      <c r="B14" s="424" t="s">
        <v>443</v>
      </c>
      <c r="C14" s="359">
        <f t="shared" ref="C14:C66" si="0">D14+E14</f>
        <v>26</v>
      </c>
      <c r="D14" s="315">
        <f>G14+'L15B 続き'!D14+'L15B 続き'!G14</f>
        <v>0</v>
      </c>
      <c r="E14" s="315">
        <f>H14+'L15B 続き'!E14+'L15B 続き'!H14</f>
        <v>26</v>
      </c>
      <c r="F14" s="186">
        <f>G14+H14</f>
        <v>0</v>
      </c>
      <c r="G14" s="339"/>
      <c r="H14" s="186"/>
    </row>
    <row r="15" spans="1:8" x14ac:dyDescent="0.2">
      <c r="B15" s="424"/>
      <c r="C15" s="359"/>
      <c r="D15" s="315"/>
      <c r="E15" s="315"/>
      <c r="F15" s="186"/>
      <c r="G15" s="339"/>
      <c r="H15" s="187"/>
    </row>
    <row r="16" spans="1:8" x14ac:dyDescent="0.2">
      <c r="B16" s="425" t="s">
        <v>444</v>
      </c>
      <c r="C16" s="359">
        <f t="shared" si="0"/>
        <v>100988</v>
      </c>
      <c r="D16" s="315">
        <f>G16+'L15B 続き'!D16+'L15B 続き'!G16</f>
        <v>19030</v>
      </c>
      <c r="E16" s="315">
        <f>H16+'L15B 続き'!E16+'L15B 続き'!H16</f>
        <v>81958</v>
      </c>
      <c r="F16" s="186">
        <f t="shared" ref="F16:F66" si="1">G16+H16</f>
        <v>30421</v>
      </c>
      <c r="G16" s="339">
        <v>12933</v>
      </c>
      <c r="H16" s="186">
        <v>17488</v>
      </c>
    </row>
    <row r="17" spans="2:8" x14ac:dyDescent="0.2">
      <c r="B17" s="419" t="s">
        <v>635</v>
      </c>
      <c r="C17" s="359">
        <f t="shared" si="0"/>
        <v>131</v>
      </c>
      <c r="D17" s="315">
        <f>G17+'L15B 続き'!D17+'L15B 続き'!G17</f>
        <v>90</v>
      </c>
      <c r="E17" s="315">
        <f>H17+'L15B 続き'!E17+'L15B 続き'!H17</f>
        <v>41</v>
      </c>
      <c r="F17" s="186">
        <f t="shared" si="1"/>
        <v>131</v>
      </c>
      <c r="G17" s="339">
        <v>90</v>
      </c>
      <c r="H17" s="339">
        <v>41</v>
      </c>
    </row>
    <row r="18" spans="2:8" x14ac:dyDescent="0.2">
      <c r="B18" s="426" t="s">
        <v>445</v>
      </c>
      <c r="C18" s="359">
        <f t="shared" si="0"/>
        <v>381</v>
      </c>
      <c r="D18" s="315">
        <f>G18+'L15B 続き'!D18+'L15B 続き'!G18</f>
        <v>11</v>
      </c>
      <c r="E18" s="315">
        <f>H18+'L15B 続き'!E18+'L15B 続き'!H18</f>
        <v>370</v>
      </c>
      <c r="F18" s="186">
        <f t="shared" si="1"/>
        <v>381</v>
      </c>
      <c r="G18" s="347">
        <v>11</v>
      </c>
      <c r="H18" s="347">
        <v>370</v>
      </c>
    </row>
    <row r="19" spans="2:8" x14ac:dyDescent="0.2">
      <c r="B19" s="424" t="s">
        <v>446</v>
      </c>
      <c r="C19" s="359">
        <f t="shared" si="0"/>
        <v>641363</v>
      </c>
      <c r="D19" s="315">
        <f>G19+'L15B 続き'!D19+'L15B 続き'!G19</f>
        <v>200476</v>
      </c>
      <c r="E19" s="315">
        <f>H19+'L15B 続き'!E19+'L15B 続き'!H19</f>
        <v>440887</v>
      </c>
      <c r="F19" s="186">
        <f t="shared" si="1"/>
        <v>4806</v>
      </c>
      <c r="G19" s="187">
        <v>4421</v>
      </c>
      <c r="H19" s="187">
        <v>385</v>
      </c>
    </row>
    <row r="20" spans="2:8" x14ac:dyDescent="0.2">
      <c r="B20" s="424" t="s">
        <v>447</v>
      </c>
      <c r="C20" s="359">
        <f t="shared" si="0"/>
        <v>26</v>
      </c>
      <c r="D20" s="315">
        <f>G20+'L15B 続き'!D20+'L15B 続き'!G20</f>
        <v>0</v>
      </c>
      <c r="E20" s="315">
        <f>H20+'L15B 続き'!E20+'L15B 続き'!H20</f>
        <v>26</v>
      </c>
      <c r="F20" s="186">
        <f t="shared" si="1"/>
        <v>26</v>
      </c>
      <c r="G20" s="339">
        <v>0</v>
      </c>
      <c r="H20" s="339">
        <v>26</v>
      </c>
    </row>
    <row r="21" spans="2:8" x14ac:dyDescent="0.2">
      <c r="B21" s="424"/>
      <c r="C21" s="359"/>
      <c r="D21" s="315"/>
      <c r="E21" s="315"/>
      <c r="F21" s="186"/>
      <c r="G21" s="339"/>
      <c r="H21" s="187"/>
    </row>
    <row r="22" spans="2:8" x14ac:dyDescent="0.2">
      <c r="B22" s="424" t="s">
        <v>448</v>
      </c>
      <c r="C22" s="359">
        <f t="shared" si="0"/>
        <v>3419829</v>
      </c>
      <c r="D22" s="315">
        <f>G22+'L15B 続き'!D22+'L15B 続き'!G22</f>
        <v>0</v>
      </c>
      <c r="E22" s="315">
        <f>H22+'L15B 続き'!E22+'L15B 続き'!H22</f>
        <v>3419829</v>
      </c>
      <c r="F22" s="186">
        <f t="shared" si="1"/>
        <v>3419829</v>
      </c>
      <c r="G22" s="339">
        <v>0</v>
      </c>
      <c r="H22" s="188">
        <v>3419829</v>
      </c>
    </row>
    <row r="23" spans="2:8" x14ac:dyDescent="0.2">
      <c r="B23" s="425" t="s">
        <v>449</v>
      </c>
      <c r="C23" s="359">
        <f t="shared" si="0"/>
        <v>6982008</v>
      </c>
      <c r="D23" s="315">
        <f>G23+'L15B 続き'!D23+'L15B 続き'!G23</f>
        <v>24</v>
      </c>
      <c r="E23" s="315">
        <f>H23+'L15B 続き'!E23+'L15B 続き'!H23</f>
        <v>6981984</v>
      </c>
      <c r="F23" s="186">
        <f t="shared" si="1"/>
        <v>6982008</v>
      </c>
      <c r="G23" s="347">
        <v>24</v>
      </c>
      <c r="H23" s="360">
        <v>6981984</v>
      </c>
    </row>
    <row r="24" spans="2:8" x14ac:dyDescent="0.2">
      <c r="B24" s="425" t="s">
        <v>927</v>
      </c>
      <c r="C24" s="359">
        <f t="shared" si="0"/>
        <v>13593</v>
      </c>
      <c r="D24" s="315">
        <f>G24+'L15B 続き'!D24+'L15B 続き'!G24</f>
        <v>0</v>
      </c>
      <c r="E24" s="315">
        <f>H24+'L15B 続き'!E24+'L15B 続き'!H24</f>
        <v>13593</v>
      </c>
      <c r="F24" s="186">
        <f t="shared" si="1"/>
        <v>13593</v>
      </c>
      <c r="G24" s="339">
        <v>0</v>
      </c>
      <c r="H24" s="339">
        <v>13593</v>
      </c>
    </row>
    <row r="25" spans="2:8" x14ac:dyDescent="0.2">
      <c r="B25" s="424" t="s">
        <v>450</v>
      </c>
      <c r="C25" s="359">
        <f t="shared" si="0"/>
        <v>1347415</v>
      </c>
      <c r="D25" s="315">
        <f>G25+'L15B 続き'!D25+'L15B 続き'!G25</f>
        <v>195235</v>
      </c>
      <c r="E25" s="315">
        <f>H25+'L15B 続き'!E25+'L15B 続き'!H25</f>
        <v>1152180</v>
      </c>
      <c r="F25" s="186">
        <f t="shared" si="1"/>
        <v>649878</v>
      </c>
      <c r="G25" s="339">
        <v>108647</v>
      </c>
      <c r="H25" s="339">
        <v>541231</v>
      </c>
    </row>
    <row r="26" spans="2:8" x14ac:dyDescent="0.2">
      <c r="B26" s="424" t="s">
        <v>925</v>
      </c>
      <c r="C26" s="359">
        <f t="shared" si="0"/>
        <v>3000</v>
      </c>
      <c r="D26" s="315">
        <f>G26+'L15B 続き'!D26+'L15B 続き'!G26</f>
        <v>0</v>
      </c>
      <c r="E26" s="315">
        <f>H26+'L15B 続き'!E26+'L15B 続き'!H26</f>
        <v>3000</v>
      </c>
      <c r="F26" s="186">
        <f t="shared" si="1"/>
        <v>3000</v>
      </c>
      <c r="G26" s="339">
        <v>0</v>
      </c>
      <c r="H26" s="187">
        <v>3000</v>
      </c>
    </row>
    <row r="27" spans="2:8" x14ac:dyDescent="0.2">
      <c r="B27" s="424" t="s">
        <v>451</v>
      </c>
      <c r="C27" s="359">
        <f t="shared" si="0"/>
        <v>11622204</v>
      </c>
      <c r="D27" s="315">
        <f>G27+'L15B 続き'!D27+'L15B 続き'!G27</f>
        <v>976728</v>
      </c>
      <c r="E27" s="315">
        <f>H27+'L15B 続き'!E27+'L15B 続き'!H27</f>
        <v>10645476</v>
      </c>
      <c r="F27" s="186">
        <f t="shared" si="1"/>
        <v>9819757</v>
      </c>
      <c r="G27" s="339">
        <v>976728</v>
      </c>
      <c r="H27" s="187">
        <v>8843029</v>
      </c>
    </row>
    <row r="28" spans="2:8" x14ac:dyDescent="0.2">
      <c r="B28" s="424" t="s">
        <v>452</v>
      </c>
      <c r="C28" s="359">
        <f t="shared" si="0"/>
        <v>1030933</v>
      </c>
      <c r="D28" s="315">
        <f>G28+'L15B 続き'!D28+'L15B 続き'!G28</f>
        <v>8657</v>
      </c>
      <c r="E28" s="315">
        <f>H28+'L15B 続き'!E28+'L15B 続き'!H28</f>
        <v>1022276</v>
      </c>
      <c r="F28" s="186">
        <f t="shared" si="1"/>
        <v>1030933</v>
      </c>
      <c r="G28" s="188">
        <v>8657</v>
      </c>
      <c r="H28" s="187">
        <v>1022276</v>
      </c>
    </row>
    <row r="29" spans="2:8" x14ac:dyDescent="0.2">
      <c r="B29" s="424" t="s">
        <v>453</v>
      </c>
      <c r="C29" s="359">
        <f t="shared" si="0"/>
        <v>78294</v>
      </c>
      <c r="D29" s="315">
        <f>G29+'L15B 続き'!D29+'L15B 続き'!G29</f>
        <v>0</v>
      </c>
      <c r="E29" s="315">
        <f>H29+'L15B 続き'!E29+'L15B 続き'!H29</f>
        <v>78294</v>
      </c>
      <c r="F29" s="186">
        <f t="shared" si="1"/>
        <v>78294</v>
      </c>
      <c r="G29" s="339">
        <v>0</v>
      </c>
      <c r="H29" s="187">
        <v>78294</v>
      </c>
    </row>
    <row r="30" spans="2:8" x14ac:dyDescent="0.2">
      <c r="B30" s="424" t="s">
        <v>454</v>
      </c>
      <c r="C30" s="359">
        <f t="shared" si="0"/>
        <v>410963</v>
      </c>
      <c r="D30" s="315">
        <f>G30+'L15B 続き'!D30+'L15B 続き'!G30</f>
        <v>38595</v>
      </c>
      <c r="E30" s="315">
        <f>H30+'L15B 続き'!E30+'L15B 続き'!H30</f>
        <v>372368</v>
      </c>
      <c r="F30" s="186">
        <f t="shared" si="1"/>
        <v>410963</v>
      </c>
      <c r="G30" s="339">
        <v>38595</v>
      </c>
      <c r="H30" s="187">
        <v>372368</v>
      </c>
    </row>
    <row r="31" spans="2:8" x14ac:dyDescent="0.2">
      <c r="B31" s="424"/>
      <c r="C31" s="359"/>
      <c r="D31" s="315"/>
      <c r="E31" s="315"/>
      <c r="F31" s="186"/>
      <c r="G31" s="339"/>
      <c r="H31" s="187"/>
    </row>
    <row r="32" spans="2:8" x14ac:dyDescent="0.2">
      <c r="B32" s="424" t="s">
        <v>455</v>
      </c>
      <c r="C32" s="359">
        <f t="shared" si="0"/>
        <v>9089</v>
      </c>
      <c r="D32" s="315">
        <f>G32+'L15B 続き'!D32+'L15B 続き'!G32</f>
        <v>4486</v>
      </c>
      <c r="E32" s="315">
        <f>H32+'L15B 続き'!E32+'L15B 続き'!H32</f>
        <v>4603</v>
      </c>
      <c r="F32" s="186">
        <f t="shared" si="1"/>
        <v>9089</v>
      </c>
      <c r="G32" s="360">
        <v>4486</v>
      </c>
      <c r="H32" s="360">
        <v>4603</v>
      </c>
    </row>
    <row r="33" spans="2:8" x14ac:dyDescent="0.2">
      <c r="B33" s="425" t="s">
        <v>456</v>
      </c>
      <c r="C33" s="359">
        <f t="shared" si="0"/>
        <v>5094744</v>
      </c>
      <c r="D33" s="315">
        <f>G33+'L15B 続き'!D33+'L15B 続き'!G33</f>
        <v>4229574</v>
      </c>
      <c r="E33" s="315">
        <f>H33+'L15B 続き'!E33+'L15B 続き'!H33</f>
        <v>865170</v>
      </c>
      <c r="F33" s="186">
        <f t="shared" si="1"/>
        <v>5094744</v>
      </c>
      <c r="G33" s="188">
        <v>4229574</v>
      </c>
      <c r="H33" s="187">
        <v>865170</v>
      </c>
    </row>
    <row r="34" spans="2:8" x14ac:dyDescent="0.2">
      <c r="B34" s="426" t="s">
        <v>457</v>
      </c>
      <c r="C34" s="359">
        <f t="shared" si="0"/>
        <v>6466</v>
      </c>
      <c r="D34" s="315">
        <f>G34+'L15B 続き'!D34+'L15B 続き'!G34</f>
        <v>0</v>
      </c>
      <c r="E34" s="315">
        <f>H34+'L15B 続き'!E34+'L15B 続き'!H34</f>
        <v>6466</v>
      </c>
      <c r="F34" s="186">
        <f t="shared" si="1"/>
        <v>6466</v>
      </c>
      <c r="G34" s="187">
        <v>0</v>
      </c>
      <c r="H34" s="187">
        <v>6466</v>
      </c>
    </row>
    <row r="35" spans="2:8" x14ac:dyDescent="0.2">
      <c r="B35" s="426" t="s">
        <v>458</v>
      </c>
      <c r="C35" s="359">
        <f t="shared" si="0"/>
        <v>3610</v>
      </c>
      <c r="D35" s="315">
        <f>G35+'L15B 続き'!D35+'L15B 続き'!G35</f>
        <v>1313</v>
      </c>
      <c r="E35" s="315">
        <f>H35+'L15B 続き'!E35+'L15B 続き'!H35</f>
        <v>2297</v>
      </c>
      <c r="F35" s="186">
        <f t="shared" si="1"/>
        <v>3610</v>
      </c>
      <c r="G35" s="339">
        <v>1313</v>
      </c>
      <c r="H35" s="339">
        <v>2297</v>
      </c>
    </row>
    <row r="36" spans="2:8" x14ac:dyDescent="0.2">
      <c r="B36" s="426" t="s">
        <v>459</v>
      </c>
      <c r="C36" s="359">
        <f t="shared" si="0"/>
        <v>61</v>
      </c>
      <c r="D36" s="315">
        <f>G36+'L15B 続き'!D36+'L15B 続き'!G36</f>
        <v>0</v>
      </c>
      <c r="E36" s="315">
        <f>H36+'L15B 続き'!E36+'L15B 続き'!H36</f>
        <v>61</v>
      </c>
      <c r="F36" s="186">
        <f t="shared" si="1"/>
        <v>61</v>
      </c>
      <c r="G36" s="339">
        <v>0</v>
      </c>
      <c r="H36" s="244">
        <v>61</v>
      </c>
    </row>
    <row r="37" spans="2:8" x14ac:dyDescent="0.2">
      <c r="B37" s="426" t="s">
        <v>460</v>
      </c>
      <c r="C37" s="359">
        <f t="shared" si="0"/>
        <v>13554</v>
      </c>
      <c r="D37" s="315">
        <f>G37+'L15B 続き'!D37+'L15B 続き'!G37</f>
        <v>5824</v>
      </c>
      <c r="E37" s="315">
        <f>H37+'L15B 続き'!E37+'L15B 続き'!H37</f>
        <v>7730</v>
      </c>
      <c r="F37" s="186">
        <f t="shared" si="1"/>
        <v>13554</v>
      </c>
      <c r="G37" s="339">
        <v>5824</v>
      </c>
      <c r="H37" s="188">
        <v>7730</v>
      </c>
    </row>
    <row r="38" spans="2:8" x14ac:dyDescent="0.2">
      <c r="B38" s="426" t="s">
        <v>592</v>
      </c>
      <c r="C38" s="359">
        <f t="shared" si="0"/>
        <v>2</v>
      </c>
      <c r="D38" s="315">
        <f>G38+'L15B 続き'!D38+'L15B 続き'!G38</f>
        <v>0</v>
      </c>
      <c r="E38" s="315">
        <f>H38+'L15B 続き'!E38+'L15B 続き'!H38</f>
        <v>2</v>
      </c>
      <c r="F38" s="186">
        <f t="shared" si="1"/>
        <v>2</v>
      </c>
      <c r="G38" s="187">
        <v>0</v>
      </c>
      <c r="H38" s="187">
        <v>2</v>
      </c>
    </row>
    <row r="39" spans="2:8" x14ac:dyDescent="0.2">
      <c r="B39" s="426"/>
      <c r="C39" s="359"/>
      <c r="D39" s="315"/>
      <c r="E39" s="315"/>
      <c r="F39" s="186"/>
      <c r="G39" s="339"/>
      <c r="H39" s="187"/>
    </row>
    <row r="40" spans="2:8" x14ac:dyDescent="0.2">
      <c r="B40" s="426" t="s">
        <v>636</v>
      </c>
      <c r="C40" s="359">
        <f t="shared" si="0"/>
        <v>1847514</v>
      </c>
      <c r="D40" s="315">
        <f>G40+'L15B 続き'!D40+'L15B 続き'!G40</f>
        <v>931555</v>
      </c>
      <c r="E40" s="315">
        <f>H40+'L15B 続き'!E40+'L15B 続き'!H40</f>
        <v>915959</v>
      </c>
      <c r="F40" s="186">
        <f t="shared" si="1"/>
        <v>1681623</v>
      </c>
      <c r="G40" s="251">
        <v>931555</v>
      </c>
      <c r="H40" s="187">
        <v>750068</v>
      </c>
    </row>
    <row r="41" spans="2:8" x14ac:dyDescent="0.15">
      <c r="B41" s="425" t="s">
        <v>461</v>
      </c>
      <c r="C41" s="359">
        <f t="shared" si="0"/>
        <v>9586</v>
      </c>
      <c r="D41" s="315">
        <f>G41+'L15B 続き'!D41+'L15B 続き'!G41</f>
        <v>0</v>
      </c>
      <c r="E41" s="315">
        <f>H41+'L15B 続き'!E41+'L15B 続き'!H41</f>
        <v>9586</v>
      </c>
      <c r="F41" s="186">
        <f t="shared" si="1"/>
        <v>9586</v>
      </c>
      <c r="G41" s="360">
        <v>0</v>
      </c>
      <c r="H41" s="360">
        <v>9586</v>
      </c>
    </row>
    <row r="42" spans="2:8" x14ac:dyDescent="0.2">
      <c r="B42" s="424" t="s">
        <v>462</v>
      </c>
      <c r="C42" s="359">
        <f t="shared" si="0"/>
        <v>1430130</v>
      </c>
      <c r="D42" s="315">
        <f>G42+'L15B 続き'!D42+'L15B 続き'!G42</f>
        <v>1070396</v>
      </c>
      <c r="E42" s="315">
        <f>H42+'L15B 続き'!E42+'L15B 続き'!H42</f>
        <v>359734</v>
      </c>
      <c r="F42" s="186">
        <f t="shared" si="1"/>
        <v>1421130</v>
      </c>
      <c r="G42" s="339">
        <v>1070396</v>
      </c>
      <c r="H42" s="339">
        <v>350734</v>
      </c>
    </row>
    <row r="43" spans="2:8" x14ac:dyDescent="0.2">
      <c r="B43" s="424" t="s">
        <v>463</v>
      </c>
      <c r="C43" s="359">
        <f t="shared" si="0"/>
        <v>6211836</v>
      </c>
      <c r="D43" s="315">
        <f>G43+'L15B 続き'!D43+'L15B 続き'!G43</f>
        <v>4687622</v>
      </c>
      <c r="E43" s="315">
        <f>H43+'L15B 続き'!E43+'L15B 続き'!H43</f>
        <v>1524214</v>
      </c>
      <c r="F43" s="186">
        <f t="shared" si="1"/>
        <v>6211836</v>
      </c>
      <c r="G43" s="339">
        <v>4687622</v>
      </c>
      <c r="H43" s="187">
        <v>1524214</v>
      </c>
    </row>
    <row r="44" spans="2:8" x14ac:dyDescent="0.2">
      <c r="B44" s="424" t="s">
        <v>464</v>
      </c>
      <c r="C44" s="359">
        <f t="shared" si="0"/>
        <v>73908</v>
      </c>
      <c r="D44" s="315">
        <f>G44+'L15B 続き'!D44+'L15B 続き'!G44</f>
        <v>58335</v>
      </c>
      <c r="E44" s="315">
        <f>H44+'L15B 続き'!E44+'L15B 続き'!H44</f>
        <v>15573</v>
      </c>
      <c r="F44" s="186">
        <f t="shared" si="1"/>
        <v>73908</v>
      </c>
      <c r="G44" s="187">
        <v>58335</v>
      </c>
      <c r="H44" s="187">
        <v>15573</v>
      </c>
    </row>
    <row r="45" spans="2:8" x14ac:dyDescent="0.2">
      <c r="B45" s="424" t="s">
        <v>465</v>
      </c>
      <c r="C45" s="359">
        <f t="shared" si="0"/>
        <v>49853</v>
      </c>
      <c r="D45" s="315">
        <f>G45+'L15B 続き'!D45+'L15B 続き'!G45</f>
        <v>5586</v>
      </c>
      <c r="E45" s="315">
        <f>H45+'L15B 続き'!E45+'L15B 続き'!H45</f>
        <v>44267</v>
      </c>
      <c r="F45" s="186">
        <f t="shared" si="1"/>
        <v>49853</v>
      </c>
      <c r="G45" s="187">
        <v>5586</v>
      </c>
      <c r="H45" s="187">
        <v>44267</v>
      </c>
    </row>
    <row r="46" spans="2:8" x14ac:dyDescent="0.2">
      <c r="B46" s="424" t="s">
        <v>637</v>
      </c>
      <c r="C46" s="359">
        <f t="shared" si="0"/>
        <v>152743</v>
      </c>
      <c r="D46" s="315">
        <f>G46+'L15B 続き'!D46+'L15B 続き'!G46</f>
        <v>79914</v>
      </c>
      <c r="E46" s="315">
        <f>H46+'L15B 続き'!E46+'L15B 続き'!H46</f>
        <v>72829</v>
      </c>
      <c r="F46" s="186">
        <f t="shared" si="1"/>
        <v>152743</v>
      </c>
      <c r="G46" s="339">
        <v>79914</v>
      </c>
      <c r="H46" s="187">
        <v>72829</v>
      </c>
    </row>
    <row r="47" spans="2:8" x14ac:dyDescent="0.2">
      <c r="B47" s="424" t="s">
        <v>466</v>
      </c>
      <c r="C47" s="359">
        <f t="shared" si="0"/>
        <v>645450</v>
      </c>
      <c r="D47" s="315">
        <f>G47+'L15B 続き'!D47+'L15B 続き'!G47</f>
        <v>409637</v>
      </c>
      <c r="E47" s="315">
        <f>H47+'L15B 続き'!E47+'L15B 続き'!H47</f>
        <v>235813</v>
      </c>
      <c r="F47" s="186">
        <f t="shared" si="1"/>
        <v>645450</v>
      </c>
      <c r="G47" s="339">
        <v>409637</v>
      </c>
      <c r="H47" s="187">
        <v>235813</v>
      </c>
    </row>
    <row r="48" spans="2:8" x14ac:dyDescent="0.2">
      <c r="B48" s="424" t="s">
        <v>467</v>
      </c>
      <c r="C48" s="359">
        <f t="shared" si="0"/>
        <v>10372</v>
      </c>
      <c r="D48" s="315">
        <f>G48+'L15B 続き'!D48+'L15B 続き'!G48</f>
        <v>1171</v>
      </c>
      <c r="E48" s="315">
        <f>H48+'L15B 続き'!E48+'L15B 続き'!H48</f>
        <v>9201</v>
      </c>
      <c r="F48" s="186">
        <f t="shared" si="1"/>
        <v>10372</v>
      </c>
      <c r="G48" s="187">
        <v>1171</v>
      </c>
      <c r="H48" s="187">
        <v>9201</v>
      </c>
    </row>
    <row r="49" spans="2:8" x14ac:dyDescent="0.2">
      <c r="B49" s="424" t="s">
        <v>468</v>
      </c>
      <c r="C49" s="359">
        <f t="shared" si="0"/>
        <v>215422</v>
      </c>
      <c r="D49" s="315">
        <f>G49+'L15B 続き'!D49+'L15B 続き'!G49</f>
        <v>16031</v>
      </c>
      <c r="E49" s="315">
        <f>H49+'L15B 続き'!E49+'L15B 続き'!H49</f>
        <v>199391</v>
      </c>
      <c r="F49" s="186">
        <f t="shared" si="1"/>
        <v>215422</v>
      </c>
      <c r="G49" s="187">
        <v>16031</v>
      </c>
      <c r="H49" s="187">
        <v>199391</v>
      </c>
    </row>
    <row r="50" spans="2:8" x14ac:dyDescent="0.2">
      <c r="B50" s="424" t="s">
        <v>469</v>
      </c>
      <c r="C50" s="359"/>
      <c r="D50" s="315"/>
      <c r="E50" s="315"/>
      <c r="F50" s="186"/>
      <c r="G50" s="339"/>
      <c r="H50" s="187"/>
    </row>
    <row r="51" spans="2:8" x14ac:dyDescent="0.2">
      <c r="B51" s="424"/>
      <c r="C51" s="359"/>
      <c r="D51" s="315"/>
      <c r="E51" s="315"/>
      <c r="F51" s="186"/>
      <c r="G51" s="339"/>
      <c r="H51" s="187"/>
    </row>
    <row r="52" spans="2:8" x14ac:dyDescent="0.2">
      <c r="B52" s="425" t="s">
        <v>470</v>
      </c>
      <c r="C52" s="359">
        <f t="shared" si="0"/>
        <v>288</v>
      </c>
      <c r="D52" s="315">
        <f>G52+'L15B 続き'!D52+'L15B 続き'!G52</f>
        <v>0</v>
      </c>
      <c r="E52" s="315">
        <f>H52+'L15B 続き'!E52+'L15B 続き'!H52</f>
        <v>288</v>
      </c>
      <c r="F52" s="186">
        <f t="shared" si="1"/>
        <v>288</v>
      </c>
      <c r="G52" s="187">
        <v>0</v>
      </c>
      <c r="H52" s="339">
        <v>288</v>
      </c>
    </row>
    <row r="53" spans="2:8" x14ac:dyDescent="0.2">
      <c r="B53" s="424" t="s">
        <v>471</v>
      </c>
      <c r="C53" s="359">
        <f t="shared" si="0"/>
        <v>5766</v>
      </c>
      <c r="D53" s="315">
        <f>G53+'L15B 続き'!D53+'L15B 続き'!G53</f>
        <v>0</v>
      </c>
      <c r="E53" s="315">
        <f>H53+'L15B 続き'!E53+'L15B 続き'!H53</f>
        <v>5766</v>
      </c>
      <c r="F53" s="186">
        <f t="shared" si="1"/>
        <v>5766</v>
      </c>
      <c r="G53" s="339">
        <v>0</v>
      </c>
      <c r="H53" s="187">
        <v>5766</v>
      </c>
    </row>
    <row r="54" spans="2:8" x14ac:dyDescent="0.2">
      <c r="B54" s="424" t="s">
        <v>791</v>
      </c>
      <c r="C54" s="359">
        <f t="shared" si="0"/>
        <v>83</v>
      </c>
      <c r="D54" s="315">
        <f>G54+'L15B 続き'!D54+'L15B 続き'!G54</f>
        <v>0</v>
      </c>
      <c r="E54" s="315">
        <f>H54+'L15B 続き'!E54+'L15B 続き'!H54</f>
        <v>83</v>
      </c>
      <c r="F54" s="186">
        <f t="shared" si="1"/>
        <v>83</v>
      </c>
      <c r="G54" s="347">
        <v>0</v>
      </c>
      <c r="H54" s="360">
        <v>83</v>
      </c>
    </row>
    <row r="55" spans="2:8" x14ac:dyDescent="0.2">
      <c r="B55" s="424" t="s">
        <v>926</v>
      </c>
      <c r="C55" s="359">
        <f t="shared" si="0"/>
        <v>66</v>
      </c>
      <c r="D55" s="315">
        <f>G55+'L15B 続き'!D55+'L15B 続き'!G55</f>
        <v>0</v>
      </c>
      <c r="E55" s="315">
        <f>H55+'L15B 続き'!E55+'L15B 続き'!H55</f>
        <v>66</v>
      </c>
      <c r="F55" s="186">
        <f t="shared" si="1"/>
        <v>66</v>
      </c>
      <c r="G55" s="244">
        <v>0</v>
      </c>
      <c r="H55" s="339">
        <v>66</v>
      </c>
    </row>
    <row r="56" spans="2:8" x14ac:dyDescent="0.2">
      <c r="B56" s="424" t="s">
        <v>792</v>
      </c>
      <c r="C56" s="359">
        <f t="shared" si="0"/>
        <v>104</v>
      </c>
      <c r="D56" s="315">
        <f>G56+'L15B 続き'!D56+'L15B 続き'!G56</f>
        <v>0</v>
      </c>
      <c r="E56" s="315">
        <f>H56+'L15B 続き'!E56+'L15B 続き'!H56</f>
        <v>104</v>
      </c>
      <c r="F56" s="186">
        <f t="shared" si="1"/>
        <v>104</v>
      </c>
      <c r="G56" s="244">
        <v>0</v>
      </c>
      <c r="H56" s="339">
        <v>104</v>
      </c>
    </row>
    <row r="57" spans="2:8" x14ac:dyDescent="0.2">
      <c r="B57" s="424" t="s">
        <v>472</v>
      </c>
      <c r="C57" s="359">
        <f t="shared" si="0"/>
        <v>2590</v>
      </c>
      <c r="D57" s="315">
        <f>G57+'L15B 続き'!D57+'L15B 続き'!G57</f>
        <v>725</v>
      </c>
      <c r="E57" s="315">
        <f>H57+'L15B 続き'!E57+'L15B 続き'!H57</f>
        <v>1865</v>
      </c>
      <c r="F57" s="186">
        <f t="shared" si="1"/>
        <v>2590</v>
      </c>
      <c r="G57" s="244">
        <v>725</v>
      </c>
      <c r="H57" s="339">
        <v>1865</v>
      </c>
    </row>
    <row r="58" spans="2:8" ht="17.25" customHeight="1" x14ac:dyDescent="0.2">
      <c r="B58" s="424" t="s">
        <v>473</v>
      </c>
      <c r="C58" s="359">
        <f t="shared" si="0"/>
        <v>8482</v>
      </c>
      <c r="D58" s="315">
        <f>G58+'L15B 続き'!D58+'L15B 続き'!G58</f>
        <v>148</v>
      </c>
      <c r="E58" s="315">
        <f>H58+'L15B 続き'!E58+'L15B 続き'!H58</f>
        <v>8334</v>
      </c>
      <c r="F58" s="186">
        <f t="shared" si="1"/>
        <v>8482</v>
      </c>
      <c r="G58" s="339">
        <v>148</v>
      </c>
      <c r="H58" s="187">
        <v>8334</v>
      </c>
    </row>
    <row r="59" spans="2:8" x14ac:dyDescent="0.2">
      <c r="B59" s="424"/>
      <c r="C59" s="359"/>
      <c r="D59" s="315"/>
      <c r="E59" s="315"/>
      <c r="F59" s="186"/>
      <c r="G59" s="339"/>
      <c r="H59" s="187"/>
    </row>
    <row r="60" spans="2:8" x14ac:dyDescent="0.2">
      <c r="B60" s="425" t="s">
        <v>474</v>
      </c>
      <c r="C60" s="359">
        <f t="shared" si="0"/>
        <v>224009</v>
      </c>
      <c r="D60" s="315">
        <f>G60+'L15B 続き'!D60+'L15B 続き'!G60</f>
        <v>217642</v>
      </c>
      <c r="E60" s="315">
        <f>H60+'L15B 続き'!E60+'L15B 続き'!H60</f>
        <v>6367</v>
      </c>
      <c r="F60" s="186">
        <f t="shared" si="1"/>
        <v>224009</v>
      </c>
      <c r="G60" s="339">
        <v>217642</v>
      </c>
      <c r="H60" s="188">
        <v>6367</v>
      </c>
    </row>
    <row r="61" spans="2:8" x14ac:dyDescent="0.2">
      <c r="B61" s="424" t="s">
        <v>475</v>
      </c>
      <c r="C61" s="359">
        <f t="shared" si="0"/>
        <v>981</v>
      </c>
      <c r="D61" s="315">
        <f>G61+'L15B 続き'!D61+'L15B 続き'!G61</f>
        <v>908</v>
      </c>
      <c r="E61" s="315">
        <f>H61+'L15B 続き'!E61+'L15B 続き'!H61</f>
        <v>73</v>
      </c>
      <c r="F61" s="186">
        <f t="shared" si="1"/>
        <v>981</v>
      </c>
      <c r="G61" s="188">
        <v>908</v>
      </c>
      <c r="H61" s="244">
        <v>73</v>
      </c>
    </row>
    <row r="62" spans="2:8" x14ac:dyDescent="0.2">
      <c r="B62" s="424" t="s">
        <v>476</v>
      </c>
      <c r="C62" s="359">
        <f t="shared" si="0"/>
        <v>129040</v>
      </c>
      <c r="D62" s="315">
        <f>G62+'L15B 続き'!D62+'L15B 続き'!G62</f>
        <v>129040</v>
      </c>
      <c r="E62" s="315">
        <f>H62+'L15B 続き'!E62+'L15B 続き'!H62</f>
        <v>0</v>
      </c>
      <c r="F62" s="186">
        <f t="shared" si="1"/>
        <v>129040</v>
      </c>
      <c r="G62" s="339">
        <v>129040</v>
      </c>
      <c r="H62" s="339">
        <v>0</v>
      </c>
    </row>
    <row r="63" spans="2:8" x14ac:dyDescent="0.2">
      <c r="B63" s="425" t="s">
        <v>477</v>
      </c>
      <c r="C63" s="359">
        <f t="shared" si="0"/>
        <v>10704</v>
      </c>
      <c r="D63" s="315">
        <f>G63+'L15B 続き'!D63+'L15B 続き'!G63</f>
        <v>10704</v>
      </c>
      <c r="E63" s="315">
        <f>H63+'L15B 続き'!E63+'L15B 続き'!H63</f>
        <v>0</v>
      </c>
      <c r="F63" s="186">
        <f t="shared" si="1"/>
        <v>0</v>
      </c>
      <c r="G63" s="339">
        <v>0</v>
      </c>
      <c r="H63" s="339">
        <v>0</v>
      </c>
    </row>
    <row r="64" spans="2:8" x14ac:dyDescent="0.2">
      <c r="B64" s="425" t="s">
        <v>478</v>
      </c>
      <c r="C64" s="359">
        <f t="shared" si="0"/>
        <v>717</v>
      </c>
      <c r="D64" s="315">
        <f>G64+'L15B 続き'!D64+'L15B 続き'!G64</f>
        <v>717</v>
      </c>
      <c r="E64" s="315">
        <f>H64+'L15B 続き'!E64+'L15B 続き'!H64</f>
        <v>0</v>
      </c>
      <c r="F64" s="186">
        <f t="shared" si="1"/>
        <v>717</v>
      </c>
      <c r="G64" s="339">
        <v>717</v>
      </c>
      <c r="H64" s="339">
        <v>0</v>
      </c>
    </row>
    <row r="65" spans="2:8" x14ac:dyDescent="0.2">
      <c r="B65" s="424"/>
      <c r="C65" s="359"/>
      <c r="D65" s="315"/>
      <c r="E65" s="315"/>
      <c r="F65" s="186"/>
      <c r="G65" s="339"/>
      <c r="H65" s="187"/>
    </row>
    <row r="66" spans="2:8" x14ac:dyDescent="0.2">
      <c r="B66" s="426" t="s">
        <v>638</v>
      </c>
      <c r="C66" s="359">
        <f t="shared" si="0"/>
        <v>3183030</v>
      </c>
      <c r="D66" s="315">
        <f>G66+'L15B 続き'!D66+'L15B 続き'!G66</f>
        <v>1578050</v>
      </c>
      <c r="E66" s="315">
        <f>H66+'L15B 続き'!E66+'L15B 続き'!H66</f>
        <v>1604980</v>
      </c>
      <c r="F66" s="186">
        <f t="shared" si="1"/>
        <v>3183030</v>
      </c>
      <c r="G66" s="251">
        <v>1578050</v>
      </c>
      <c r="H66" s="245">
        <v>1604980</v>
      </c>
    </row>
    <row r="67" spans="2:8" ht="18" thickBot="1" x14ac:dyDescent="0.25">
      <c r="B67" s="427"/>
      <c r="C67" s="359"/>
      <c r="D67" s="315"/>
      <c r="E67" s="315"/>
      <c r="F67" s="186"/>
      <c r="G67" s="339"/>
      <c r="H67" s="187"/>
    </row>
    <row r="68" spans="2:8" x14ac:dyDescent="0.2">
      <c r="C68" s="157" t="s">
        <v>28</v>
      </c>
      <c r="D68" s="155"/>
      <c r="E68" s="155"/>
      <c r="F68" s="155"/>
      <c r="G68" s="155"/>
      <c r="H68" s="155"/>
    </row>
    <row r="69" spans="2:8" x14ac:dyDescent="0.2">
      <c r="C69" s="156" t="s">
        <v>494</v>
      </c>
    </row>
    <row r="70" spans="2:8" x14ac:dyDescent="0.2">
      <c r="C70" s="71"/>
    </row>
    <row r="71" spans="2:8" x14ac:dyDescent="0.2">
      <c r="C71" s="71"/>
    </row>
  </sheetData>
  <mergeCells count="1">
    <mergeCell ref="B6:H6"/>
  </mergeCells>
  <phoneticPr fontId="2"/>
  <pageMargins left="0.78740157480314965" right="0.59055118110236227" top="0.78740157480314965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H69"/>
  <sheetViews>
    <sheetView view="pageBreakPreview" zoomScale="75" zoomScaleNormal="75" workbookViewId="0">
      <selection activeCell="H11" sqref="H11"/>
    </sheetView>
  </sheetViews>
  <sheetFormatPr defaultColWidth="13.375" defaultRowHeight="17.25" x14ac:dyDescent="0.15"/>
  <cols>
    <col min="1" max="1" width="10.625" style="72" customWidth="1"/>
    <col min="2" max="2" width="29" style="419" customWidth="1"/>
    <col min="3" max="8" width="17.75" style="72" customWidth="1"/>
    <col min="9" max="16384" width="13.375" style="72"/>
  </cols>
  <sheetData>
    <row r="1" spans="1:8" x14ac:dyDescent="0.2">
      <c r="A1" s="71"/>
    </row>
    <row r="6" spans="1:8" x14ac:dyDescent="0.2">
      <c r="B6" s="492" t="s">
        <v>289</v>
      </c>
      <c r="C6" s="492"/>
      <c r="D6" s="492"/>
      <c r="E6" s="492"/>
      <c r="F6" s="492"/>
      <c r="G6" s="492"/>
      <c r="H6" s="492"/>
    </row>
    <row r="7" spans="1:8" ht="18" thickBot="1" x14ac:dyDescent="0.25">
      <c r="B7" s="420"/>
      <c r="C7" s="100" t="s">
        <v>909</v>
      </c>
      <c r="D7" s="74"/>
      <c r="E7" s="74"/>
      <c r="F7" s="74"/>
      <c r="G7" s="74"/>
      <c r="H7" s="104" t="s">
        <v>589</v>
      </c>
    </row>
    <row r="8" spans="1:8" x14ac:dyDescent="0.15">
      <c r="C8" s="75"/>
      <c r="D8" s="76"/>
      <c r="E8" s="76"/>
      <c r="F8" s="105"/>
      <c r="G8" s="76"/>
      <c r="H8" s="76"/>
    </row>
    <row r="9" spans="1:8" x14ac:dyDescent="0.2">
      <c r="B9" s="421"/>
      <c r="C9" s="86" t="s">
        <v>593</v>
      </c>
      <c r="D9" s="86" t="s">
        <v>26</v>
      </c>
      <c r="E9" s="86" t="s">
        <v>27</v>
      </c>
      <c r="F9" s="174" t="s">
        <v>24</v>
      </c>
      <c r="G9" s="86" t="s">
        <v>26</v>
      </c>
      <c r="H9" s="86" t="s">
        <v>27</v>
      </c>
    </row>
    <row r="10" spans="1:8" x14ac:dyDescent="0.2">
      <c r="B10" s="422"/>
      <c r="C10" s="181"/>
      <c r="D10" s="180"/>
      <c r="E10" s="180"/>
      <c r="F10" s="85"/>
    </row>
    <row r="11" spans="1:8" s="82" customFormat="1" x14ac:dyDescent="0.2">
      <c r="B11" s="423" t="s">
        <v>789</v>
      </c>
      <c r="C11" s="368">
        <v>1296269</v>
      </c>
      <c r="D11" s="369">
        <v>50403</v>
      </c>
      <c r="E11" s="369">
        <v>1245866</v>
      </c>
      <c r="F11" s="314">
        <v>1206912</v>
      </c>
      <c r="G11" s="369">
        <v>320326</v>
      </c>
      <c r="H11" s="369">
        <v>886586</v>
      </c>
    </row>
    <row r="12" spans="1:8" x14ac:dyDescent="0.2">
      <c r="B12" s="423" t="s">
        <v>894</v>
      </c>
      <c r="C12" s="365">
        <f t="shared" ref="C12:H12" si="0">SUM(C14:C66)</f>
        <v>2182192</v>
      </c>
      <c r="D12" s="366">
        <f t="shared" si="0"/>
        <v>30957</v>
      </c>
      <c r="E12" s="366">
        <f t="shared" si="0"/>
        <v>2151235</v>
      </c>
      <c r="F12" s="366">
        <f t="shared" si="0"/>
        <v>1210537</v>
      </c>
      <c r="G12" s="366">
        <f t="shared" si="0"/>
        <v>268487</v>
      </c>
      <c r="H12" s="366">
        <f t="shared" si="0"/>
        <v>942050</v>
      </c>
    </row>
    <row r="13" spans="1:8" x14ac:dyDescent="0.15">
      <c r="B13" s="425"/>
      <c r="C13" s="351"/>
      <c r="D13" s="250"/>
      <c r="E13" s="250"/>
      <c r="F13" s="370"/>
      <c r="G13" s="370"/>
      <c r="H13" s="370"/>
    </row>
    <row r="14" spans="1:8" x14ac:dyDescent="0.2">
      <c r="B14" s="424" t="s">
        <v>443</v>
      </c>
      <c r="C14" s="349">
        <f>D14+E14</f>
        <v>26</v>
      </c>
      <c r="D14" s="347">
        <v>0</v>
      </c>
      <c r="E14" s="347">
        <v>26</v>
      </c>
      <c r="F14" s="339">
        <f>G14+H14</f>
        <v>0</v>
      </c>
      <c r="G14" s="339">
        <v>0</v>
      </c>
      <c r="H14" s="339">
        <v>0</v>
      </c>
    </row>
    <row r="15" spans="1:8" x14ac:dyDescent="0.2">
      <c r="B15" s="424"/>
      <c r="C15" s="349"/>
      <c r="D15" s="347"/>
      <c r="E15" s="347"/>
      <c r="F15" s="339"/>
      <c r="G15" s="339"/>
      <c r="H15" s="339"/>
    </row>
    <row r="16" spans="1:8" x14ac:dyDescent="0.2">
      <c r="B16" s="425" t="s">
        <v>444</v>
      </c>
      <c r="C16" s="349">
        <f t="shared" ref="C16:C66" si="1">D16+E16</f>
        <v>12476</v>
      </c>
      <c r="D16" s="347">
        <v>0</v>
      </c>
      <c r="E16" s="347">
        <v>12476</v>
      </c>
      <c r="F16" s="339">
        <f t="shared" ref="F16:F66" si="2">G16+H16</f>
        <v>58091</v>
      </c>
      <c r="G16" s="339">
        <v>6097</v>
      </c>
      <c r="H16" s="339">
        <v>51994</v>
      </c>
    </row>
    <row r="17" spans="2:8" x14ac:dyDescent="0.2">
      <c r="B17" s="419" t="s">
        <v>635</v>
      </c>
      <c r="C17" s="349">
        <f t="shared" si="1"/>
        <v>0</v>
      </c>
      <c r="D17" s="347">
        <v>0</v>
      </c>
      <c r="E17" s="353">
        <v>0</v>
      </c>
      <c r="F17" s="339">
        <f t="shared" si="2"/>
        <v>0</v>
      </c>
      <c r="G17" s="339">
        <v>0</v>
      </c>
      <c r="H17" s="339">
        <v>0</v>
      </c>
    </row>
    <row r="18" spans="2:8" x14ac:dyDescent="0.2">
      <c r="B18" s="426" t="s">
        <v>445</v>
      </c>
      <c r="C18" s="349">
        <f t="shared" si="1"/>
        <v>0</v>
      </c>
      <c r="D18" s="347">
        <v>0</v>
      </c>
      <c r="E18" s="353">
        <v>0</v>
      </c>
      <c r="F18" s="339">
        <f t="shared" si="2"/>
        <v>0</v>
      </c>
      <c r="G18" s="347">
        <v>0</v>
      </c>
      <c r="H18" s="353">
        <v>0</v>
      </c>
    </row>
    <row r="19" spans="2:8" x14ac:dyDescent="0.2">
      <c r="B19" s="424" t="s">
        <v>446</v>
      </c>
      <c r="C19" s="349">
        <f t="shared" si="1"/>
        <v>10657</v>
      </c>
      <c r="D19" s="347">
        <v>10657</v>
      </c>
      <c r="E19" s="353">
        <v>0</v>
      </c>
      <c r="F19" s="339">
        <f t="shared" si="2"/>
        <v>625900</v>
      </c>
      <c r="G19" s="353">
        <v>185398</v>
      </c>
      <c r="H19" s="353">
        <v>440502</v>
      </c>
    </row>
    <row r="20" spans="2:8" x14ac:dyDescent="0.2">
      <c r="B20" s="424" t="s">
        <v>447</v>
      </c>
      <c r="C20" s="349">
        <f t="shared" si="1"/>
        <v>0</v>
      </c>
      <c r="D20" s="347">
        <v>0</v>
      </c>
      <c r="E20" s="347">
        <v>0</v>
      </c>
      <c r="F20" s="339">
        <f t="shared" si="2"/>
        <v>0</v>
      </c>
      <c r="G20" s="347">
        <v>0</v>
      </c>
      <c r="H20" s="347">
        <v>0</v>
      </c>
    </row>
    <row r="21" spans="2:8" x14ac:dyDescent="0.2">
      <c r="B21" s="424"/>
      <c r="C21" s="349"/>
      <c r="D21" s="353"/>
      <c r="E21" s="347"/>
      <c r="F21" s="339"/>
      <c r="G21" s="353"/>
      <c r="H21" s="251"/>
    </row>
    <row r="22" spans="2:8" x14ac:dyDescent="0.2">
      <c r="B22" s="424" t="s">
        <v>448</v>
      </c>
      <c r="C22" s="349">
        <f t="shared" si="1"/>
        <v>0</v>
      </c>
      <c r="D22" s="347">
        <v>0</v>
      </c>
      <c r="E22" s="347">
        <v>0</v>
      </c>
      <c r="F22" s="339">
        <f t="shared" si="2"/>
        <v>0</v>
      </c>
      <c r="G22" s="347">
        <v>0</v>
      </c>
      <c r="H22" s="347">
        <v>0</v>
      </c>
    </row>
    <row r="23" spans="2:8" x14ac:dyDescent="0.2">
      <c r="B23" s="425" t="s">
        <v>449</v>
      </c>
      <c r="C23" s="349">
        <f t="shared" si="1"/>
        <v>0</v>
      </c>
      <c r="D23" s="347">
        <v>0</v>
      </c>
      <c r="E23" s="353">
        <v>0</v>
      </c>
      <c r="F23" s="339">
        <f t="shared" si="2"/>
        <v>0</v>
      </c>
      <c r="G23" s="347">
        <v>0</v>
      </c>
      <c r="H23" s="353">
        <v>0</v>
      </c>
    </row>
    <row r="24" spans="2:8" x14ac:dyDescent="0.2">
      <c r="B24" s="425" t="s">
        <v>927</v>
      </c>
      <c r="C24" s="349">
        <f t="shared" si="1"/>
        <v>0</v>
      </c>
      <c r="D24" s="347">
        <v>0</v>
      </c>
      <c r="E24" s="347">
        <v>0</v>
      </c>
      <c r="F24" s="339">
        <f t="shared" si="2"/>
        <v>0</v>
      </c>
      <c r="G24" s="347">
        <v>0</v>
      </c>
      <c r="H24" s="347">
        <v>0</v>
      </c>
    </row>
    <row r="25" spans="2:8" x14ac:dyDescent="0.2">
      <c r="B25" s="424" t="s">
        <v>450</v>
      </c>
      <c r="C25" s="349">
        <f t="shared" si="1"/>
        <v>347586</v>
      </c>
      <c r="D25" s="347">
        <v>20300</v>
      </c>
      <c r="E25" s="353">
        <v>327286</v>
      </c>
      <c r="F25" s="339">
        <f t="shared" si="2"/>
        <v>349951</v>
      </c>
      <c r="G25" s="347">
        <v>66288</v>
      </c>
      <c r="H25" s="353">
        <v>283663</v>
      </c>
    </row>
    <row r="26" spans="2:8" x14ac:dyDescent="0.2">
      <c r="B26" s="424" t="s">
        <v>925</v>
      </c>
      <c r="C26" s="349">
        <f t="shared" si="1"/>
        <v>0</v>
      </c>
      <c r="D26" s="347">
        <v>0</v>
      </c>
      <c r="E26" s="347">
        <v>0</v>
      </c>
      <c r="F26" s="339">
        <f t="shared" si="2"/>
        <v>0</v>
      </c>
      <c r="G26" s="347">
        <v>0</v>
      </c>
      <c r="H26" s="251">
        <v>0</v>
      </c>
    </row>
    <row r="27" spans="2:8" x14ac:dyDescent="0.2">
      <c r="B27" s="424" t="s">
        <v>451</v>
      </c>
      <c r="C27" s="349">
        <f t="shared" si="1"/>
        <v>1802447</v>
      </c>
      <c r="D27" s="347">
        <v>0</v>
      </c>
      <c r="E27" s="353">
        <v>1802447</v>
      </c>
      <c r="F27" s="339">
        <f t="shared" si="2"/>
        <v>0</v>
      </c>
      <c r="G27" s="347">
        <v>0</v>
      </c>
      <c r="H27" s="347">
        <v>0</v>
      </c>
    </row>
    <row r="28" spans="2:8" x14ac:dyDescent="0.2">
      <c r="B28" s="424" t="s">
        <v>452</v>
      </c>
      <c r="C28" s="349">
        <f t="shared" si="1"/>
        <v>0</v>
      </c>
      <c r="D28" s="347">
        <v>0</v>
      </c>
      <c r="E28" s="347">
        <v>0</v>
      </c>
      <c r="F28" s="339">
        <f t="shared" si="2"/>
        <v>0</v>
      </c>
      <c r="G28" s="347">
        <v>0</v>
      </c>
      <c r="H28" s="347">
        <v>0</v>
      </c>
    </row>
    <row r="29" spans="2:8" x14ac:dyDescent="0.2">
      <c r="B29" s="424" t="s">
        <v>453</v>
      </c>
      <c r="C29" s="349">
        <f t="shared" si="1"/>
        <v>0</v>
      </c>
      <c r="D29" s="347">
        <v>0</v>
      </c>
      <c r="E29" s="347">
        <v>0</v>
      </c>
      <c r="F29" s="339">
        <f t="shared" si="2"/>
        <v>0</v>
      </c>
      <c r="G29" s="347">
        <v>0</v>
      </c>
      <c r="H29" s="347">
        <v>0</v>
      </c>
    </row>
    <row r="30" spans="2:8" x14ac:dyDescent="0.2">
      <c r="B30" s="424" t="s">
        <v>454</v>
      </c>
      <c r="C30" s="349">
        <f t="shared" si="1"/>
        <v>0</v>
      </c>
      <c r="D30" s="347">
        <v>0</v>
      </c>
      <c r="E30" s="347">
        <v>0</v>
      </c>
      <c r="F30" s="339">
        <f t="shared" si="2"/>
        <v>0</v>
      </c>
      <c r="G30" s="347">
        <v>0</v>
      </c>
      <c r="H30" s="347">
        <v>0</v>
      </c>
    </row>
    <row r="31" spans="2:8" x14ac:dyDescent="0.2">
      <c r="B31" s="424"/>
      <c r="C31" s="349"/>
      <c r="D31" s="353"/>
      <c r="E31" s="435"/>
      <c r="F31" s="339"/>
      <c r="G31" s="353"/>
      <c r="H31" s="251"/>
    </row>
    <row r="32" spans="2:8" x14ac:dyDescent="0.2">
      <c r="B32" s="424" t="s">
        <v>455</v>
      </c>
      <c r="C32" s="349">
        <f t="shared" si="1"/>
        <v>0</v>
      </c>
      <c r="D32" s="347">
        <v>0</v>
      </c>
      <c r="E32" s="347">
        <v>0</v>
      </c>
      <c r="F32" s="339">
        <f t="shared" si="2"/>
        <v>0</v>
      </c>
      <c r="G32" s="347">
        <v>0</v>
      </c>
      <c r="H32" s="251">
        <v>0</v>
      </c>
    </row>
    <row r="33" spans="2:8" x14ac:dyDescent="0.2">
      <c r="B33" s="425" t="s">
        <v>456</v>
      </c>
      <c r="C33" s="349">
        <f t="shared" si="1"/>
        <v>0</v>
      </c>
      <c r="D33" s="347">
        <v>0</v>
      </c>
      <c r="E33" s="347">
        <v>0</v>
      </c>
      <c r="F33" s="339">
        <f t="shared" si="2"/>
        <v>0</v>
      </c>
      <c r="G33" s="347">
        <v>0</v>
      </c>
      <c r="H33" s="251">
        <v>0</v>
      </c>
    </row>
    <row r="34" spans="2:8" x14ac:dyDescent="0.2">
      <c r="B34" s="426" t="s">
        <v>457</v>
      </c>
      <c r="C34" s="349">
        <f t="shared" si="1"/>
        <v>0</v>
      </c>
      <c r="D34" s="347">
        <v>0</v>
      </c>
      <c r="E34" s="347">
        <v>0</v>
      </c>
      <c r="F34" s="339">
        <f t="shared" si="2"/>
        <v>0</v>
      </c>
      <c r="G34" s="347">
        <v>0</v>
      </c>
      <c r="H34" s="347">
        <v>0</v>
      </c>
    </row>
    <row r="35" spans="2:8" x14ac:dyDescent="0.2">
      <c r="B35" s="426" t="s">
        <v>458</v>
      </c>
      <c r="C35" s="349">
        <f t="shared" si="1"/>
        <v>0</v>
      </c>
      <c r="D35" s="347">
        <v>0</v>
      </c>
      <c r="E35" s="347">
        <v>0</v>
      </c>
      <c r="F35" s="339">
        <f t="shared" si="2"/>
        <v>0</v>
      </c>
      <c r="G35" s="347">
        <v>0</v>
      </c>
      <c r="H35" s="251">
        <v>0</v>
      </c>
    </row>
    <row r="36" spans="2:8" x14ac:dyDescent="0.2">
      <c r="B36" s="426" t="s">
        <v>459</v>
      </c>
      <c r="C36" s="349">
        <f t="shared" si="1"/>
        <v>0</v>
      </c>
      <c r="D36" s="347">
        <v>0</v>
      </c>
      <c r="E36" s="347">
        <v>0</v>
      </c>
      <c r="F36" s="339">
        <f t="shared" si="2"/>
        <v>0</v>
      </c>
      <c r="G36" s="347">
        <v>0</v>
      </c>
      <c r="H36" s="347">
        <v>0</v>
      </c>
    </row>
    <row r="37" spans="2:8" x14ac:dyDescent="0.2">
      <c r="B37" s="426" t="s">
        <v>460</v>
      </c>
      <c r="C37" s="349">
        <f t="shared" si="1"/>
        <v>0</v>
      </c>
      <c r="D37" s="251">
        <v>0</v>
      </c>
      <c r="E37" s="353">
        <v>0</v>
      </c>
      <c r="F37" s="339">
        <f t="shared" si="2"/>
        <v>0</v>
      </c>
      <c r="G37" s="347">
        <v>0</v>
      </c>
      <c r="H37" s="347">
        <v>0</v>
      </c>
    </row>
    <row r="38" spans="2:8" x14ac:dyDescent="0.2">
      <c r="B38" s="426" t="s">
        <v>592</v>
      </c>
      <c r="C38" s="349">
        <f t="shared" si="1"/>
        <v>0</v>
      </c>
      <c r="D38" s="251">
        <v>0</v>
      </c>
      <c r="E38" s="353">
        <v>0</v>
      </c>
      <c r="F38" s="339">
        <f t="shared" si="2"/>
        <v>0</v>
      </c>
      <c r="G38" s="347">
        <v>0</v>
      </c>
      <c r="H38" s="347">
        <v>0</v>
      </c>
    </row>
    <row r="39" spans="2:8" x14ac:dyDescent="0.2">
      <c r="B39" s="426"/>
      <c r="C39" s="349"/>
      <c r="D39" s="353"/>
      <c r="E39" s="435"/>
      <c r="F39" s="339"/>
      <c r="G39" s="353"/>
      <c r="H39" s="251"/>
    </row>
    <row r="40" spans="2:8" x14ac:dyDescent="0.2">
      <c r="B40" s="426" t="s">
        <v>636</v>
      </c>
      <c r="C40" s="349">
        <f t="shared" si="1"/>
        <v>0</v>
      </c>
      <c r="D40" s="353">
        <v>0</v>
      </c>
      <c r="E40" s="353">
        <v>0</v>
      </c>
      <c r="F40" s="339">
        <f t="shared" si="2"/>
        <v>165891</v>
      </c>
      <c r="G40" s="353">
        <v>0</v>
      </c>
      <c r="H40" s="353">
        <v>165891</v>
      </c>
    </row>
    <row r="41" spans="2:8" x14ac:dyDescent="0.2">
      <c r="B41" s="425" t="s">
        <v>461</v>
      </c>
      <c r="C41" s="349">
        <f t="shared" si="1"/>
        <v>0</v>
      </c>
      <c r="D41" s="347">
        <v>0</v>
      </c>
      <c r="E41" s="347">
        <v>0</v>
      </c>
      <c r="F41" s="339">
        <f t="shared" si="2"/>
        <v>0</v>
      </c>
      <c r="G41" s="353">
        <v>0</v>
      </c>
      <c r="H41" s="347">
        <v>0</v>
      </c>
    </row>
    <row r="42" spans="2:8" x14ac:dyDescent="0.2">
      <c r="B42" s="424" t="s">
        <v>462</v>
      </c>
      <c r="C42" s="349">
        <f t="shared" si="1"/>
        <v>9000</v>
      </c>
      <c r="D42" s="347">
        <v>0</v>
      </c>
      <c r="E42" s="251">
        <v>9000</v>
      </c>
      <c r="F42" s="339">
        <f t="shared" si="2"/>
        <v>0</v>
      </c>
      <c r="G42" s="347">
        <v>0</v>
      </c>
      <c r="H42" s="347">
        <v>0</v>
      </c>
    </row>
    <row r="43" spans="2:8" x14ac:dyDescent="0.2">
      <c r="B43" s="424" t="s">
        <v>463</v>
      </c>
      <c r="C43" s="349">
        <f t="shared" si="1"/>
        <v>0</v>
      </c>
      <c r="D43" s="347">
        <v>0</v>
      </c>
      <c r="E43" s="353">
        <v>0</v>
      </c>
      <c r="F43" s="339">
        <f t="shared" si="2"/>
        <v>0</v>
      </c>
      <c r="G43" s="347">
        <v>0</v>
      </c>
      <c r="H43" s="347">
        <v>0</v>
      </c>
    </row>
    <row r="44" spans="2:8" x14ac:dyDescent="0.2">
      <c r="B44" s="424" t="s">
        <v>464</v>
      </c>
      <c r="C44" s="349">
        <f t="shared" si="1"/>
        <v>0</v>
      </c>
      <c r="D44" s="347">
        <v>0</v>
      </c>
      <c r="E44" s="347">
        <v>0</v>
      </c>
      <c r="F44" s="339">
        <f t="shared" si="2"/>
        <v>0</v>
      </c>
      <c r="G44" s="347">
        <v>0</v>
      </c>
      <c r="H44" s="347">
        <v>0</v>
      </c>
    </row>
    <row r="45" spans="2:8" x14ac:dyDescent="0.2">
      <c r="B45" s="424" t="s">
        <v>465</v>
      </c>
      <c r="C45" s="349">
        <f t="shared" si="1"/>
        <v>0</v>
      </c>
      <c r="D45" s="347">
        <v>0</v>
      </c>
      <c r="E45" s="347">
        <v>0</v>
      </c>
      <c r="F45" s="339">
        <f t="shared" si="2"/>
        <v>0</v>
      </c>
      <c r="G45" s="347">
        <v>0</v>
      </c>
      <c r="H45" s="347">
        <v>0</v>
      </c>
    </row>
    <row r="46" spans="2:8" x14ac:dyDescent="0.2">
      <c r="B46" s="424" t="s">
        <v>637</v>
      </c>
      <c r="C46" s="349">
        <f t="shared" si="1"/>
        <v>0</v>
      </c>
      <c r="D46" s="347">
        <v>0</v>
      </c>
      <c r="E46" s="347">
        <v>0</v>
      </c>
      <c r="F46" s="339">
        <f t="shared" si="2"/>
        <v>0</v>
      </c>
      <c r="G46" s="347">
        <v>0</v>
      </c>
      <c r="H46" s="347">
        <v>0</v>
      </c>
    </row>
    <row r="47" spans="2:8" x14ac:dyDescent="0.2">
      <c r="B47" s="424" t="s">
        <v>466</v>
      </c>
      <c r="C47" s="349">
        <f t="shared" si="1"/>
        <v>0</v>
      </c>
      <c r="D47" s="347">
        <v>0</v>
      </c>
      <c r="E47" s="347">
        <v>0</v>
      </c>
      <c r="F47" s="339">
        <f t="shared" si="2"/>
        <v>0</v>
      </c>
      <c r="G47" s="347">
        <v>0</v>
      </c>
      <c r="H47" s="347">
        <v>0</v>
      </c>
    </row>
    <row r="48" spans="2:8" x14ac:dyDescent="0.2">
      <c r="B48" s="424" t="s">
        <v>467</v>
      </c>
      <c r="C48" s="349">
        <f t="shared" si="1"/>
        <v>0</v>
      </c>
      <c r="D48" s="347">
        <v>0</v>
      </c>
      <c r="E48" s="347">
        <v>0</v>
      </c>
      <c r="F48" s="339">
        <f t="shared" si="2"/>
        <v>0</v>
      </c>
      <c r="G48" s="347">
        <v>0</v>
      </c>
      <c r="H48" s="347">
        <v>0</v>
      </c>
    </row>
    <row r="49" spans="2:8" x14ac:dyDescent="0.2">
      <c r="B49" s="424" t="s">
        <v>468</v>
      </c>
      <c r="C49" s="349">
        <f t="shared" si="1"/>
        <v>0</v>
      </c>
      <c r="D49" s="347">
        <v>0</v>
      </c>
      <c r="E49" s="347">
        <v>0</v>
      </c>
      <c r="F49" s="339">
        <f t="shared" si="2"/>
        <v>0</v>
      </c>
      <c r="G49" s="347">
        <v>0</v>
      </c>
      <c r="H49" s="347">
        <v>0</v>
      </c>
    </row>
    <row r="50" spans="2:8" x14ac:dyDescent="0.2">
      <c r="B50" s="424" t="s">
        <v>469</v>
      </c>
      <c r="C50" s="349"/>
      <c r="D50" s="353"/>
      <c r="E50" s="435"/>
      <c r="F50" s="339"/>
      <c r="G50" s="353"/>
      <c r="H50" s="251"/>
    </row>
    <row r="51" spans="2:8" x14ac:dyDescent="0.2">
      <c r="B51" s="424"/>
      <c r="C51" s="349"/>
      <c r="D51" s="353"/>
      <c r="E51" s="435"/>
      <c r="F51" s="339"/>
      <c r="G51" s="353"/>
      <c r="H51" s="251"/>
    </row>
    <row r="52" spans="2:8" x14ac:dyDescent="0.2">
      <c r="B52" s="425" t="s">
        <v>470</v>
      </c>
      <c r="C52" s="349">
        <f t="shared" si="1"/>
        <v>0</v>
      </c>
      <c r="D52" s="246">
        <v>0</v>
      </c>
      <c r="E52" s="246">
        <v>0</v>
      </c>
      <c r="F52" s="339">
        <f t="shared" si="2"/>
        <v>0</v>
      </c>
      <c r="G52" s="353">
        <v>0</v>
      </c>
      <c r="H52" s="353">
        <v>0</v>
      </c>
    </row>
    <row r="53" spans="2:8" x14ac:dyDescent="0.2">
      <c r="B53" s="424" t="s">
        <v>471</v>
      </c>
      <c r="C53" s="349">
        <f t="shared" si="1"/>
        <v>0</v>
      </c>
      <c r="D53" s="347">
        <v>0</v>
      </c>
      <c r="E53" s="347">
        <v>0</v>
      </c>
      <c r="F53" s="339">
        <f t="shared" si="2"/>
        <v>0</v>
      </c>
      <c r="G53" s="347">
        <v>0</v>
      </c>
      <c r="H53" s="347">
        <v>0</v>
      </c>
    </row>
    <row r="54" spans="2:8" x14ac:dyDescent="0.2">
      <c r="B54" s="424" t="s">
        <v>791</v>
      </c>
      <c r="C54" s="349">
        <f t="shared" si="1"/>
        <v>0</v>
      </c>
      <c r="D54" s="347">
        <v>0</v>
      </c>
      <c r="E54" s="347">
        <v>0</v>
      </c>
      <c r="F54" s="339">
        <f t="shared" si="2"/>
        <v>0</v>
      </c>
      <c r="G54" s="347">
        <v>0</v>
      </c>
      <c r="H54" s="347">
        <v>0</v>
      </c>
    </row>
    <row r="55" spans="2:8" x14ac:dyDescent="0.2">
      <c r="B55" s="424" t="s">
        <v>926</v>
      </c>
      <c r="C55" s="349">
        <f t="shared" si="1"/>
        <v>0</v>
      </c>
      <c r="D55" s="347">
        <v>0</v>
      </c>
      <c r="E55" s="347">
        <v>0</v>
      </c>
      <c r="F55" s="339">
        <f t="shared" si="2"/>
        <v>0</v>
      </c>
      <c r="G55" s="347">
        <v>0</v>
      </c>
      <c r="H55" s="347">
        <v>0</v>
      </c>
    </row>
    <row r="56" spans="2:8" x14ac:dyDescent="0.2">
      <c r="B56" s="424" t="s">
        <v>792</v>
      </c>
      <c r="C56" s="349">
        <f t="shared" si="1"/>
        <v>0</v>
      </c>
      <c r="D56" s="347">
        <v>0</v>
      </c>
      <c r="E56" s="347">
        <v>0</v>
      </c>
      <c r="F56" s="339">
        <f t="shared" si="2"/>
        <v>0</v>
      </c>
      <c r="G56" s="347">
        <v>0</v>
      </c>
      <c r="H56" s="347">
        <v>0</v>
      </c>
    </row>
    <row r="57" spans="2:8" x14ac:dyDescent="0.2">
      <c r="B57" s="424" t="s">
        <v>472</v>
      </c>
      <c r="C57" s="349">
        <f t="shared" si="1"/>
        <v>0</v>
      </c>
      <c r="D57" s="347">
        <v>0</v>
      </c>
      <c r="E57" s="347">
        <v>0</v>
      </c>
      <c r="F57" s="339">
        <f t="shared" si="2"/>
        <v>0</v>
      </c>
      <c r="G57" s="347">
        <v>0</v>
      </c>
      <c r="H57" s="347">
        <v>0</v>
      </c>
    </row>
    <row r="58" spans="2:8" x14ac:dyDescent="0.2">
      <c r="B58" s="424" t="s">
        <v>473</v>
      </c>
      <c r="C58" s="349">
        <f t="shared" si="1"/>
        <v>0</v>
      </c>
      <c r="D58" s="347">
        <v>0</v>
      </c>
      <c r="E58" s="347">
        <v>0</v>
      </c>
      <c r="F58" s="339">
        <f t="shared" si="2"/>
        <v>0</v>
      </c>
      <c r="G58" s="347">
        <v>0</v>
      </c>
      <c r="H58" s="347">
        <v>0</v>
      </c>
    </row>
    <row r="59" spans="2:8" x14ac:dyDescent="0.2">
      <c r="B59" s="424"/>
      <c r="C59" s="349"/>
      <c r="D59" s="353"/>
      <c r="E59" s="435"/>
      <c r="F59" s="339"/>
      <c r="G59" s="353"/>
      <c r="H59" s="251"/>
    </row>
    <row r="60" spans="2:8" x14ac:dyDescent="0.2">
      <c r="B60" s="425" t="s">
        <v>474</v>
      </c>
      <c r="C60" s="349">
        <f t="shared" si="1"/>
        <v>0</v>
      </c>
      <c r="D60" s="347">
        <v>0</v>
      </c>
      <c r="E60" s="347">
        <v>0</v>
      </c>
      <c r="F60" s="339">
        <f t="shared" si="2"/>
        <v>0</v>
      </c>
      <c r="G60" s="347">
        <v>0</v>
      </c>
      <c r="H60" s="347">
        <v>0</v>
      </c>
    </row>
    <row r="61" spans="2:8" x14ac:dyDescent="0.2">
      <c r="B61" s="424" t="s">
        <v>475</v>
      </c>
      <c r="C61" s="349">
        <f t="shared" si="1"/>
        <v>0</v>
      </c>
      <c r="D61" s="347">
        <v>0</v>
      </c>
      <c r="E61" s="347">
        <v>0</v>
      </c>
      <c r="F61" s="339">
        <f t="shared" si="2"/>
        <v>0</v>
      </c>
      <c r="G61" s="347">
        <v>0</v>
      </c>
      <c r="H61" s="347">
        <v>0</v>
      </c>
    </row>
    <row r="62" spans="2:8" x14ac:dyDescent="0.2">
      <c r="B62" s="424" t="s">
        <v>476</v>
      </c>
      <c r="C62" s="349">
        <f t="shared" si="1"/>
        <v>0</v>
      </c>
      <c r="D62" s="347">
        <v>0</v>
      </c>
      <c r="E62" s="347">
        <v>0</v>
      </c>
      <c r="F62" s="339">
        <f t="shared" si="2"/>
        <v>0</v>
      </c>
      <c r="G62" s="347">
        <v>0</v>
      </c>
      <c r="H62" s="347">
        <v>0</v>
      </c>
    </row>
    <row r="63" spans="2:8" x14ac:dyDescent="0.2">
      <c r="B63" s="425" t="s">
        <v>477</v>
      </c>
      <c r="C63" s="349">
        <f t="shared" si="1"/>
        <v>0</v>
      </c>
      <c r="D63" s="353">
        <v>0</v>
      </c>
      <c r="E63" s="353">
        <v>0</v>
      </c>
      <c r="F63" s="339">
        <f t="shared" si="2"/>
        <v>10704</v>
      </c>
      <c r="G63" s="353">
        <v>10704</v>
      </c>
      <c r="H63" s="353">
        <v>0</v>
      </c>
    </row>
    <row r="64" spans="2:8" x14ac:dyDescent="0.2">
      <c r="B64" s="425" t="s">
        <v>478</v>
      </c>
      <c r="C64" s="349">
        <f t="shared" si="1"/>
        <v>0</v>
      </c>
      <c r="D64" s="347">
        <v>0</v>
      </c>
      <c r="E64" s="347">
        <v>0</v>
      </c>
      <c r="F64" s="339">
        <f t="shared" si="2"/>
        <v>0</v>
      </c>
      <c r="G64" s="347">
        <v>0</v>
      </c>
      <c r="H64" s="347">
        <v>0</v>
      </c>
    </row>
    <row r="65" spans="2:8" x14ac:dyDescent="0.2">
      <c r="B65" s="424"/>
      <c r="C65" s="349"/>
      <c r="D65" s="353"/>
      <c r="E65" s="435"/>
      <c r="F65" s="339"/>
      <c r="G65" s="353"/>
      <c r="H65" s="251"/>
    </row>
    <row r="66" spans="2:8" x14ac:dyDescent="0.2">
      <c r="B66" s="426" t="s">
        <v>638</v>
      </c>
      <c r="C66" s="349">
        <f t="shared" si="1"/>
        <v>0</v>
      </c>
      <c r="D66" s="347">
        <v>0</v>
      </c>
      <c r="E66" s="347">
        <v>0</v>
      </c>
      <c r="F66" s="339">
        <f t="shared" si="2"/>
        <v>0</v>
      </c>
      <c r="G66" s="347">
        <v>0</v>
      </c>
      <c r="H66" s="347">
        <v>0</v>
      </c>
    </row>
    <row r="67" spans="2:8" ht="18" thickBot="1" x14ac:dyDescent="0.2">
      <c r="B67" s="428"/>
      <c r="C67" s="74"/>
      <c r="D67" s="74"/>
      <c r="E67" s="74"/>
      <c r="F67" s="74"/>
      <c r="G67" s="74"/>
      <c r="H67" s="74"/>
    </row>
    <row r="68" spans="2:8" x14ac:dyDescent="0.15">
      <c r="C68" s="157" t="s">
        <v>28</v>
      </c>
    </row>
    <row r="69" spans="2:8" x14ac:dyDescent="0.2">
      <c r="C69" s="156" t="s">
        <v>494</v>
      </c>
    </row>
  </sheetData>
  <mergeCells count="1">
    <mergeCell ref="B6:H6"/>
  </mergeCells>
  <phoneticPr fontId="2"/>
  <pageMargins left="0.78740157480314965" right="0.59055118110236227" top="0.78740157480314965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3"/>
  <sheetViews>
    <sheetView view="pageBreakPreview" topLeftCell="A46" zoomScale="75" zoomScaleNormal="75" workbookViewId="0">
      <selection activeCell="H60" sqref="H60"/>
    </sheetView>
  </sheetViews>
  <sheetFormatPr defaultColWidth="10.875" defaultRowHeight="17.25" x14ac:dyDescent="0.15"/>
  <cols>
    <col min="1" max="1" width="13.375" style="29" customWidth="1"/>
    <col min="2" max="2" width="7.625" style="29" customWidth="1"/>
    <col min="3" max="3" width="11.25" style="29" customWidth="1"/>
    <col min="4" max="4" width="14" style="29" customWidth="1"/>
    <col min="5" max="12" width="13" style="29" customWidth="1"/>
    <col min="13" max="13" width="12.625" style="29" bestFit="1" customWidth="1"/>
    <col min="14" max="16384" width="10.875" style="29"/>
  </cols>
  <sheetData>
    <row r="1" spans="1:13" x14ac:dyDescent="0.2">
      <c r="A1" s="28"/>
    </row>
    <row r="6" spans="1:13" x14ac:dyDescent="0.2">
      <c r="B6" s="460" t="s">
        <v>49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</row>
    <row r="7" spans="1:13" ht="18" thickBot="1" x14ac:dyDescent="0.25">
      <c r="B7" s="31"/>
      <c r="C7" s="31"/>
      <c r="D7" s="31"/>
      <c r="E7" s="31"/>
      <c r="F7" s="31"/>
      <c r="G7" s="32" t="s">
        <v>830</v>
      </c>
      <c r="H7" s="31"/>
      <c r="I7" s="31"/>
      <c r="J7" s="32"/>
      <c r="K7" s="31"/>
      <c r="L7" s="90" t="s">
        <v>669</v>
      </c>
    </row>
    <row r="8" spans="1:13" x14ac:dyDescent="0.2">
      <c r="E8" s="33" t="s">
        <v>799</v>
      </c>
      <c r="F8" s="34"/>
      <c r="G8" s="34"/>
      <c r="H8" s="34"/>
      <c r="I8" s="34"/>
      <c r="J8" s="34"/>
      <c r="K8" s="34"/>
      <c r="L8" s="121"/>
    </row>
    <row r="9" spans="1:13" s="256" customFormat="1" x14ac:dyDescent="0.2">
      <c r="C9" s="257" t="s">
        <v>50</v>
      </c>
      <c r="E9" s="258" t="s">
        <v>492</v>
      </c>
      <c r="F9" s="258" t="s">
        <v>312</v>
      </c>
      <c r="G9" s="258" t="s">
        <v>687</v>
      </c>
      <c r="H9" s="258" t="s">
        <v>311</v>
      </c>
      <c r="I9" s="258" t="s">
        <v>333</v>
      </c>
      <c r="J9" s="258" t="s">
        <v>334</v>
      </c>
      <c r="K9" s="258" t="s">
        <v>688</v>
      </c>
      <c r="L9" s="258" t="s">
        <v>313</v>
      </c>
    </row>
    <row r="10" spans="1:13" x14ac:dyDescent="0.15">
      <c r="B10" s="36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252" t="s">
        <v>684</v>
      </c>
    </row>
    <row r="11" spans="1:13" x14ac:dyDescent="0.15">
      <c r="E11" s="34"/>
    </row>
    <row r="12" spans="1:13" x14ac:dyDescent="0.2">
      <c r="B12" s="28" t="s">
        <v>698</v>
      </c>
      <c r="C12" s="38"/>
      <c r="D12" s="39"/>
      <c r="E12" s="209">
        <f t="shared" ref="E12:L12" si="0">E13+E14</f>
        <v>344831</v>
      </c>
      <c r="F12" s="210">
        <f t="shared" si="0"/>
        <v>134378</v>
      </c>
      <c r="G12" s="210">
        <f t="shared" si="0"/>
        <v>19403</v>
      </c>
      <c r="H12" s="210">
        <f t="shared" si="0"/>
        <v>21295</v>
      </c>
      <c r="I12" s="210">
        <f t="shared" si="0"/>
        <v>10717</v>
      </c>
      <c r="J12" s="210">
        <f t="shared" si="0"/>
        <v>7779</v>
      </c>
      <c r="K12" s="210">
        <f t="shared" si="0"/>
        <v>24331</v>
      </c>
      <c r="L12" s="210">
        <f t="shared" si="0"/>
        <v>10385</v>
      </c>
    </row>
    <row r="13" spans="1:13" x14ac:dyDescent="0.2">
      <c r="B13" s="28" t="s">
        <v>51</v>
      </c>
      <c r="D13" s="28" t="s">
        <v>52</v>
      </c>
      <c r="E13" s="209">
        <v>332520</v>
      </c>
      <c r="F13" s="210">
        <v>128754</v>
      </c>
      <c r="G13" s="210">
        <v>18775</v>
      </c>
      <c r="H13" s="210">
        <v>20893</v>
      </c>
      <c r="I13" s="210">
        <v>10280</v>
      </c>
      <c r="J13" s="210">
        <v>7533</v>
      </c>
      <c r="K13" s="210">
        <v>23493</v>
      </c>
      <c r="L13" s="210">
        <v>10005</v>
      </c>
    </row>
    <row r="14" spans="1:13" x14ac:dyDescent="0.2">
      <c r="C14" s="28" t="s">
        <v>53</v>
      </c>
      <c r="D14" s="28" t="s">
        <v>54</v>
      </c>
      <c r="E14" s="209">
        <v>12311</v>
      </c>
      <c r="F14" s="210">
        <v>5624</v>
      </c>
      <c r="G14" s="210">
        <v>628</v>
      </c>
      <c r="H14" s="210">
        <v>402</v>
      </c>
      <c r="I14" s="210">
        <v>437</v>
      </c>
      <c r="J14" s="210">
        <v>246</v>
      </c>
      <c r="K14" s="210">
        <v>838</v>
      </c>
      <c r="L14" s="210">
        <v>380</v>
      </c>
    </row>
    <row r="15" spans="1:13" x14ac:dyDescent="0.2">
      <c r="C15" s="28"/>
      <c r="D15" s="28"/>
      <c r="E15" s="207"/>
      <c r="F15" s="210"/>
      <c r="G15" s="210"/>
      <c r="H15" s="210"/>
      <c r="I15" s="210"/>
      <c r="J15" s="210"/>
      <c r="K15" s="210"/>
      <c r="L15" s="210"/>
    </row>
    <row r="16" spans="1:13" x14ac:dyDescent="0.2">
      <c r="B16" s="28" t="s">
        <v>869</v>
      </c>
      <c r="C16" s="38"/>
      <c r="D16" s="39"/>
      <c r="E16" s="209">
        <f t="shared" ref="E16:L16" si="1">E17+E18</f>
        <v>341551</v>
      </c>
      <c r="F16" s="210">
        <f t="shared" si="1"/>
        <v>133403</v>
      </c>
      <c r="G16" s="210">
        <f t="shared" si="1"/>
        <v>19117</v>
      </c>
      <c r="H16" s="210">
        <f t="shared" si="1"/>
        <v>21100</v>
      </c>
      <c r="I16" s="210">
        <f t="shared" si="1"/>
        <v>10595</v>
      </c>
      <c r="J16" s="210">
        <f t="shared" si="1"/>
        <v>7632</v>
      </c>
      <c r="K16" s="210">
        <f t="shared" si="1"/>
        <v>24028</v>
      </c>
      <c r="L16" s="210">
        <f t="shared" si="1"/>
        <v>10385</v>
      </c>
    </row>
    <row r="17" spans="2:13" x14ac:dyDescent="0.2">
      <c r="B17" s="28" t="s">
        <v>51</v>
      </c>
      <c r="D17" s="28" t="s">
        <v>52</v>
      </c>
      <c r="E17" s="209">
        <f>M17+L02続き!M17+'L02続き(2)'!M17+'L02続き(3)'!M17</f>
        <v>329139</v>
      </c>
      <c r="F17" s="210">
        <f t="shared" ref="F17:L18" si="2">F21+F37+F49+F61+F65</f>
        <v>127684</v>
      </c>
      <c r="G17" s="210">
        <f t="shared" si="2"/>
        <v>18501</v>
      </c>
      <c r="H17" s="210">
        <f t="shared" si="2"/>
        <v>20683</v>
      </c>
      <c r="I17" s="210">
        <f t="shared" si="2"/>
        <v>10159</v>
      </c>
      <c r="J17" s="210">
        <f t="shared" si="2"/>
        <v>7400</v>
      </c>
      <c r="K17" s="210">
        <f t="shared" si="2"/>
        <v>23200</v>
      </c>
      <c r="L17" s="210">
        <f t="shared" si="2"/>
        <v>9999</v>
      </c>
      <c r="M17" s="29">
        <f t="shared" ref="M17:M48" si="3">SUM(F17:L17)</f>
        <v>217626</v>
      </c>
    </row>
    <row r="18" spans="2:13" x14ac:dyDescent="0.2">
      <c r="C18" s="28" t="s">
        <v>53</v>
      </c>
      <c r="D18" s="28" t="s">
        <v>54</v>
      </c>
      <c r="E18" s="209">
        <f>M18+L02続き!M18+'L02続き(2)'!M18+'L02続き(3)'!M18</f>
        <v>12412</v>
      </c>
      <c r="F18" s="210">
        <f t="shared" si="2"/>
        <v>5719</v>
      </c>
      <c r="G18" s="210">
        <f t="shared" si="2"/>
        <v>616</v>
      </c>
      <c r="H18" s="210">
        <f t="shared" si="2"/>
        <v>417</v>
      </c>
      <c r="I18" s="210">
        <f t="shared" si="2"/>
        <v>436</v>
      </c>
      <c r="J18" s="210">
        <f t="shared" si="2"/>
        <v>232</v>
      </c>
      <c r="K18" s="210">
        <f t="shared" si="2"/>
        <v>828</v>
      </c>
      <c r="L18" s="210">
        <f t="shared" si="2"/>
        <v>386</v>
      </c>
      <c r="M18" s="29">
        <f t="shared" si="3"/>
        <v>8634</v>
      </c>
    </row>
    <row r="19" spans="2:13" x14ac:dyDescent="0.2">
      <c r="C19" s="49"/>
      <c r="D19" s="381"/>
      <c r="E19" s="209"/>
      <c r="F19" s="210"/>
      <c r="G19" s="210"/>
      <c r="H19" s="210"/>
      <c r="I19" s="210"/>
      <c r="J19" s="210"/>
      <c r="K19" s="210"/>
      <c r="L19" s="210"/>
      <c r="M19" s="29">
        <f t="shared" si="3"/>
        <v>0</v>
      </c>
    </row>
    <row r="20" spans="2:13" x14ac:dyDescent="0.2">
      <c r="C20" s="33" t="s">
        <v>689</v>
      </c>
      <c r="E20" s="209">
        <f>M20+L02続き!M20+'L02続き(2)'!M20+'L02続き(3)'!M20</f>
        <v>45270</v>
      </c>
      <c r="F20" s="210">
        <f t="shared" ref="F20:L20" si="4">F21+F22</f>
        <v>16888</v>
      </c>
      <c r="G20" s="210">
        <f t="shared" si="4"/>
        <v>2689</v>
      </c>
      <c r="H20" s="210">
        <f t="shared" si="4"/>
        <v>1702</v>
      </c>
      <c r="I20" s="210">
        <f t="shared" si="4"/>
        <v>1780</v>
      </c>
      <c r="J20" s="210">
        <f t="shared" si="4"/>
        <v>937</v>
      </c>
      <c r="K20" s="210">
        <f t="shared" si="4"/>
        <v>3804</v>
      </c>
      <c r="L20" s="210">
        <f t="shared" si="4"/>
        <v>1608</v>
      </c>
      <c r="M20" s="29">
        <f t="shared" si="3"/>
        <v>29408</v>
      </c>
    </row>
    <row r="21" spans="2:13" x14ac:dyDescent="0.2">
      <c r="C21" s="33"/>
      <c r="D21" s="28" t="s">
        <v>52</v>
      </c>
      <c r="E21" s="209">
        <f>M21+L02続き!M21+'L02続き(2)'!M21+'L02続き(3)'!M21</f>
        <v>37651</v>
      </c>
      <c r="F21" s="210">
        <f t="shared" ref="F21:L22" si="5">F25+F29+F33</f>
        <v>13346</v>
      </c>
      <c r="G21" s="210">
        <f t="shared" si="5"/>
        <v>2336</v>
      </c>
      <c r="H21" s="210">
        <f t="shared" si="5"/>
        <v>1408</v>
      </c>
      <c r="I21" s="210">
        <f t="shared" si="5"/>
        <v>1534</v>
      </c>
      <c r="J21" s="210">
        <f t="shared" si="5"/>
        <v>850</v>
      </c>
      <c r="K21" s="210">
        <f t="shared" si="5"/>
        <v>3300</v>
      </c>
      <c r="L21" s="210">
        <f t="shared" si="5"/>
        <v>1369</v>
      </c>
      <c r="M21" s="29">
        <f t="shared" si="3"/>
        <v>24143</v>
      </c>
    </row>
    <row r="22" spans="2:13" x14ac:dyDescent="0.2">
      <c r="C22" s="33"/>
      <c r="D22" s="28" t="s">
        <v>54</v>
      </c>
      <c r="E22" s="209">
        <f>M22+L02続き!M22+'L02続き(2)'!M22+'L02続き(3)'!M22</f>
        <v>7619</v>
      </c>
      <c r="F22" s="210">
        <f t="shared" si="5"/>
        <v>3542</v>
      </c>
      <c r="G22" s="210">
        <f t="shared" si="5"/>
        <v>353</v>
      </c>
      <c r="H22" s="210">
        <f t="shared" si="5"/>
        <v>294</v>
      </c>
      <c r="I22" s="210">
        <f t="shared" si="5"/>
        <v>246</v>
      </c>
      <c r="J22" s="210">
        <f t="shared" si="5"/>
        <v>87</v>
      </c>
      <c r="K22" s="210">
        <f t="shared" si="5"/>
        <v>504</v>
      </c>
      <c r="L22" s="210">
        <f t="shared" si="5"/>
        <v>239</v>
      </c>
      <c r="M22" s="29">
        <f t="shared" si="3"/>
        <v>5265</v>
      </c>
    </row>
    <row r="23" spans="2:13" x14ac:dyDescent="0.2">
      <c r="C23" s="33"/>
      <c r="E23" s="209"/>
      <c r="F23" s="208"/>
      <c r="G23" s="208"/>
      <c r="H23" s="208"/>
      <c r="I23" s="208"/>
      <c r="J23" s="208"/>
      <c r="K23" s="208"/>
      <c r="L23" s="208"/>
      <c r="M23" s="29">
        <f t="shared" si="3"/>
        <v>0</v>
      </c>
    </row>
    <row r="24" spans="2:13" x14ac:dyDescent="0.2">
      <c r="C24" s="33"/>
      <c r="D24" s="48" t="s">
        <v>690</v>
      </c>
      <c r="E24" s="209">
        <f>M24+L02続き!M24+'L02続き(2)'!M24+'L02続き(3)'!M24</f>
        <v>16061</v>
      </c>
      <c r="F24" s="210">
        <f t="shared" ref="F24:L24" si="6">F25+F26</f>
        <v>5881</v>
      </c>
      <c r="G24" s="210">
        <f t="shared" si="6"/>
        <v>769</v>
      </c>
      <c r="H24" s="210">
        <f t="shared" si="6"/>
        <v>680</v>
      </c>
      <c r="I24" s="210">
        <f t="shared" si="6"/>
        <v>497</v>
      </c>
      <c r="J24" s="210">
        <f t="shared" si="6"/>
        <v>323</v>
      </c>
      <c r="K24" s="210">
        <f t="shared" si="6"/>
        <v>1365</v>
      </c>
      <c r="L24" s="210">
        <f t="shared" si="6"/>
        <v>724</v>
      </c>
      <c r="M24" s="29">
        <f t="shared" si="3"/>
        <v>10239</v>
      </c>
    </row>
    <row r="25" spans="2:13" x14ac:dyDescent="0.2">
      <c r="C25" s="33"/>
      <c r="D25" s="33" t="s">
        <v>52</v>
      </c>
      <c r="E25" s="209">
        <f>M25+L02続き!M25+'L02続き(2)'!M25+'L02続き(3)'!M25</f>
        <v>9892</v>
      </c>
      <c r="F25" s="211">
        <v>3153</v>
      </c>
      <c r="G25" s="211">
        <v>452</v>
      </c>
      <c r="H25" s="211">
        <v>426</v>
      </c>
      <c r="I25" s="211">
        <v>302</v>
      </c>
      <c r="J25" s="211">
        <v>248</v>
      </c>
      <c r="K25" s="211">
        <v>935</v>
      </c>
      <c r="L25" s="211">
        <v>519</v>
      </c>
      <c r="M25" s="29">
        <f t="shared" si="3"/>
        <v>6035</v>
      </c>
    </row>
    <row r="26" spans="2:13" x14ac:dyDescent="0.2">
      <c r="C26" s="44"/>
      <c r="D26" s="28" t="s">
        <v>54</v>
      </c>
      <c r="E26" s="209">
        <f>M26+L02続き!M26+'L02続き(2)'!M26+'L02続き(3)'!M26</f>
        <v>6169</v>
      </c>
      <c r="F26" s="211">
        <v>2728</v>
      </c>
      <c r="G26" s="211">
        <v>317</v>
      </c>
      <c r="H26" s="211">
        <v>254</v>
      </c>
      <c r="I26" s="211">
        <v>195</v>
      </c>
      <c r="J26" s="211">
        <v>75</v>
      </c>
      <c r="K26" s="211">
        <v>430</v>
      </c>
      <c r="L26" s="211">
        <v>205</v>
      </c>
      <c r="M26" s="29">
        <f t="shared" si="3"/>
        <v>4204</v>
      </c>
    </row>
    <row r="27" spans="2:13" x14ac:dyDescent="0.2">
      <c r="C27" s="33"/>
      <c r="D27" s="33"/>
      <c r="E27" s="209"/>
      <c r="F27" s="211"/>
      <c r="G27" s="211"/>
      <c r="H27" s="211"/>
      <c r="I27" s="211"/>
      <c r="J27" s="211"/>
      <c r="K27" s="211"/>
      <c r="L27" s="211"/>
      <c r="M27" s="29">
        <f t="shared" si="3"/>
        <v>0</v>
      </c>
    </row>
    <row r="28" spans="2:13" x14ac:dyDescent="0.2">
      <c r="C28" s="33"/>
      <c r="D28" s="95" t="s">
        <v>691</v>
      </c>
      <c r="E28" s="209">
        <f>M28+L02続き!M28+'L02続き(2)'!M28+'L02続き(3)'!M28</f>
        <v>28392</v>
      </c>
      <c r="F28" s="210">
        <f t="shared" ref="F28:L28" si="7">F29+F30</f>
        <v>10445</v>
      </c>
      <c r="G28" s="210">
        <f t="shared" si="7"/>
        <v>1910</v>
      </c>
      <c r="H28" s="210">
        <f t="shared" si="7"/>
        <v>1014</v>
      </c>
      <c r="I28" s="210">
        <f t="shared" si="7"/>
        <v>1254</v>
      </c>
      <c r="J28" s="210">
        <f t="shared" si="7"/>
        <v>613</v>
      </c>
      <c r="K28" s="210">
        <f t="shared" si="7"/>
        <v>2422</v>
      </c>
      <c r="L28" s="210">
        <f t="shared" si="7"/>
        <v>870</v>
      </c>
      <c r="M28" s="29">
        <f t="shared" si="3"/>
        <v>18528</v>
      </c>
    </row>
    <row r="29" spans="2:13" x14ac:dyDescent="0.2">
      <c r="C29" s="33"/>
      <c r="D29" s="33" t="s">
        <v>52</v>
      </c>
      <c r="E29" s="209">
        <f>M29+L02続き!M29+'L02続き(2)'!M29+'L02続き(3)'!M29</f>
        <v>27711</v>
      </c>
      <c r="F29" s="211">
        <v>10173</v>
      </c>
      <c r="G29" s="211">
        <v>1884</v>
      </c>
      <c r="H29" s="211">
        <v>981</v>
      </c>
      <c r="I29" s="211">
        <v>1232</v>
      </c>
      <c r="J29" s="211">
        <v>601</v>
      </c>
      <c r="K29" s="211">
        <v>2360</v>
      </c>
      <c r="L29" s="211">
        <v>849</v>
      </c>
      <c r="M29" s="29">
        <f t="shared" si="3"/>
        <v>18080</v>
      </c>
    </row>
    <row r="30" spans="2:13" x14ac:dyDescent="0.2">
      <c r="C30" s="33"/>
      <c r="D30" s="33" t="s">
        <v>54</v>
      </c>
      <c r="E30" s="209">
        <f>M30+L02続き!M30+'L02続き(2)'!M30+'L02続き(3)'!M30</f>
        <v>681</v>
      </c>
      <c r="F30" s="211">
        <v>272</v>
      </c>
      <c r="G30" s="211">
        <v>26</v>
      </c>
      <c r="H30" s="211">
        <v>33</v>
      </c>
      <c r="I30" s="211">
        <v>22</v>
      </c>
      <c r="J30" s="211">
        <v>12</v>
      </c>
      <c r="K30" s="211">
        <v>62</v>
      </c>
      <c r="L30" s="211">
        <v>21</v>
      </c>
      <c r="M30" s="29">
        <f t="shared" si="3"/>
        <v>448</v>
      </c>
    </row>
    <row r="31" spans="2:13" x14ac:dyDescent="0.2">
      <c r="C31" s="33"/>
      <c r="D31" s="37"/>
      <c r="E31" s="209"/>
      <c r="F31" s="208"/>
      <c r="G31" s="208"/>
      <c r="H31" s="208"/>
      <c r="I31" s="208"/>
      <c r="J31" s="208"/>
      <c r="K31" s="208"/>
      <c r="L31" s="208"/>
      <c r="M31" s="29">
        <f t="shared" si="3"/>
        <v>0</v>
      </c>
    </row>
    <row r="32" spans="2:13" x14ac:dyDescent="0.2">
      <c r="C32" s="33"/>
      <c r="D32" s="95" t="s">
        <v>692</v>
      </c>
      <c r="E32" s="209">
        <f>M32+L02続き!M32+'L02続き(2)'!M32+'L02続き(3)'!M32</f>
        <v>817</v>
      </c>
      <c r="F32" s="210">
        <f t="shared" ref="F32:L32" si="8">F33+F34</f>
        <v>562</v>
      </c>
      <c r="G32" s="210">
        <f t="shared" si="8"/>
        <v>10</v>
      </c>
      <c r="H32" s="210">
        <f t="shared" si="8"/>
        <v>8</v>
      </c>
      <c r="I32" s="210">
        <f t="shared" si="8"/>
        <v>29</v>
      </c>
      <c r="J32" s="210">
        <f t="shared" si="8"/>
        <v>1</v>
      </c>
      <c r="K32" s="210">
        <f t="shared" si="8"/>
        <v>17</v>
      </c>
      <c r="L32" s="210">
        <f t="shared" si="8"/>
        <v>14</v>
      </c>
      <c r="M32" s="29">
        <f t="shared" si="3"/>
        <v>641</v>
      </c>
    </row>
    <row r="33" spans="2:13" x14ac:dyDescent="0.2">
      <c r="C33" s="33"/>
      <c r="D33" s="33" t="s">
        <v>52</v>
      </c>
      <c r="E33" s="209">
        <f>M33+L02続き!M33+'L02続き(2)'!M33+'L02続き(3)'!M33</f>
        <v>48</v>
      </c>
      <c r="F33" s="211">
        <v>20</v>
      </c>
      <c r="G33" s="211">
        <v>0</v>
      </c>
      <c r="H33" s="211">
        <v>1</v>
      </c>
      <c r="I33" s="211">
        <v>0</v>
      </c>
      <c r="J33" s="211">
        <v>1</v>
      </c>
      <c r="K33" s="211">
        <v>5</v>
      </c>
      <c r="L33" s="211">
        <v>1</v>
      </c>
      <c r="M33" s="29">
        <f t="shared" si="3"/>
        <v>28</v>
      </c>
    </row>
    <row r="34" spans="2:13" x14ac:dyDescent="0.2">
      <c r="C34" s="33"/>
      <c r="D34" s="33" t="s">
        <v>54</v>
      </c>
      <c r="E34" s="209">
        <f>M34+L02続き!M34+'L02続き(2)'!M34+'L02続き(3)'!M34</f>
        <v>769</v>
      </c>
      <c r="F34" s="211">
        <v>542</v>
      </c>
      <c r="G34" s="211">
        <v>10</v>
      </c>
      <c r="H34" s="211">
        <v>7</v>
      </c>
      <c r="I34" s="211">
        <v>29</v>
      </c>
      <c r="J34" s="211">
        <v>0</v>
      </c>
      <c r="K34" s="211">
        <v>12</v>
      </c>
      <c r="L34" s="211">
        <v>13</v>
      </c>
      <c r="M34" s="29">
        <f t="shared" si="3"/>
        <v>613</v>
      </c>
    </row>
    <row r="35" spans="2:13" x14ac:dyDescent="0.2">
      <c r="C35" s="33"/>
      <c r="D35" s="37"/>
      <c r="E35" s="209"/>
      <c r="F35" s="208"/>
      <c r="G35" s="208"/>
      <c r="H35" s="208"/>
      <c r="I35" s="208"/>
      <c r="J35" s="208"/>
      <c r="K35" s="208"/>
      <c r="L35" s="208"/>
      <c r="M35" s="29">
        <f t="shared" si="3"/>
        <v>0</v>
      </c>
    </row>
    <row r="36" spans="2:13" x14ac:dyDescent="0.2">
      <c r="C36" s="48" t="s">
        <v>693</v>
      </c>
      <c r="D36" s="120" t="s">
        <v>55</v>
      </c>
      <c r="E36" s="209">
        <f>M36+L02続き!M36+'L02続き(2)'!M36+'L02続き(3)'!M36</f>
        <v>1711</v>
      </c>
      <c r="F36" s="210">
        <f t="shared" ref="F36:L36" si="9">F37+F38</f>
        <v>443</v>
      </c>
      <c r="G36" s="210">
        <f t="shared" si="9"/>
        <v>77</v>
      </c>
      <c r="H36" s="210">
        <f t="shared" si="9"/>
        <v>118</v>
      </c>
      <c r="I36" s="210">
        <f t="shared" si="9"/>
        <v>43</v>
      </c>
      <c r="J36" s="210">
        <f t="shared" si="9"/>
        <v>59</v>
      </c>
      <c r="K36" s="210">
        <f t="shared" si="9"/>
        <v>142</v>
      </c>
      <c r="L36" s="210">
        <f t="shared" si="9"/>
        <v>29</v>
      </c>
      <c r="M36" s="29">
        <f t="shared" si="3"/>
        <v>911</v>
      </c>
    </row>
    <row r="37" spans="2:13" x14ac:dyDescent="0.2">
      <c r="B37" s="28" t="s">
        <v>56</v>
      </c>
      <c r="C37" s="33"/>
      <c r="D37" s="28" t="s">
        <v>52</v>
      </c>
      <c r="E37" s="209">
        <f>M37+L02続き!M37+'L02続き(2)'!M37+'L02続き(3)'!M37</f>
        <v>979</v>
      </c>
      <c r="F37" s="210">
        <f t="shared" ref="F37:L38" si="10">F41+F45</f>
        <v>252</v>
      </c>
      <c r="G37" s="210">
        <f t="shared" si="10"/>
        <v>43</v>
      </c>
      <c r="H37" s="210">
        <f t="shared" si="10"/>
        <v>89</v>
      </c>
      <c r="I37" s="210">
        <f t="shared" si="10"/>
        <v>30</v>
      </c>
      <c r="J37" s="210">
        <f t="shared" si="10"/>
        <v>14</v>
      </c>
      <c r="K37" s="210">
        <f t="shared" si="10"/>
        <v>85</v>
      </c>
      <c r="L37" s="210">
        <f t="shared" si="10"/>
        <v>29</v>
      </c>
      <c r="M37" s="29">
        <f t="shared" si="3"/>
        <v>542</v>
      </c>
    </row>
    <row r="38" spans="2:13" x14ac:dyDescent="0.2">
      <c r="B38" s="28" t="s">
        <v>57</v>
      </c>
      <c r="C38" s="33"/>
      <c r="D38" s="28" t="s">
        <v>54</v>
      </c>
      <c r="E38" s="209">
        <f>M38+L02続き!M38+'L02続き(2)'!M38+'L02続き(3)'!M38</f>
        <v>732</v>
      </c>
      <c r="F38" s="210">
        <f t="shared" si="10"/>
        <v>191</v>
      </c>
      <c r="G38" s="210">
        <f t="shared" si="10"/>
        <v>34</v>
      </c>
      <c r="H38" s="210">
        <f t="shared" si="10"/>
        <v>29</v>
      </c>
      <c r="I38" s="210">
        <f t="shared" si="10"/>
        <v>13</v>
      </c>
      <c r="J38" s="210">
        <f t="shared" si="10"/>
        <v>45</v>
      </c>
      <c r="K38" s="210">
        <f t="shared" si="10"/>
        <v>57</v>
      </c>
      <c r="L38" s="210">
        <f t="shared" si="10"/>
        <v>0</v>
      </c>
      <c r="M38" s="29">
        <f t="shared" si="3"/>
        <v>369</v>
      </c>
    </row>
    <row r="39" spans="2:13" x14ac:dyDescent="0.2">
      <c r="B39" s="28" t="s">
        <v>58</v>
      </c>
      <c r="C39" s="33"/>
      <c r="E39" s="209"/>
      <c r="F39" s="208"/>
      <c r="G39" s="208"/>
      <c r="H39" s="208"/>
      <c r="I39" s="208"/>
      <c r="J39" s="208"/>
      <c r="K39" s="208"/>
      <c r="L39" s="208"/>
      <c r="M39" s="29">
        <f t="shared" si="3"/>
        <v>0</v>
      </c>
    </row>
    <row r="40" spans="2:13" x14ac:dyDescent="0.2">
      <c r="B40" s="28" t="s">
        <v>59</v>
      </c>
      <c r="C40" s="33"/>
      <c r="D40" s="95" t="s">
        <v>690</v>
      </c>
      <c r="E40" s="209">
        <f>M40+L02続き!M40+'L02続き(2)'!M40+'L02続き(3)'!M40</f>
        <v>610</v>
      </c>
      <c r="F40" s="210">
        <f t="shared" ref="F40:L40" si="11">F41+F42</f>
        <v>194</v>
      </c>
      <c r="G40" s="210">
        <f t="shared" si="11"/>
        <v>34</v>
      </c>
      <c r="H40" s="210">
        <f t="shared" si="11"/>
        <v>34</v>
      </c>
      <c r="I40" s="210">
        <f t="shared" si="11"/>
        <v>8</v>
      </c>
      <c r="J40" s="210">
        <f t="shared" si="11"/>
        <v>30</v>
      </c>
      <c r="K40" s="210">
        <f t="shared" si="11"/>
        <v>36</v>
      </c>
      <c r="L40" s="210">
        <f t="shared" si="11"/>
        <v>9</v>
      </c>
      <c r="M40" s="29">
        <f t="shared" si="3"/>
        <v>345</v>
      </c>
    </row>
    <row r="41" spans="2:13" x14ac:dyDescent="0.2">
      <c r="C41" s="33"/>
      <c r="D41" s="33" t="s">
        <v>52</v>
      </c>
      <c r="E41" s="209">
        <f>M41+L02続き!M41+'L02続き(2)'!M41+'L02続き(3)'!M41</f>
        <v>121</v>
      </c>
      <c r="F41" s="211">
        <v>35</v>
      </c>
      <c r="G41" s="211">
        <v>4</v>
      </c>
      <c r="H41" s="211">
        <v>12</v>
      </c>
      <c r="I41" s="211">
        <v>0</v>
      </c>
      <c r="J41" s="211">
        <v>2</v>
      </c>
      <c r="K41" s="211">
        <v>8</v>
      </c>
      <c r="L41" s="211">
        <v>9</v>
      </c>
      <c r="M41" s="29">
        <f t="shared" si="3"/>
        <v>70</v>
      </c>
    </row>
    <row r="42" spans="2:13" x14ac:dyDescent="0.2">
      <c r="C42" s="33"/>
      <c r="D42" s="33" t="s">
        <v>54</v>
      </c>
      <c r="E42" s="209">
        <f>M42+L02続き!M42+'L02続き(2)'!M42+'L02続き(3)'!M42</f>
        <v>489</v>
      </c>
      <c r="F42" s="211">
        <v>159</v>
      </c>
      <c r="G42" s="211">
        <v>30</v>
      </c>
      <c r="H42" s="211">
        <v>22</v>
      </c>
      <c r="I42" s="211">
        <v>8</v>
      </c>
      <c r="J42" s="211">
        <v>28</v>
      </c>
      <c r="K42" s="211">
        <v>28</v>
      </c>
      <c r="L42" s="211">
        <v>0</v>
      </c>
      <c r="M42" s="29">
        <f t="shared" si="3"/>
        <v>275</v>
      </c>
    </row>
    <row r="43" spans="2:13" x14ac:dyDescent="0.2">
      <c r="C43" s="33"/>
      <c r="D43" s="37"/>
      <c r="E43" s="209"/>
      <c r="F43" s="208"/>
      <c r="G43" s="208"/>
      <c r="H43" s="208"/>
      <c r="I43" s="208"/>
      <c r="J43" s="208"/>
      <c r="K43" s="208"/>
      <c r="L43" s="208"/>
      <c r="M43" s="29">
        <f t="shared" si="3"/>
        <v>0</v>
      </c>
    </row>
    <row r="44" spans="2:13" x14ac:dyDescent="0.2">
      <c r="C44" s="33"/>
      <c r="D44" s="95" t="s">
        <v>691</v>
      </c>
      <c r="E44" s="209">
        <f>M44+L02続き!M44+'L02続き(2)'!M44+'L02続き(3)'!M44</f>
        <v>1101</v>
      </c>
      <c r="F44" s="210">
        <f t="shared" ref="F44:L44" si="12">F45+F46</f>
        <v>249</v>
      </c>
      <c r="G44" s="210">
        <f t="shared" si="12"/>
        <v>43</v>
      </c>
      <c r="H44" s="210">
        <f t="shared" si="12"/>
        <v>84</v>
      </c>
      <c r="I44" s="210">
        <f t="shared" si="12"/>
        <v>35</v>
      </c>
      <c r="J44" s="210">
        <f t="shared" si="12"/>
        <v>29</v>
      </c>
      <c r="K44" s="210">
        <f t="shared" si="12"/>
        <v>106</v>
      </c>
      <c r="L44" s="210">
        <f t="shared" si="12"/>
        <v>20</v>
      </c>
      <c r="M44" s="29">
        <f t="shared" si="3"/>
        <v>566</v>
      </c>
    </row>
    <row r="45" spans="2:13" x14ac:dyDescent="0.2">
      <c r="C45" s="33"/>
      <c r="D45" s="33" t="s">
        <v>52</v>
      </c>
      <c r="E45" s="209">
        <f>M45+L02続き!M45+'L02続き(2)'!M45+'L02続き(3)'!M45</f>
        <v>858</v>
      </c>
      <c r="F45" s="211">
        <v>217</v>
      </c>
      <c r="G45" s="211">
        <v>39</v>
      </c>
      <c r="H45" s="211">
        <v>77</v>
      </c>
      <c r="I45" s="211">
        <v>30</v>
      </c>
      <c r="J45" s="211">
        <v>12</v>
      </c>
      <c r="K45" s="211">
        <v>77</v>
      </c>
      <c r="L45" s="211">
        <v>20</v>
      </c>
      <c r="M45" s="29">
        <f t="shared" si="3"/>
        <v>472</v>
      </c>
    </row>
    <row r="46" spans="2:13" x14ac:dyDescent="0.2">
      <c r="C46" s="33"/>
      <c r="D46" s="33" t="s">
        <v>54</v>
      </c>
      <c r="E46" s="209">
        <f>M46+L02続き!M46+'L02続き(2)'!M46+'L02続き(3)'!M46</f>
        <v>243</v>
      </c>
      <c r="F46" s="211">
        <v>32</v>
      </c>
      <c r="G46" s="211">
        <v>4</v>
      </c>
      <c r="H46" s="211">
        <v>7</v>
      </c>
      <c r="I46" s="211">
        <v>5</v>
      </c>
      <c r="J46" s="211">
        <v>17</v>
      </c>
      <c r="K46" s="211">
        <v>29</v>
      </c>
      <c r="L46" s="211">
        <v>0</v>
      </c>
      <c r="M46" s="29">
        <f t="shared" si="3"/>
        <v>94</v>
      </c>
    </row>
    <row r="47" spans="2:13" x14ac:dyDescent="0.2">
      <c r="C47" s="33"/>
      <c r="D47" s="37"/>
      <c r="E47" s="209"/>
      <c r="F47" s="208"/>
      <c r="G47" s="208"/>
      <c r="H47" s="208"/>
      <c r="I47" s="208"/>
      <c r="J47" s="208"/>
      <c r="K47" s="208"/>
      <c r="L47" s="208"/>
      <c r="M47" s="29">
        <f t="shared" si="3"/>
        <v>0</v>
      </c>
    </row>
    <row r="48" spans="2:13" x14ac:dyDescent="0.2">
      <c r="C48" s="48" t="s">
        <v>694</v>
      </c>
      <c r="D48" s="119"/>
      <c r="E48" s="209">
        <f>M48+L02続き!M48+'L02続き(2)'!M48+'L02続き(3)'!M48</f>
        <v>281377</v>
      </c>
      <c r="F48" s="210">
        <f t="shared" ref="F48:L48" si="13">F49+F50</f>
        <v>111485</v>
      </c>
      <c r="G48" s="210">
        <f t="shared" si="13"/>
        <v>15728</v>
      </c>
      <c r="H48" s="210">
        <f t="shared" si="13"/>
        <v>18779</v>
      </c>
      <c r="I48" s="210">
        <f t="shared" si="13"/>
        <v>8299</v>
      </c>
      <c r="J48" s="210">
        <f t="shared" si="13"/>
        <v>6212</v>
      </c>
      <c r="K48" s="210">
        <f t="shared" si="13"/>
        <v>18637</v>
      </c>
      <c r="L48" s="210">
        <f t="shared" si="13"/>
        <v>8123</v>
      </c>
      <c r="M48" s="29">
        <f t="shared" si="3"/>
        <v>187263</v>
      </c>
    </row>
    <row r="49" spans="2:13" x14ac:dyDescent="0.2">
      <c r="C49" s="33"/>
      <c r="D49" s="28" t="s">
        <v>52</v>
      </c>
      <c r="E49" s="209">
        <f>M49+L02続き!M49+'L02続き(2)'!M49+'L02続き(3)'!M49</f>
        <v>279729</v>
      </c>
      <c r="F49" s="210">
        <f t="shared" ref="F49:L50" si="14">F53+F57</f>
        <v>110582</v>
      </c>
      <c r="G49" s="210">
        <f t="shared" si="14"/>
        <v>15663</v>
      </c>
      <c r="H49" s="210">
        <f t="shared" si="14"/>
        <v>18727</v>
      </c>
      <c r="I49" s="210">
        <f t="shared" si="14"/>
        <v>8260</v>
      </c>
      <c r="J49" s="210">
        <f t="shared" si="14"/>
        <v>6153</v>
      </c>
      <c r="K49" s="210">
        <f t="shared" si="14"/>
        <v>18542</v>
      </c>
      <c r="L49" s="210">
        <f t="shared" si="14"/>
        <v>8054</v>
      </c>
      <c r="M49" s="29">
        <f t="shared" ref="M49:M69" si="15">SUM(F49:L49)</f>
        <v>185981</v>
      </c>
    </row>
    <row r="50" spans="2:13" x14ac:dyDescent="0.2">
      <c r="C50" s="33"/>
      <c r="D50" s="28" t="s">
        <v>54</v>
      </c>
      <c r="E50" s="209">
        <f>M50+L02続き!M50+'L02続き(2)'!M50+'L02続き(3)'!M50</f>
        <v>1648</v>
      </c>
      <c r="F50" s="210">
        <f t="shared" si="14"/>
        <v>903</v>
      </c>
      <c r="G50" s="210">
        <f t="shared" si="14"/>
        <v>65</v>
      </c>
      <c r="H50" s="210">
        <f t="shared" si="14"/>
        <v>52</v>
      </c>
      <c r="I50" s="210">
        <f t="shared" si="14"/>
        <v>39</v>
      </c>
      <c r="J50" s="210">
        <f t="shared" si="14"/>
        <v>59</v>
      </c>
      <c r="K50" s="210">
        <f t="shared" si="14"/>
        <v>95</v>
      </c>
      <c r="L50" s="210">
        <f t="shared" si="14"/>
        <v>69</v>
      </c>
      <c r="M50" s="29">
        <f t="shared" si="15"/>
        <v>1282</v>
      </c>
    </row>
    <row r="51" spans="2:13" x14ac:dyDescent="0.2">
      <c r="C51" s="33"/>
      <c r="E51" s="209"/>
      <c r="F51" s="208"/>
      <c r="G51" s="208"/>
      <c r="H51" s="208"/>
      <c r="I51" s="208"/>
      <c r="J51" s="208"/>
      <c r="K51" s="208"/>
      <c r="L51" s="208"/>
      <c r="M51" s="29">
        <f t="shared" si="15"/>
        <v>0</v>
      </c>
    </row>
    <row r="52" spans="2:13" x14ac:dyDescent="0.2">
      <c r="C52" s="33"/>
      <c r="D52" s="95" t="s">
        <v>690</v>
      </c>
      <c r="E52" s="209">
        <f>M52+L02続き!M52+'L02続き(2)'!M52+'L02続き(3)'!M52</f>
        <v>115355</v>
      </c>
      <c r="F52" s="210">
        <f t="shared" ref="F52:L52" si="16">F53+F54</f>
        <v>47287</v>
      </c>
      <c r="G52" s="210">
        <f t="shared" si="16"/>
        <v>6453</v>
      </c>
      <c r="H52" s="210">
        <f t="shared" si="16"/>
        <v>7361</v>
      </c>
      <c r="I52" s="210">
        <f t="shared" si="16"/>
        <v>3601</v>
      </c>
      <c r="J52" s="210">
        <f t="shared" si="16"/>
        <v>2457</v>
      </c>
      <c r="K52" s="210">
        <f t="shared" si="16"/>
        <v>7096</v>
      </c>
      <c r="L52" s="210">
        <f t="shared" si="16"/>
        <v>3285</v>
      </c>
      <c r="M52" s="29">
        <f t="shared" si="15"/>
        <v>77540</v>
      </c>
    </row>
    <row r="53" spans="2:13" x14ac:dyDescent="0.2">
      <c r="C53" s="33"/>
      <c r="D53" s="33" t="s">
        <v>52</v>
      </c>
      <c r="E53" s="209">
        <f>M53+L02続き!M53+'L02続き(2)'!M53+'L02続き(3)'!M53</f>
        <v>115182</v>
      </c>
      <c r="F53" s="211">
        <v>47192</v>
      </c>
      <c r="G53" s="211">
        <v>6450</v>
      </c>
      <c r="H53" s="211">
        <v>7353</v>
      </c>
      <c r="I53" s="211">
        <v>3601</v>
      </c>
      <c r="J53" s="211">
        <v>2450</v>
      </c>
      <c r="K53" s="211">
        <v>7091</v>
      </c>
      <c r="L53" s="211">
        <v>3279</v>
      </c>
      <c r="M53" s="29">
        <f t="shared" si="15"/>
        <v>77416</v>
      </c>
    </row>
    <row r="54" spans="2:13" x14ac:dyDescent="0.2">
      <c r="C54" s="33"/>
      <c r="D54" s="33" t="s">
        <v>54</v>
      </c>
      <c r="E54" s="209">
        <f>M54+L02続き!M54+'L02続き(2)'!M54+'L02続き(3)'!M54</f>
        <v>173</v>
      </c>
      <c r="F54" s="211">
        <v>95</v>
      </c>
      <c r="G54" s="211">
        <v>3</v>
      </c>
      <c r="H54" s="211">
        <v>8</v>
      </c>
      <c r="I54" s="211">
        <v>0</v>
      </c>
      <c r="J54" s="211">
        <v>7</v>
      </c>
      <c r="K54" s="211">
        <v>5</v>
      </c>
      <c r="L54" s="211">
        <v>6</v>
      </c>
      <c r="M54" s="29">
        <f t="shared" si="15"/>
        <v>124</v>
      </c>
    </row>
    <row r="55" spans="2:13" x14ac:dyDescent="0.2">
      <c r="C55" s="33"/>
      <c r="D55" s="37"/>
      <c r="E55" s="209"/>
      <c r="F55" s="208"/>
      <c r="G55" s="208"/>
      <c r="H55" s="208"/>
      <c r="I55" s="208"/>
      <c r="J55" s="208"/>
      <c r="K55" s="208"/>
      <c r="L55" s="208"/>
      <c r="M55" s="29">
        <f t="shared" si="15"/>
        <v>0</v>
      </c>
    </row>
    <row r="56" spans="2:13" x14ac:dyDescent="0.2">
      <c r="C56" s="33"/>
      <c r="D56" s="95" t="s">
        <v>691</v>
      </c>
      <c r="E56" s="209">
        <f>M56+L02続き!M56+'L02続き(2)'!M56+'L02続き(3)'!M56</f>
        <v>166022</v>
      </c>
      <c r="F56" s="210">
        <f t="shared" ref="F56:L56" si="17">F57+F58</f>
        <v>64198</v>
      </c>
      <c r="G56" s="210">
        <f t="shared" si="17"/>
        <v>9275</v>
      </c>
      <c r="H56" s="210">
        <f t="shared" si="17"/>
        <v>11418</v>
      </c>
      <c r="I56" s="210">
        <f t="shared" si="17"/>
        <v>4698</v>
      </c>
      <c r="J56" s="210">
        <f t="shared" si="17"/>
        <v>3755</v>
      </c>
      <c r="K56" s="210">
        <f t="shared" si="17"/>
        <v>11541</v>
      </c>
      <c r="L56" s="210">
        <f t="shared" si="17"/>
        <v>4838</v>
      </c>
      <c r="M56" s="29">
        <f t="shared" si="15"/>
        <v>109723</v>
      </c>
    </row>
    <row r="57" spans="2:13" x14ac:dyDescent="0.2">
      <c r="C57" s="33"/>
      <c r="D57" s="33" t="s">
        <v>52</v>
      </c>
      <c r="E57" s="209">
        <f>M57+L02続き!M57+'L02続き(2)'!M57+'L02続き(3)'!M57</f>
        <v>164547</v>
      </c>
      <c r="F57" s="211">
        <v>63390</v>
      </c>
      <c r="G57" s="211">
        <v>9213</v>
      </c>
      <c r="H57" s="211">
        <v>11374</v>
      </c>
      <c r="I57" s="211">
        <v>4659</v>
      </c>
      <c r="J57" s="211">
        <v>3703</v>
      </c>
      <c r="K57" s="211">
        <v>11451</v>
      </c>
      <c r="L57" s="211">
        <v>4775</v>
      </c>
      <c r="M57" s="29">
        <f t="shared" si="15"/>
        <v>108565</v>
      </c>
    </row>
    <row r="58" spans="2:13" x14ac:dyDescent="0.2">
      <c r="C58" s="33"/>
      <c r="D58" s="33" t="s">
        <v>54</v>
      </c>
      <c r="E58" s="209">
        <f>M58+L02続き!M58+'L02続き(2)'!M58+'L02続き(3)'!M58</f>
        <v>1475</v>
      </c>
      <c r="F58" s="211">
        <v>808</v>
      </c>
      <c r="G58" s="211">
        <v>62</v>
      </c>
      <c r="H58" s="211">
        <v>44</v>
      </c>
      <c r="I58" s="211">
        <v>39</v>
      </c>
      <c r="J58" s="211">
        <v>52</v>
      </c>
      <c r="K58" s="211">
        <v>90</v>
      </c>
      <c r="L58" s="211">
        <v>63</v>
      </c>
      <c r="M58" s="29">
        <f t="shared" si="15"/>
        <v>1158</v>
      </c>
    </row>
    <row r="59" spans="2:13" x14ac:dyDescent="0.2">
      <c r="C59" s="33"/>
      <c r="D59" s="37"/>
      <c r="E59" s="209"/>
      <c r="F59" s="208"/>
      <c r="G59" s="208"/>
      <c r="H59" s="208"/>
      <c r="I59" s="208"/>
      <c r="J59" s="208"/>
      <c r="K59" s="208"/>
      <c r="L59" s="208"/>
      <c r="M59" s="29">
        <f t="shared" si="15"/>
        <v>0</v>
      </c>
    </row>
    <row r="60" spans="2:13" x14ac:dyDescent="0.2">
      <c r="B60" s="28"/>
      <c r="C60" s="48" t="s">
        <v>695</v>
      </c>
      <c r="D60" s="119"/>
      <c r="E60" s="209">
        <f>M60+L02続き!M60+'L02続き(2)'!M60+'L02続き(3)'!M60</f>
        <v>10638</v>
      </c>
      <c r="F60" s="210">
        <f t="shared" ref="F60:L60" si="18">F61+F62</f>
        <v>3865</v>
      </c>
      <c r="G60" s="210">
        <f t="shared" si="18"/>
        <v>560</v>
      </c>
      <c r="H60" s="210">
        <f t="shared" si="18"/>
        <v>435</v>
      </c>
      <c r="I60" s="210">
        <f t="shared" si="18"/>
        <v>420</v>
      </c>
      <c r="J60" s="210">
        <f t="shared" si="18"/>
        <v>272</v>
      </c>
      <c r="K60" s="210">
        <f t="shared" si="18"/>
        <v>954</v>
      </c>
      <c r="L60" s="210">
        <f t="shared" si="18"/>
        <v>408</v>
      </c>
      <c r="M60" s="29">
        <f t="shared" si="15"/>
        <v>6914</v>
      </c>
    </row>
    <row r="61" spans="2:13" x14ac:dyDescent="0.2">
      <c r="C61" s="33"/>
      <c r="D61" s="28" t="s">
        <v>52</v>
      </c>
      <c r="E61" s="209">
        <f>M61+L02続き!M61+'L02続き(2)'!M61+'L02続き(3)'!M61</f>
        <v>8235</v>
      </c>
      <c r="F61" s="211">
        <v>2789</v>
      </c>
      <c r="G61" s="211">
        <v>396</v>
      </c>
      <c r="H61" s="211">
        <v>393</v>
      </c>
      <c r="I61" s="211">
        <v>282</v>
      </c>
      <c r="J61" s="211">
        <v>231</v>
      </c>
      <c r="K61" s="211">
        <v>782</v>
      </c>
      <c r="L61" s="211">
        <v>331</v>
      </c>
      <c r="M61" s="29">
        <f t="shared" si="15"/>
        <v>5204</v>
      </c>
    </row>
    <row r="62" spans="2:13" x14ac:dyDescent="0.2">
      <c r="C62" s="33"/>
      <c r="D62" s="28" t="s">
        <v>54</v>
      </c>
      <c r="E62" s="209">
        <f>M62+L02続き!M62+'L02続き(2)'!M62+'L02続き(3)'!M62</f>
        <v>2403</v>
      </c>
      <c r="F62" s="211">
        <v>1076</v>
      </c>
      <c r="G62" s="211">
        <v>164</v>
      </c>
      <c r="H62" s="211">
        <v>42</v>
      </c>
      <c r="I62" s="211">
        <v>138</v>
      </c>
      <c r="J62" s="211">
        <v>41</v>
      </c>
      <c r="K62" s="211">
        <v>172</v>
      </c>
      <c r="L62" s="211">
        <v>77</v>
      </c>
      <c r="M62" s="29">
        <f t="shared" si="15"/>
        <v>1710</v>
      </c>
    </row>
    <row r="63" spans="2:13" x14ac:dyDescent="0.2">
      <c r="C63" s="33"/>
      <c r="E63" s="209"/>
      <c r="F63" s="208"/>
      <c r="G63" s="208"/>
      <c r="H63" s="208"/>
      <c r="I63" s="208"/>
      <c r="J63" s="208"/>
      <c r="K63" s="208"/>
      <c r="L63" s="208"/>
      <c r="M63" s="29">
        <f t="shared" si="15"/>
        <v>0</v>
      </c>
    </row>
    <row r="64" spans="2:13" x14ac:dyDescent="0.2">
      <c r="B64" s="28"/>
      <c r="C64" s="48" t="s">
        <v>696</v>
      </c>
      <c r="D64" s="119"/>
      <c r="E64" s="209">
        <f>M64+L02続き!M64+'L02続き(2)'!M64+'L02続き(3)'!M64</f>
        <v>2555</v>
      </c>
      <c r="F64" s="210">
        <f t="shared" ref="F64:L64" si="19">F65+F66</f>
        <v>722</v>
      </c>
      <c r="G64" s="210">
        <f t="shared" si="19"/>
        <v>63</v>
      </c>
      <c r="H64" s="210">
        <f t="shared" si="19"/>
        <v>66</v>
      </c>
      <c r="I64" s="210">
        <f t="shared" si="19"/>
        <v>53</v>
      </c>
      <c r="J64" s="210">
        <f t="shared" si="19"/>
        <v>152</v>
      </c>
      <c r="K64" s="210">
        <f t="shared" si="19"/>
        <v>491</v>
      </c>
      <c r="L64" s="210">
        <f t="shared" si="19"/>
        <v>217</v>
      </c>
      <c r="M64" s="29">
        <f t="shared" si="15"/>
        <v>1764</v>
      </c>
    </row>
    <row r="65" spans="1:13" x14ac:dyDescent="0.2">
      <c r="B65" s="28"/>
      <c r="C65" s="34"/>
      <c r="D65" s="28" t="s">
        <v>52</v>
      </c>
      <c r="E65" s="209">
        <f>M65+L02続き!M65+'L02続き(2)'!M65+'L02続き(3)'!M65</f>
        <v>2545</v>
      </c>
      <c r="F65" s="211">
        <v>715</v>
      </c>
      <c r="G65" s="211">
        <v>63</v>
      </c>
      <c r="H65" s="211">
        <v>66</v>
      </c>
      <c r="I65" s="211">
        <v>53</v>
      </c>
      <c r="J65" s="211">
        <v>152</v>
      </c>
      <c r="K65" s="211">
        <v>491</v>
      </c>
      <c r="L65" s="211">
        <v>216</v>
      </c>
      <c r="M65" s="29">
        <f t="shared" si="15"/>
        <v>1756</v>
      </c>
    </row>
    <row r="66" spans="1:13" x14ac:dyDescent="0.2">
      <c r="B66" s="28"/>
      <c r="C66" s="34"/>
      <c r="D66" s="28" t="s">
        <v>54</v>
      </c>
      <c r="E66" s="209">
        <f>M66+L02続き!M66+'L02続き(2)'!M66+'L02続き(3)'!M66</f>
        <v>10</v>
      </c>
      <c r="F66" s="211">
        <v>7</v>
      </c>
      <c r="G66" s="211">
        <v>0</v>
      </c>
      <c r="H66" s="211">
        <v>0</v>
      </c>
      <c r="I66" s="211">
        <v>0</v>
      </c>
      <c r="J66" s="211">
        <v>0</v>
      </c>
      <c r="K66" s="211">
        <v>0</v>
      </c>
      <c r="L66" s="211">
        <v>1</v>
      </c>
      <c r="M66" s="29">
        <f t="shared" si="15"/>
        <v>8</v>
      </c>
    </row>
    <row r="67" spans="1:13" x14ac:dyDescent="0.2">
      <c r="B67" s="49"/>
      <c r="C67" s="37"/>
      <c r="D67" s="36"/>
      <c r="E67" s="255"/>
      <c r="F67" s="211"/>
      <c r="G67" s="210"/>
      <c r="H67" s="210"/>
      <c r="I67" s="211"/>
      <c r="J67" s="211"/>
      <c r="K67" s="211"/>
      <c r="L67" s="211"/>
      <c r="M67" s="29">
        <f t="shared" si="15"/>
        <v>0</v>
      </c>
    </row>
    <row r="68" spans="1:13" x14ac:dyDescent="0.15">
      <c r="E68" s="209"/>
      <c r="F68" s="253"/>
      <c r="G68" s="254"/>
      <c r="H68" s="254"/>
      <c r="I68" s="253"/>
      <c r="J68" s="253"/>
      <c r="K68" s="253"/>
      <c r="L68" s="253"/>
      <c r="M68" s="29">
        <f t="shared" si="15"/>
        <v>0</v>
      </c>
    </row>
    <row r="69" spans="1:13" x14ac:dyDescent="0.2">
      <c r="B69" s="28" t="s">
        <v>60</v>
      </c>
      <c r="E69" s="209">
        <f>M69+L02続き!M69+'L02続き(2)'!M69+'L02続き(3)'!M69</f>
        <v>10821</v>
      </c>
      <c r="F69" s="211">
        <v>4219</v>
      </c>
      <c r="G69" s="210">
        <v>511</v>
      </c>
      <c r="H69" s="210">
        <v>845</v>
      </c>
      <c r="I69" s="211">
        <v>229</v>
      </c>
      <c r="J69" s="211">
        <v>225</v>
      </c>
      <c r="K69" s="211">
        <v>736</v>
      </c>
      <c r="L69" s="211">
        <v>310</v>
      </c>
      <c r="M69" s="29">
        <f t="shared" si="15"/>
        <v>7075</v>
      </c>
    </row>
    <row r="70" spans="1:13" ht="18" thickBot="1" x14ac:dyDescent="0.2">
      <c r="B70" s="31"/>
      <c r="C70" s="31"/>
      <c r="D70" s="31"/>
      <c r="E70" s="50"/>
      <c r="F70" s="31"/>
      <c r="G70" s="31"/>
      <c r="H70" s="31"/>
      <c r="I70" s="31"/>
      <c r="J70" s="31"/>
      <c r="K70" s="31"/>
      <c r="L70" s="31"/>
    </row>
    <row r="71" spans="1:13" x14ac:dyDescent="0.2">
      <c r="E71" s="28" t="s">
        <v>798</v>
      </c>
    </row>
    <row r="72" spans="1:13" x14ac:dyDescent="0.2">
      <c r="A72" s="28"/>
      <c r="E72" s="28" t="s">
        <v>61</v>
      </c>
    </row>
    <row r="73" spans="1:13" x14ac:dyDescent="0.2">
      <c r="A73" s="28"/>
    </row>
  </sheetData>
  <mergeCells count="1">
    <mergeCell ref="B6:L6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62"/>
  <sheetViews>
    <sheetView view="pageBreakPreview" zoomScale="75" zoomScaleNormal="75" workbookViewId="0">
      <selection activeCell="B6" sqref="B6:L6"/>
    </sheetView>
  </sheetViews>
  <sheetFormatPr defaultColWidth="13.375" defaultRowHeight="17.25" x14ac:dyDescent="0.15"/>
  <cols>
    <col min="1" max="1" width="13.375" style="58" customWidth="1"/>
    <col min="2" max="2" width="12.125" style="58" customWidth="1"/>
    <col min="3" max="3" width="12" style="58" customWidth="1"/>
    <col min="4" max="12" width="17" style="58" customWidth="1"/>
    <col min="13" max="16384" width="13.375" style="58"/>
  </cols>
  <sheetData>
    <row r="1" spans="1:13" x14ac:dyDescent="0.2">
      <c r="A1" s="57"/>
    </row>
    <row r="6" spans="1:13" x14ac:dyDescent="0.2">
      <c r="B6" s="462" t="s">
        <v>289</v>
      </c>
      <c r="C6" s="462"/>
      <c r="D6" s="462"/>
      <c r="E6" s="462"/>
      <c r="F6" s="462"/>
      <c r="G6" s="462"/>
      <c r="H6" s="462"/>
      <c r="I6" s="462"/>
      <c r="J6" s="462"/>
      <c r="K6" s="462"/>
      <c r="L6" s="462"/>
    </row>
    <row r="7" spans="1:13" ht="18" thickBot="1" x14ac:dyDescent="0.25">
      <c r="B7" s="31"/>
      <c r="C7" s="31"/>
      <c r="D7" s="99" t="s">
        <v>29</v>
      </c>
      <c r="E7" s="31"/>
      <c r="F7" s="31"/>
      <c r="G7" s="31"/>
      <c r="H7" s="31"/>
      <c r="I7" s="31"/>
      <c r="J7" s="31"/>
      <c r="K7" s="32"/>
      <c r="L7" s="90" t="s">
        <v>30</v>
      </c>
    </row>
    <row r="8" spans="1:13" x14ac:dyDescent="0.2">
      <c r="D8" s="94" t="s">
        <v>640</v>
      </c>
      <c r="E8" s="36"/>
      <c r="F8" s="36"/>
      <c r="G8" s="34"/>
      <c r="H8" s="36"/>
      <c r="I8" s="36"/>
      <c r="J8" s="34"/>
      <c r="K8" s="36"/>
      <c r="L8" s="36"/>
    </row>
    <row r="9" spans="1:13" x14ac:dyDescent="0.2">
      <c r="B9" s="36"/>
      <c r="C9" s="36"/>
      <c r="D9" s="51" t="s">
        <v>641</v>
      </c>
      <c r="E9" s="51" t="s">
        <v>25</v>
      </c>
      <c r="F9" s="51" t="s">
        <v>310</v>
      </c>
      <c r="G9" s="51" t="s">
        <v>642</v>
      </c>
      <c r="H9" s="51" t="s">
        <v>309</v>
      </c>
      <c r="I9" s="51" t="s">
        <v>310</v>
      </c>
      <c r="J9" s="35" t="s">
        <v>643</v>
      </c>
      <c r="K9" s="51" t="s">
        <v>25</v>
      </c>
      <c r="L9" s="51" t="s">
        <v>310</v>
      </c>
    </row>
    <row r="10" spans="1:13" x14ac:dyDescent="0.15">
      <c r="D10" s="34"/>
      <c r="J10" s="119"/>
    </row>
    <row r="11" spans="1:13" s="62" customFormat="1" x14ac:dyDescent="0.2">
      <c r="B11" s="462" t="s">
        <v>790</v>
      </c>
      <c r="C11" s="460"/>
      <c r="D11" s="361">
        <v>1388452</v>
      </c>
      <c r="E11" s="362">
        <v>8170</v>
      </c>
      <c r="F11" s="362">
        <v>1380282</v>
      </c>
      <c r="G11" s="362">
        <v>209</v>
      </c>
      <c r="H11" s="362">
        <v>0</v>
      </c>
      <c r="I11" s="362">
        <v>209</v>
      </c>
      <c r="J11" s="362">
        <v>55977</v>
      </c>
      <c r="K11" s="362">
        <v>0</v>
      </c>
      <c r="L11" s="362">
        <v>55977</v>
      </c>
      <c r="M11" s="200"/>
    </row>
    <row r="12" spans="1:13" x14ac:dyDescent="0.2">
      <c r="B12" s="462" t="s">
        <v>895</v>
      </c>
      <c r="C12" s="460"/>
      <c r="D12" s="361">
        <f>E12+F12</f>
        <v>1445512</v>
      </c>
      <c r="E12" s="362">
        <f t="shared" ref="E12:L12" si="0">SUM(E14:E21)</f>
        <v>3512</v>
      </c>
      <c r="F12" s="362">
        <f t="shared" si="0"/>
        <v>1442000</v>
      </c>
      <c r="G12" s="362">
        <f t="shared" si="0"/>
        <v>242</v>
      </c>
      <c r="H12" s="362">
        <f t="shared" si="0"/>
        <v>0</v>
      </c>
      <c r="I12" s="362">
        <f t="shared" si="0"/>
        <v>242</v>
      </c>
      <c r="J12" s="362">
        <f t="shared" si="0"/>
        <v>87297</v>
      </c>
      <c r="K12" s="362">
        <f t="shared" si="0"/>
        <v>0</v>
      </c>
      <c r="L12" s="362">
        <f t="shared" si="0"/>
        <v>87297</v>
      </c>
    </row>
    <row r="13" spans="1:13" x14ac:dyDescent="0.2">
      <c r="B13" s="57"/>
      <c r="C13" s="61"/>
      <c r="D13" s="361"/>
      <c r="E13" s="362"/>
      <c r="F13" s="362"/>
      <c r="G13" s="188"/>
      <c r="H13" s="188"/>
      <c r="I13" s="188"/>
      <c r="J13" s="188"/>
      <c r="K13" s="188"/>
      <c r="L13" s="188"/>
      <c r="M13" s="29"/>
    </row>
    <row r="14" spans="1:13" x14ac:dyDescent="0.2">
      <c r="A14" s="161"/>
      <c r="B14" s="58" t="s">
        <v>479</v>
      </c>
      <c r="D14" s="363">
        <f>E14+F14</f>
        <v>13062</v>
      </c>
      <c r="E14" s="251">
        <f>H14+K14+E29+H29+K29+E50+H50+K50</f>
        <v>0</v>
      </c>
      <c r="F14" s="251">
        <f>I14+L14+F29+I29+L29+F50+I50+L50</f>
        <v>13062</v>
      </c>
      <c r="G14" s="251">
        <f>H14+I14</f>
        <v>242</v>
      </c>
      <c r="H14" s="251">
        <v>0</v>
      </c>
      <c r="I14" s="251">
        <v>242</v>
      </c>
      <c r="J14" s="251">
        <f>K14+L14</f>
        <v>97</v>
      </c>
      <c r="K14" s="251">
        <v>0</v>
      </c>
      <c r="L14" s="251">
        <v>97</v>
      </c>
      <c r="M14" s="29"/>
    </row>
    <row r="15" spans="1:13" x14ac:dyDescent="0.2">
      <c r="A15" s="161"/>
      <c r="B15" s="58" t="s">
        <v>480</v>
      </c>
      <c r="D15" s="363">
        <f t="shared" ref="D15:D21" si="1">E15+F15</f>
        <v>701113</v>
      </c>
      <c r="E15" s="251">
        <f>H15+K15+E30+H30+K30+E42+H42+K42+E51+H51+K51</f>
        <v>0</v>
      </c>
      <c r="F15" s="251">
        <f>I15+L15+F30+I30+L30+F42+I42+L42+F51+I51+L51</f>
        <v>701113</v>
      </c>
      <c r="G15" s="251">
        <f t="shared" ref="G15:G21" si="2">H15+I15</f>
        <v>0</v>
      </c>
      <c r="H15" s="251">
        <v>0</v>
      </c>
      <c r="I15" s="251">
        <v>0</v>
      </c>
      <c r="J15" s="251">
        <f t="shared" ref="J15:J21" si="3">K15+L15</f>
        <v>87200</v>
      </c>
      <c r="K15" s="251">
        <v>0</v>
      </c>
      <c r="L15" s="251">
        <v>87200</v>
      </c>
      <c r="M15" s="29"/>
    </row>
    <row r="16" spans="1:13" x14ac:dyDescent="0.2">
      <c r="A16" s="161"/>
      <c r="B16" s="58" t="s">
        <v>481</v>
      </c>
      <c r="D16" s="363">
        <f t="shared" si="1"/>
        <v>4986</v>
      </c>
      <c r="E16" s="251">
        <f t="shared" ref="E16:F18" si="4">H16+K16+E31+H31+K31</f>
        <v>0</v>
      </c>
      <c r="F16" s="251">
        <f t="shared" si="4"/>
        <v>4986</v>
      </c>
      <c r="G16" s="251">
        <f t="shared" si="2"/>
        <v>0</v>
      </c>
      <c r="H16" s="251">
        <v>0</v>
      </c>
      <c r="I16" s="251">
        <v>0</v>
      </c>
      <c r="J16" s="251">
        <f t="shared" si="3"/>
        <v>0</v>
      </c>
      <c r="K16" s="251">
        <v>0</v>
      </c>
      <c r="L16" s="251">
        <v>0</v>
      </c>
      <c r="M16" s="29"/>
    </row>
    <row r="17" spans="1:16" x14ac:dyDescent="0.2">
      <c r="A17" s="161"/>
      <c r="B17" s="58" t="s">
        <v>906</v>
      </c>
      <c r="D17" s="363">
        <f t="shared" si="1"/>
        <v>1568</v>
      </c>
      <c r="E17" s="251">
        <f t="shared" si="4"/>
        <v>1568</v>
      </c>
      <c r="F17" s="251">
        <f t="shared" si="4"/>
        <v>0</v>
      </c>
      <c r="G17" s="251">
        <f t="shared" si="2"/>
        <v>0</v>
      </c>
      <c r="H17" s="251">
        <v>0</v>
      </c>
      <c r="I17" s="251">
        <v>0</v>
      </c>
      <c r="J17" s="251">
        <f t="shared" si="3"/>
        <v>0</v>
      </c>
      <c r="K17" s="251">
        <v>0</v>
      </c>
      <c r="L17" s="251">
        <v>0</v>
      </c>
      <c r="M17" s="29"/>
    </row>
    <row r="18" spans="1:16" x14ac:dyDescent="0.2">
      <c r="A18" s="161"/>
      <c r="B18" s="58" t="s">
        <v>555</v>
      </c>
      <c r="D18" s="363">
        <f t="shared" si="1"/>
        <v>85825</v>
      </c>
      <c r="E18" s="251">
        <f t="shared" si="4"/>
        <v>0</v>
      </c>
      <c r="F18" s="251">
        <f t="shared" si="4"/>
        <v>85825</v>
      </c>
      <c r="G18" s="251">
        <f t="shared" si="2"/>
        <v>0</v>
      </c>
      <c r="H18" s="251">
        <v>0</v>
      </c>
      <c r="I18" s="251">
        <v>0</v>
      </c>
      <c r="J18" s="251">
        <f t="shared" si="3"/>
        <v>0</v>
      </c>
      <c r="K18" s="251">
        <v>0</v>
      </c>
      <c r="L18" s="251">
        <v>0</v>
      </c>
      <c r="M18" s="29"/>
    </row>
    <row r="19" spans="1:16" x14ac:dyDescent="0.2">
      <c r="A19" s="161"/>
      <c r="B19" s="58" t="s">
        <v>482</v>
      </c>
      <c r="D19" s="363">
        <f t="shared" si="1"/>
        <v>3799</v>
      </c>
      <c r="E19" s="251">
        <f>H19+K19+E52+H52+K52</f>
        <v>1944</v>
      </c>
      <c r="F19" s="251">
        <f>I19+L19+F52+I52+L52</f>
        <v>1855</v>
      </c>
      <c r="G19" s="251">
        <f t="shared" si="2"/>
        <v>0</v>
      </c>
      <c r="H19" s="251">
        <v>0</v>
      </c>
      <c r="I19" s="251">
        <v>0</v>
      </c>
      <c r="J19" s="251">
        <f t="shared" si="3"/>
        <v>0</v>
      </c>
      <c r="K19" s="251">
        <v>0</v>
      </c>
      <c r="L19" s="251">
        <v>0</v>
      </c>
      <c r="M19" s="29"/>
    </row>
    <row r="20" spans="1:16" x14ac:dyDescent="0.2">
      <c r="A20" s="161"/>
      <c r="B20" s="58" t="s">
        <v>483</v>
      </c>
      <c r="D20" s="363">
        <f t="shared" si="1"/>
        <v>5180</v>
      </c>
      <c r="E20" s="251">
        <f>H20+K20+E53+H53+K53</f>
        <v>0</v>
      </c>
      <c r="F20" s="251">
        <f>I20+L20+F53+I53+L53</f>
        <v>5180</v>
      </c>
      <c r="G20" s="251">
        <f t="shared" si="2"/>
        <v>0</v>
      </c>
      <c r="H20" s="251">
        <v>0</v>
      </c>
      <c r="I20" s="251">
        <v>0</v>
      </c>
      <c r="J20" s="251">
        <f t="shared" si="3"/>
        <v>0</v>
      </c>
      <c r="K20" s="251">
        <v>0</v>
      </c>
      <c r="L20" s="251">
        <v>0</v>
      </c>
      <c r="M20" s="29"/>
    </row>
    <row r="21" spans="1:16" x14ac:dyDescent="0.2">
      <c r="A21" s="161"/>
      <c r="B21" s="58" t="s">
        <v>484</v>
      </c>
      <c r="D21" s="363">
        <f t="shared" si="1"/>
        <v>629979</v>
      </c>
      <c r="E21" s="251">
        <f>H21+K21+E34+H34+K34</f>
        <v>0</v>
      </c>
      <c r="F21" s="251">
        <f>I21+L21+F34+I34+L34</f>
        <v>629979</v>
      </c>
      <c r="G21" s="251">
        <f t="shared" si="2"/>
        <v>0</v>
      </c>
      <c r="H21" s="251">
        <v>0</v>
      </c>
      <c r="I21" s="251">
        <v>0</v>
      </c>
      <c r="J21" s="251">
        <f t="shared" si="3"/>
        <v>0</v>
      </c>
      <c r="K21" s="251">
        <v>0</v>
      </c>
      <c r="L21" s="251">
        <v>0</v>
      </c>
      <c r="M21" s="29"/>
    </row>
    <row r="22" spans="1:16" ht="18" thickBot="1" x14ac:dyDescent="0.2">
      <c r="B22" s="31"/>
      <c r="C22" s="31"/>
      <c r="D22" s="162"/>
      <c r="E22" s="163"/>
      <c r="F22" s="163"/>
      <c r="G22" s="163"/>
      <c r="H22" s="163"/>
      <c r="I22" s="163"/>
      <c r="J22" s="163"/>
      <c r="K22" s="163"/>
      <c r="L22" s="163"/>
    </row>
    <row r="23" spans="1:16" x14ac:dyDescent="0.15">
      <c r="A23" s="63"/>
      <c r="D23" s="158"/>
      <c r="E23" s="167"/>
      <c r="F23" s="167"/>
      <c r="G23" s="158"/>
      <c r="H23" s="167"/>
      <c r="I23" s="167"/>
      <c r="J23" s="158"/>
      <c r="K23" s="167"/>
      <c r="L23" s="167"/>
    </row>
    <row r="24" spans="1:16" x14ac:dyDescent="0.2">
      <c r="B24" s="36"/>
      <c r="C24" s="36"/>
      <c r="D24" s="168" t="s">
        <v>644</v>
      </c>
      <c r="E24" s="168" t="s">
        <v>25</v>
      </c>
      <c r="F24" s="168" t="s">
        <v>310</v>
      </c>
      <c r="G24" s="168" t="s">
        <v>639</v>
      </c>
      <c r="H24" s="168" t="s">
        <v>25</v>
      </c>
      <c r="I24" s="168" t="s">
        <v>310</v>
      </c>
      <c r="J24" s="168" t="s">
        <v>645</v>
      </c>
      <c r="K24" s="168" t="s">
        <v>25</v>
      </c>
      <c r="L24" s="168" t="s">
        <v>310</v>
      </c>
      <c r="N24" s="218"/>
      <c r="O24" s="218"/>
      <c r="P24" s="218"/>
    </row>
    <row r="25" spans="1:16" x14ac:dyDescent="0.15">
      <c r="D25" s="219"/>
      <c r="E25" s="161"/>
      <c r="F25" s="161"/>
      <c r="G25" s="220"/>
      <c r="H25" s="161"/>
      <c r="I25" s="161"/>
      <c r="J25" s="161"/>
      <c r="K25" s="161"/>
      <c r="L25" s="161"/>
      <c r="N25" s="159"/>
      <c r="O25" s="159"/>
      <c r="P25" s="159"/>
    </row>
    <row r="26" spans="1:16" s="62" customFormat="1" x14ac:dyDescent="0.2">
      <c r="B26" s="462" t="s">
        <v>790</v>
      </c>
      <c r="C26" s="460"/>
      <c r="D26" s="361">
        <v>795820</v>
      </c>
      <c r="E26" s="362">
        <v>0</v>
      </c>
      <c r="F26" s="362">
        <v>795820</v>
      </c>
      <c r="G26" s="362">
        <v>451432</v>
      </c>
      <c r="H26" s="362">
        <v>0</v>
      </c>
      <c r="I26" s="362">
        <v>451432</v>
      </c>
      <c r="J26" s="362">
        <v>33090</v>
      </c>
      <c r="K26" s="362">
        <v>0</v>
      </c>
      <c r="L26" s="362">
        <v>33090</v>
      </c>
      <c r="N26" s="217"/>
      <c r="O26" s="217"/>
      <c r="P26" s="217"/>
    </row>
    <row r="27" spans="1:16" x14ac:dyDescent="0.2">
      <c r="B27" s="462" t="s">
        <v>895</v>
      </c>
      <c r="C27" s="460"/>
      <c r="D27" s="361">
        <f t="shared" ref="D27:L27" si="5">SUM(D29:D34)</f>
        <v>756158</v>
      </c>
      <c r="E27" s="362">
        <f t="shared" si="5"/>
        <v>1568</v>
      </c>
      <c r="F27" s="362">
        <f t="shared" si="5"/>
        <v>754590</v>
      </c>
      <c r="G27" s="362">
        <f t="shared" si="5"/>
        <v>510716</v>
      </c>
      <c r="H27" s="362">
        <f t="shared" si="5"/>
        <v>0</v>
      </c>
      <c r="I27" s="362">
        <f t="shared" si="5"/>
        <v>510716</v>
      </c>
      <c r="J27" s="362">
        <f t="shared" si="5"/>
        <v>39965</v>
      </c>
      <c r="K27" s="362">
        <f t="shared" si="5"/>
        <v>0</v>
      </c>
      <c r="L27" s="362">
        <f t="shared" si="5"/>
        <v>39965</v>
      </c>
    </row>
    <row r="28" spans="1:16" x14ac:dyDescent="0.2">
      <c r="D28" s="363"/>
      <c r="E28" s="251"/>
      <c r="F28" s="251"/>
      <c r="G28" s="251"/>
      <c r="H28" s="251"/>
      <c r="I28" s="251"/>
      <c r="J28" s="251"/>
      <c r="K28" s="251"/>
      <c r="L28" s="251"/>
      <c r="N28" s="192"/>
      <c r="O28" s="192"/>
      <c r="P28" s="192"/>
    </row>
    <row r="29" spans="1:16" x14ac:dyDescent="0.2">
      <c r="B29" s="58" t="s">
        <v>479</v>
      </c>
      <c r="D29" s="363">
        <f>E29+F29</f>
        <v>0</v>
      </c>
      <c r="E29" s="251">
        <v>0</v>
      </c>
      <c r="F29" s="251">
        <v>0</v>
      </c>
      <c r="G29" s="251">
        <f>H29+I29</f>
        <v>110</v>
      </c>
      <c r="H29" s="251">
        <v>0</v>
      </c>
      <c r="I29" s="251">
        <v>110</v>
      </c>
      <c r="J29" s="251">
        <f>K29+L29</f>
        <v>0</v>
      </c>
      <c r="K29" s="251">
        <v>0</v>
      </c>
      <c r="L29" s="251">
        <v>0</v>
      </c>
      <c r="N29" s="192"/>
      <c r="O29" s="217"/>
      <c r="P29" s="192"/>
    </row>
    <row r="30" spans="1:16" x14ac:dyDescent="0.2">
      <c r="B30" s="58" t="s">
        <v>485</v>
      </c>
      <c r="D30" s="363">
        <f t="shared" ref="D30:D34" si="6">E30+F30</f>
        <v>33800</v>
      </c>
      <c r="E30" s="251">
        <v>0</v>
      </c>
      <c r="F30" s="251">
        <v>33800</v>
      </c>
      <c r="G30" s="251">
        <f t="shared" ref="G30:G34" si="7">H30+I30</f>
        <v>510606</v>
      </c>
      <c r="H30" s="251">
        <v>0</v>
      </c>
      <c r="I30" s="251">
        <v>510606</v>
      </c>
      <c r="J30" s="251">
        <f t="shared" ref="J30:J34" si="8">K30+L30</f>
        <v>39965</v>
      </c>
      <c r="K30" s="251">
        <v>0</v>
      </c>
      <c r="L30" s="251">
        <v>39965</v>
      </c>
      <c r="N30" s="217"/>
      <c r="O30" s="217"/>
      <c r="P30" s="217"/>
    </row>
    <row r="31" spans="1:16" x14ac:dyDescent="0.2">
      <c r="B31" s="58" t="s">
        <v>486</v>
      </c>
      <c r="D31" s="363">
        <f t="shared" si="6"/>
        <v>4986</v>
      </c>
      <c r="E31" s="251">
        <v>0</v>
      </c>
      <c r="F31" s="251">
        <v>4986</v>
      </c>
      <c r="G31" s="251">
        <f t="shared" si="7"/>
        <v>0</v>
      </c>
      <c r="H31" s="251">
        <v>0</v>
      </c>
      <c r="I31" s="251">
        <v>0</v>
      </c>
      <c r="J31" s="251">
        <f t="shared" si="8"/>
        <v>0</v>
      </c>
      <c r="K31" s="251">
        <v>0</v>
      </c>
      <c r="L31" s="251">
        <v>0</v>
      </c>
      <c r="N31" s="192"/>
      <c r="O31" s="192"/>
      <c r="P31" s="192"/>
    </row>
    <row r="32" spans="1:16" x14ac:dyDescent="0.2">
      <c r="B32" s="58" t="s">
        <v>906</v>
      </c>
      <c r="D32" s="363">
        <f t="shared" si="6"/>
        <v>1568</v>
      </c>
      <c r="E32" s="251">
        <v>1568</v>
      </c>
      <c r="F32" s="251">
        <v>0</v>
      </c>
      <c r="G32" s="251">
        <f t="shared" si="7"/>
        <v>0</v>
      </c>
      <c r="H32" s="251">
        <v>0</v>
      </c>
      <c r="I32" s="251">
        <v>0</v>
      </c>
      <c r="J32" s="251">
        <f t="shared" si="8"/>
        <v>0</v>
      </c>
      <c r="K32" s="251">
        <v>0</v>
      </c>
      <c r="L32" s="251">
        <v>0</v>
      </c>
      <c r="N32" s="192"/>
      <c r="O32" s="192"/>
      <c r="P32" s="192"/>
    </row>
    <row r="33" spans="2:16" x14ac:dyDescent="0.2">
      <c r="B33" s="58" t="s">
        <v>556</v>
      </c>
      <c r="D33" s="363">
        <f t="shared" si="6"/>
        <v>85825</v>
      </c>
      <c r="E33" s="251">
        <v>0</v>
      </c>
      <c r="F33" s="251">
        <v>85825</v>
      </c>
      <c r="G33" s="251">
        <f t="shared" si="7"/>
        <v>0</v>
      </c>
      <c r="H33" s="251">
        <v>0</v>
      </c>
      <c r="I33" s="251">
        <v>0</v>
      </c>
      <c r="J33" s="251">
        <f t="shared" si="8"/>
        <v>0</v>
      </c>
      <c r="K33" s="251">
        <v>0</v>
      </c>
      <c r="L33" s="251">
        <v>0</v>
      </c>
      <c r="N33" s="192"/>
      <c r="O33" s="217"/>
      <c r="P33" s="192"/>
    </row>
    <row r="34" spans="2:16" x14ac:dyDescent="0.2">
      <c r="B34" s="58" t="s">
        <v>487</v>
      </c>
      <c r="D34" s="363">
        <f t="shared" si="6"/>
        <v>629979</v>
      </c>
      <c r="E34" s="251">
        <v>0</v>
      </c>
      <c r="F34" s="251">
        <v>629979</v>
      </c>
      <c r="G34" s="251">
        <f t="shared" si="7"/>
        <v>0</v>
      </c>
      <c r="H34" s="251">
        <v>0</v>
      </c>
      <c r="I34" s="251">
        <v>0</v>
      </c>
      <c r="J34" s="251">
        <f t="shared" si="8"/>
        <v>0</v>
      </c>
      <c r="K34" s="251">
        <v>0</v>
      </c>
      <c r="L34" s="251">
        <v>0</v>
      </c>
      <c r="N34" s="192"/>
      <c r="O34" s="217"/>
      <c r="P34" s="192"/>
    </row>
    <row r="35" spans="2:16" ht="18" thickBot="1" x14ac:dyDescent="0.2">
      <c r="B35" s="31"/>
      <c r="C35" s="31"/>
      <c r="D35" s="162"/>
      <c r="E35" s="163"/>
      <c r="F35" s="163"/>
      <c r="G35" s="163"/>
      <c r="H35" s="163"/>
      <c r="I35" s="163"/>
      <c r="J35" s="163"/>
      <c r="K35" s="163"/>
      <c r="L35" s="163"/>
    </row>
    <row r="36" spans="2:16" x14ac:dyDescent="0.15">
      <c r="D36" s="158"/>
      <c r="E36" s="167"/>
      <c r="F36" s="167"/>
      <c r="G36" s="158"/>
      <c r="H36" s="167"/>
      <c r="I36" s="167"/>
      <c r="J36" s="158"/>
      <c r="K36" s="167"/>
      <c r="L36" s="167"/>
    </row>
    <row r="37" spans="2:16" x14ac:dyDescent="0.2">
      <c r="B37" s="36"/>
      <c r="C37" s="36"/>
      <c r="D37" s="168" t="s">
        <v>557</v>
      </c>
      <c r="E37" s="168" t="s">
        <v>25</v>
      </c>
      <c r="F37" s="168" t="s">
        <v>310</v>
      </c>
      <c r="G37" s="168" t="s">
        <v>646</v>
      </c>
      <c r="H37" s="168" t="s">
        <v>25</v>
      </c>
      <c r="I37" s="168" t="s">
        <v>310</v>
      </c>
      <c r="J37" s="168" t="s">
        <v>647</v>
      </c>
      <c r="K37" s="168" t="s">
        <v>25</v>
      </c>
      <c r="L37" s="168" t="s">
        <v>310</v>
      </c>
    </row>
    <row r="38" spans="2:16" x14ac:dyDescent="0.15">
      <c r="D38" s="219"/>
      <c r="E38" s="161"/>
      <c r="F38" s="161"/>
      <c r="G38" s="161"/>
      <c r="H38" s="161"/>
      <c r="I38" s="161"/>
      <c r="J38" s="161"/>
      <c r="K38" s="161"/>
      <c r="L38" s="161"/>
    </row>
    <row r="39" spans="2:16" s="62" customFormat="1" x14ac:dyDescent="0.2">
      <c r="B39" s="462" t="s">
        <v>790</v>
      </c>
      <c r="C39" s="460"/>
      <c r="D39" s="361">
        <v>25534</v>
      </c>
      <c r="E39" s="362">
        <v>0</v>
      </c>
      <c r="F39" s="362">
        <v>25534</v>
      </c>
      <c r="G39" s="362">
        <v>0</v>
      </c>
      <c r="H39" s="362">
        <v>0</v>
      </c>
      <c r="I39" s="362">
        <v>0</v>
      </c>
      <c r="J39" s="362">
        <v>0</v>
      </c>
      <c r="K39" s="362">
        <v>0</v>
      </c>
      <c r="L39" s="362">
        <v>0</v>
      </c>
    </row>
    <row r="40" spans="2:16" x14ac:dyDescent="0.2">
      <c r="B40" s="462" t="s">
        <v>895</v>
      </c>
      <c r="C40" s="460"/>
      <c r="D40" s="361">
        <f>D42</f>
        <v>24442</v>
      </c>
      <c r="E40" s="362">
        <f>E42</f>
        <v>0</v>
      </c>
      <c r="F40" s="362">
        <f>F42</f>
        <v>24442</v>
      </c>
      <c r="G40" s="362">
        <v>0</v>
      </c>
      <c r="H40" s="362">
        <v>0</v>
      </c>
      <c r="I40" s="362">
        <v>0</v>
      </c>
      <c r="J40" s="362">
        <v>0</v>
      </c>
      <c r="K40" s="362">
        <v>0</v>
      </c>
      <c r="L40" s="362">
        <v>0</v>
      </c>
    </row>
    <row r="41" spans="2:16" x14ac:dyDescent="0.2">
      <c r="B41" s="57"/>
      <c r="C41" s="61"/>
      <c r="D41" s="363"/>
      <c r="E41" s="251"/>
      <c r="F41" s="251"/>
      <c r="G41" s="251"/>
      <c r="H41" s="251"/>
      <c r="I41" s="251"/>
      <c r="J41" s="251"/>
      <c r="K41" s="251"/>
      <c r="L41" s="251"/>
    </row>
    <row r="42" spans="2:16" x14ac:dyDescent="0.2">
      <c r="B42" s="58" t="s">
        <v>485</v>
      </c>
      <c r="C42" s="38"/>
      <c r="D42" s="363">
        <f>E42+F42</f>
        <v>24442</v>
      </c>
      <c r="E42" s="251">
        <v>0</v>
      </c>
      <c r="F42" s="251">
        <v>24442</v>
      </c>
      <c r="G42" s="251">
        <f>H42+I42</f>
        <v>0</v>
      </c>
      <c r="H42" s="251">
        <v>0</v>
      </c>
      <c r="I42" s="251">
        <v>0</v>
      </c>
      <c r="J42" s="251">
        <f>K42+L42</f>
        <v>0</v>
      </c>
      <c r="K42" s="251">
        <v>0</v>
      </c>
      <c r="L42" s="251">
        <v>0</v>
      </c>
    </row>
    <row r="43" spans="2:16" ht="18" thickBot="1" x14ac:dyDescent="0.2">
      <c r="B43" s="31"/>
      <c r="C43" s="54"/>
      <c r="D43" s="163"/>
      <c r="E43" s="163"/>
      <c r="F43" s="163"/>
      <c r="G43" s="163"/>
      <c r="H43" s="163"/>
      <c r="I43" s="163"/>
      <c r="J43" s="221"/>
      <c r="K43" s="163"/>
      <c r="L43" s="163"/>
    </row>
    <row r="44" spans="2:16" x14ac:dyDescent="0.15">
      <c r="D44" s="158"/>
      <c r="E44" s="167"/>
      <c r="F44" s="167"/>
      <c r="G44" s="158"/>
      <c r="H44" s="167"/>
      <c r="I44" s="167"/>
      <c r="J44" s="222"/>
      <c r="K44" s="161"/>
      <c r="L44" s="161"/>
    </row>
    <row r="45" spans="2:16" x14ac:dyDescent="0.2">
      <c r="B45" s="36"/>
      <c r="C45" s="36"/>
      <c r="D45" s="168" t="s">
        <v>558</v>
      </c>
      <c r="E45" s="168" t="s">
        <v>25</v>
      </c>
      <c r="F45" s="168" t="s">
        <v>310</v>
      </c>
      <c r="G45" s="168" t="s">
        <v>648</v>
      </c>
      <c r="H45" s="168" t="s">
        <v>25</v>
      </c>
      <c r="I45" s="168" t="s">
        <v>310</v>
      </c>
      <c r="J45" s="201" t="s">
        <v>493</v>
      </c>
      <c r="K45" s="202" t="s">
        <v>25</v>
      </c>
      <c r="L45" s="202" t="s">
        <v>310</v>
      </c>
    </row>
    <row r="46" spans="2:16" x14ac:dyDescent="0.15">
      <c r="D46" s="219"/>
      <c r="E46" s="161"/>
      <c r="F46" s="161"/>
      <c r="G46" s="161"/>
      <c r="H46" s="161"/>
      <c r="I46" s="161"/>
      <c r="J46" s="161"/>
      <c r="K46" s="161"/>
      <c r="L46" s="161"/>
    </row>
    <row r="47" spans="2:16" s="62" customFormat="1" x14ac:dyDescent="0.2">
      <c r="B47" s="462" t="s">
        <v>790</v>
      </c>
      <c r="C47" s="460"/>
      <c r="D47" s="361">
        <v>119</v>
      </c>
      <c r="E47" s="362">
        <v>0</v>
      </c>
      <c r="F47" s="362">
        <v>119</v>
      </c>
      <c r="G47" s="362">
        <v>20276</v>
      </c>
      <c r="H47" s="362">
        <v>2175</v>
      </c>
      <c r="I47" s="362">
        <v>18101</v>
      </c>
      <c r="J47" s="362">
        <v>5995</v>
      </c>
      <c r="K47" s="362">
        <v>5995</v>
      </c>
      <c r="L47" s="362">
        <v>0</v>
      </c>
    </row>
    <row r="48" spans="2:16" x14ac:dyDescent="0.2">
      <c r="B48" s="462" t="s">
        <v>895</v>
      </c>
      <c r="C48" s="460"/>
      <c r="D48" s="361">
        <v>119</v>
      </c>
      <c r="E48" s="364">
        <v>0</v>
      </c>
      <c r="F48" s="364">
        <v>119</v>
      </c>
      <c r="G48" s="362">
        <f t="shared" ref="G48:L48" si="9">SUM(G50:G53)</f>
        <v>21420</v>
      </c>
      <c r="H48" s="362">
        <f t="shared" si="9"/>
        <v>1944</v>
      </c>
      <c r="I48" s="362">
        <f t="shared" si="9"/>
        <v>19476</v>
      </c>
      <c r="J48" s="362">
        <f t="shared" si="9"/>
        <v>5100</v>
      </c>
      <c r="K48" s="362">
        <f t="shared" si="9"/>
        <v>0</v>
      </c>
      <c r="L48" s="362">
        <f t="shared" si="9"/>
        <v>5100</v>
      </c>
    </row>
    <row r="49" spans="1:12" x14ac:dyDescent="0.2">
      <c r="B49" s="57"/>
      <c r="C49" s="61"/>
      <c r="D49" s="363"/>
      <c r="E49" s="251"/>
      <c r="F49" s="251"/>
      <c r="G49" s="251"/>
      <c r="H49" s="251"/>
      <c r="I49" s="251"/>
      <c r="J49" s="251"/>
      <c r="K49" s="251"/>
      <c r="L49" s="251"/>
    </row>
    <row r="50" spans="1:12" x14ac:dyDescent="0.2">
      <c r="B50" s="58" t="s">
        <v>479</v>
      </c>
      <c r="C50" s="61"/>
      <c r="D50" s="363">
        <f>E50+F50</f>
        <v>172</v>
      </c>
      <c r="E50" s="251">
        <v>0</v>
      </c>
      <c r="F50" s="251">
        <v>172</v>
      </c>
      <c r="G50" s="251">
        <f>H50+I50</f>
        <v>12441</v>
      </c>
      <c r="H50" s="251">
        <v>0</v>
      </c>
      <c r="I50" s="251">
        <v>12441</v>
      </c>
      <c r="J50" s="251">
        <f>K50+L50</f>
        <v>0</v>
      </c>
      <c r="K50" s="251">
        <v>0</v>
      </c>
      <c r="L50" s="251">
        <v>0</v>
      </c>
    </row>
    <row r="51" spans="1:12" x14ac:dyDescent="0.2">
      <c r="B51" s="58" t="s">
        <v>485</v>
      </c>
      <c r="C51" s="61"/>
      <c r="D51" s="363">
        <f>E51+F51</f>
        <v>0</v>
      </c>
      <c r="E51" s="251">
        <v>0</v>
      </c>
      <c r="F51" s="251">
        <v>0</v>
      </c>
      <c r="G51" s="251">
        <f>H51+I51</f>
        <v>0</v>
      </c>
      <c r="H51" s="251">
        <v>0</v>
      </c>
      <c r="I51" s="251">
        <v>0</v>
      </c>
      <c r="J51" s="251">
        <f>K51+L51</f>
        <v>5100</v>
      </c>
      <c r="K51" s="251">
        <v>0</v>
      </c>
      <c r="L51" s="251">
        <v>5100</v>
      </c>
    </row>
    <row r="52" spans="1:12" x14ac:dyDescent="0.2">
      <c r="B52" s="57" t="s">
        <v>488</v>
      </c>
      <c r="C52" s="61"/>
      <c r="D52" s="363">
        <f>E52+F52</f>
        <v>0</v>
      </c>
      <c r="E52" s="251">
        <v>0</v>
      </c>
      <c r="F52" s="251">
        <v>0</v>
      </c>
      <c r="G52" s="251">
        <f>H52+I52</f>
        <v>3799</v>
      </c>
      <c r="H52" s="251">
        <v>1944</v>
      </c>
      <c r="I52" s="251">
        <v>1855</v>
      </c>
      <c r="J52" s="251">
        <f>K52+L52</f>
        <v>0</v>
      </c>
      <c r="K52" s="251">
        <v>0</v>
      </c>
      <c r="L52" s="251">
        <v>0</v>
      </c>
    </row>
    <row r="53" spans="1:12" x14ac:dyDescent="0.2">
      <c r="B53" s="57" t="s">
        <v>489</v>
      </c>
      <c r="C53" s="61"/>
      <c r="D53" s="363">
        <f>E53+F53</f>
        <v>0</v>
      </c>
      <c r="E53" s="251">
        <v>0</v>
      </c>
      <c r="F53" s="251">
        <v>0</v>
      </c>
      <c r="G53" s="251">
        <f>H53+I53</f>
        <v>5180</v>
      </c>
      <c r="H53" s="251">
        <v>0</v>
      </c>
      <c r="I53" s="251">
        <v>5180</v>
      </c>
      <c r="J53" s="251">
        <f>K53+L53</f>
        <v>0</v>
      </c>
      <c r="K53" s="251">
        <v>0</v>
      </c>
      <c r="L53" s="251">
        <v>0</v>
      </c>
    </row>
    <row r="54" spans="1:12" ht="18" thickBot="1" x14ac:dyDescent="0.25">
      <c r="B54" s="432"/>
      <c r="C54" s="31"/>
      <c r="D54" s="223"/>
      <c r="E54" s="224"/>
      <c r="F54" s="224"/>
      <c r="G54" s="224"/>
      <c r="H54" s="224"/>
      <c r="I54" s="224"/>
      <c r="J54" s="224"/>
      <c r="K54" s="224"/>
      <c r="L54" s="224"/>
    </row>
    <row r="55" spans="1:12" x14ac:dyDescent="0.2">
      <c r="B55" s="62"/>
      <c r="D55" s="57" t="s">
        <v>495</v>
      </c>
    </row>
    <row r="62" spans="1:12" x14ac:dyDescent="0.2">
      <c r="A62" s="57"/>
    </row>
  </sheetData>
  <mergeCells count="9">
    <mergeCell ref="B48:C48"/>
    <mergeCell ref="B39:C39"/>
    <mergeCell ref="B47:C47"/>
    <mergeCell ref="B6:L6"/>
    <mergeCell ref="B12:C12"/>
    <mergeCell ref="B11:C11"/>
    <mergeCell ref="B26:C26"/>
    <mergeCell ref="B27:C27"/>
    <mergeCell ref="B40:C40"/>
  </mergeCells>
  <phoneticPr fontId="2"/>
  <pageMargins left="0.59055118110236227" right="0.49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9"/>
  <sheetViews>
    <sheetView view="pageBreakPreview" topLeftCell="A22" zoomScale="75" zoomScaleNormal="75" workbookViewId="0">
      <selection activeCell="J47" sqref="J47"/>
    </sheetView>
  </sheetViews>
  <sheetFormatPr defaultColWidth="17.125" defaultRowHeight="17.25" x14ac:dyDescent="0.15"/>
  <cols>
    <col min="1" max="1" width="13.375" style="58" customWidth="1"/>
    <col min="2" max="2" width="4.75" style="58" customWidth="1"/>
    <col min="3" max="3" width="5.875" style="58" customWidth="1"/>
    <col min="4" max="4" width="18" style="58" bestFit="1" customWidth="1"/>
    <col min="5" max="9" width="17.125" style="58" customWidth="1"/>
    <col min="10" max="16384" width="17.125" style="58"/>
  </cols>
  <sheetData>
    <row r="1" spans="1:10" x14ac:dyDescent="0.2">
      <c r="A1" s="57"/>
    </row>
    <row r="6" spans="1:10" x14ac:dyDescent="0.2">
      <c r="B6" s="462" t="s">
        <v>837</v>
      </c>
      <c r="C6" s="462"/>
      <c r="D6" s="462"/>
      <c r="E6" s="462"/>
      <c r="F6" s="462"/>
      <c r="G6" s="462"/>
      <c r="H6" s="462"/>
      <c r="I6" s="462"/>
      <c r="J6" s="462"/>
    </row>
    <row r="7" spans="1:10" ht="18" thickBot="1" x14ac:dyDescent="0.25">
      <c r="B7" s="31"/>
      <c r="C7" s="31"/>
      <c r="D7" s="31"/>
      <c r="E7" s="31"/>
      <c r="F7" s="31"/>
      <c r="G7" s="31"/>
      <c r="H7" s="31"/>
      <c r="I7" s="31"/>
      <c r="J7" s="32" t="s">
        <v>652</v>
      </c>
    </row>
    <row r="8" spans="1:10" x14ac:dyDescent="0.2">
      <c r="E8" s="34"/>
      <c r="F8" s="36"/>
      <c r="G8" s="36"/>
      <c r="H8" s="35" t="s">
        <v>653</v>
      </c>
      <c r="I8" s="36"/>
      <c r="J8" s="36"/>
    </row>
    <row r="9" spans="1:10" x14ac:dyDescent="0.2">
      <c r="B9" s="36"/>
      <c r="C9" s="36"/>
      <c r="D9" s="36"/>
      <c r="E9" s="51" t="s">
        <v>654</v>
      </c>
      <c r="F9" s="51" t="s">
        <v>655</v>
      </c>
      <c r="G9" s="51" t="s">
        <v>656</v>
      </c>
      <c r="H9" s="51" t="s">
        <v>657</v>
      </c>
      <c r="I9" s="51" t="s">
        <v>655</v>
      </c>
      <c r="J9" s="51" t="s">
        <v>656</v>
      </c>
    </row>
    <row r="10" spans="1:10" x14ac:dyDescent="0.15">
      <c r="E10" s="34"/>
    </row>
    <row r="11" spans="1:10" x14ac:dyDescent="0.2">
      <c r="B11" s="63"/>
      <c r="C11" s="57" t="s">
        <v>559</v>
      </c>
      <c r="D11" s="61"/>
      <c r="E11" s="40">
        <v>464840</v>
      </c>
      <c r="F11" s="61">
        <v>234394</v>
      </c>
      <c r="G11" s="61">
        <v>230446</v>
      </c>
      <c r="H11" s="38">
        <v>308312</v>
      </c>
      <c r="I11" s="64">
        <v>148063</v>
      </c>
      <c r="J11" s="64">
        <v>160249</v>
      </c>
    </row>
    <row r="12" spans="1:10" x14ac:dyDescent="0.2">
      <c r="B12" s="63"/>
      <c r="C12" s="57" t="s">
        <v>583</v>
      </c>
      <c r="D12" s="61"/>
      <c r="E12" s="40">
        <v>433000</v>
      </c>
      <c r="F12" s="61">
        <v>218727</v>
      </c>
      <c r="G12" s="61">
        <v>214273</v>
      </c>
      <c r="H12" s="38">
        <v>295693</v>
      </c>
      <c r="I12" s="64">
        <v>143469</v>
      </c>
      <c r="J12" s="64">
        <v>152224</v>
      </c>
    </row>
    <row r="13" spans="1:10" x14ac:dyDescent="0.2">
      <c r="B13" s="63"/>
      <c r="C13" s="57" t="s">
        <v>599</v>
      </c>
      <c r="D13" s="61"/>
      <c r="E13" s="70">
        <v>226773</v>
      </c>
      <c r="F13" s="55">
        <v>120091</v>
      </c>
      <c r="G13" s="55">
        <v>106682</v>
      </c>
      <c r="H13" s="55">
        <v>106974</v>
      </c>
      <c r="I13" s="56">
        <v>52864</v>
      </c>
      <c r="J13" s="56">
        <v>54110</v>
      </c>
    </row>
    <row r="14" spans="1:10" x14ac:dyDescent="0.2">
      <c r="B14" s="63"/>
      <c r="C14" s="57" t="s">
        <v>788</v>
      </c>
      <c r="D14" s="61"/>
      <c r="E14" s="70">
        <v>196928</v>
      </c>
      <c r="F14" s="55">
        <v>103523</v>
      </c>
      <c r="G14" s="55">
        <v>93405</v>
      </c>
      <c r="H14" s="55">
        <v>105729</v>
      </c>
      <c r="I14" s="56">
        <v>52610</v>
      </c>
      <c r="J14" s="56">
        <v>53119</v>
      </c>
    </row>
    <row r="15" spans="1:10" x14ac:dyDescent="0.2">
      <c r="B15" s="63"/>
      <c r="C15" s="57" t="s">
        <v>896</v>
      </c>
      <c r="D15" s="61"/>
      <c r="E15" s="40">
        <f>SUM(F15:G15)</f>
        <v>236490</v>
      </c>
      <c r="F15" s="61">
        <f>I15+F24+I24+F33+I33</f>
        <v>123230</v>
      </c>
      <c r="G15" s="61">
        <f>J15+G24+J24+G33+J33</f>
        <v>113260</v>
      </c>
      <c r="H15" s="38">
        <v>128965</v>
      </c>
      <c r="I15" s="64">
        <v>64244</v>
      </c>
      <c r="J15" s="64">
        <v>64721</v>
      </c>
    </row>
    <row r="16" spans="1:10" ht="18" thickBot="1" x14ac:dyDescent="0.2">
      <c r="B16" s="31"/>
      <c r="C16" s="31"/>
      <c r="D16" s="31"/>
      <c r="E16" s="162"/>
      <c r="F16" s="163"/>
      <c r="G16" s="163"/>
      <c r="H16" s="163"/>
      <c r="I16" s="163"/>
      <c r="J16" s="163"/>
    </row>
    <row r="17" spans="2:10" x14ac:dyDescent="0.15">
      <c r="E17" s="158"/>
      <c r="F17" s="167"/>
      <c r="G17" s="167"/>
      <c r="H17" s="158"/>
      <c r="I17" s="167"/>
      <c r="J17" s="167"/>
    </row>
    <row r="18" spans="2:10" x14ac:dyDescent="0.2">
      <c r="B18" s="36"/>
      <c r="C18" s="36"/>
      <c r="D18" s="36"/>
      <c r="E18" s="168" t="s">
        <v>651</v>
      </c>
      <c r="F18" s="168" t="s">
        <v>400</v>
      </c>
      <c r="G18" s="168" t="s">
        <v>401</v>
      </c>
      <c r="H18" s="168" t="s">
        <v>403</v>
      </c>
      <c r="I18" s="168" t="s">
        <v>400</v>
      </c>
      <c r="J18" s="168" t="s">
        <v>401</v>
      </c>
    </row>
    <row r="19" spans="2:10" x14ac:dyDescent="0.15">
      <c r="D19" s="43"/>
      <c r="E19" s="161"/>
      <c r="F19" s="161"/>
      <c r="G19" s="161"/>
      <c r="H19" s="161"/>
      <c r="I19" s="161"/>
      <c r="J19" s="161"/>
    </row>
    <row r="20" spans="2:10" x14ac:dyDescent="0.2">
      <c r="B20" s="63"/>
      <c r="C20" s="57" t="s">
        <v>559</v>
      </c>
      <c r="D20" s="125"/>
      <c r="E20" s="356">
        <v>0</v>
      </c>
      <c r="F20" s="356">
        <v>0</v>
      </c>
      <c r="G20" s="356">
        <v>0</v>
      </c>
      <c r="H20" s="55">
        <v>4267</v>
      </c>
      <c r="I20" s="225">
        <v>2133</v>
      </c>
      <c r="J20" s="225">
        <v>2134</v>
      </c>
    </row>
    <row r="21" spans="2:10" x14ac:dyDescent="0.2">
      <c r="B21" s="63"/>
      <c r="C21" s="57" t="s">
        <v>583</v>
      </c>
      <c r="D21" s="125"/>
      <c r="E21" s="356">
        <v>667</v>
      </c>
      <c r="F21" s="356">
        <v>314</v>
      </c>
      <c r="G21" s="356">
        <v>353</v>
      </c>
      <c r="H21" s="55">
        <v>5322</v>
      </c>
      <c r="I21" s="225">
        <v>2661</v>
      </c>
      <c r="J21" s="225">
        <v>2661</v>
      </c>
    </row>
    <row r="22" spans="2:10" x14ac:dyDescent="0.2">
      <c r="B22" s="63"/>
      <c r="C22" s="57" t="s">
        <v>599</v>
      </c>
      <c r="D22" s="125"/>
      <c r="E22" s="226">
        <v>504</v>
      </c>
      <c r="F22" s="226">
        <v>252</v>
      </c>
      <c r="G22" s="226">
        <v>252</v>
      </c>
      <c r="H22" s="55">
        <v>7220</v>
      </c>
      <c r="I22" s="56">
        <v>3611</v>
      </c>
      <c r="J22" s="56">
        <v>3609</v>
      </c>
    </row>
    <row r="23" spans="2:10" x14ac:dyDescent="0.2">
      <c r="B23" s="63"/>
      <c r="C23" s="57" t="s">
        <v>788</v>
      </c>
      <c r="D23" s="125"/>
      <c r="E23" s="226">
        <v>520</v>
      </c>
      <c r="F23" s="226">
        <v>264</v>
      </c>
      <c r="G23" s="226">
        <v>256</v>
      </c>
      <c r="H23" s="55">
        <v>2742</v>
      </c>
      <c r="I23" s="56">
        <v>1362</v>
      </c>
      <c r="J23" s="56">
        <v>1380</v>
      </c>
    </row>
    <row r="24" spans="2:10" x14ac:dyDescent="0.2">
      <c r="B24" s="63"/>
      <c r="C24" s="57" t="s">
        <v>896</v>
      </c>
      <c r="D24" s="61"/>
      <c r="E24" s="40">
        <v>760</v>
      </c>
      <c r="F24" s="61">
        <v>380</v>
      </c>
      <c r="G24" s="61">
        <v>380</v>
      </c>
      <c r="H24" s="38">
        <v>1173</v>
      </c>
      <c r="I24" s="64">
        <v>586</v>
      </c>
      <c r="J24" s="64">
        <v>587</v>
      </c>
    </row>
    <row r="25" spans="2:10" ht="18" thickBot="1" x14ac:dyDescent="0.2">
      <c r="B25" s="31"/>
      <c r="C25" s="31"/>
      <c r="D25" s="31"/>
      <c r="E25" s="162"/>
      <c r="F25" s="163"/>
      <c r="G25" s="163"/>
      <c r="H25" s="163"/>
      <c r="I25" s="163"/>
      <c r="J25" s="163"/>
    </row>
    <row r="26" spans="2:10" x14ac:dyDescent="0.15">
      <c r="E26" s="158"/>
      <c r="F26" s="167"/>
      <c r="G26" s="167"/>
      <c r="H26" s="158"/>
      <c r="I26" s="167"/>
      <c r="J26" s="167"/>
    </row>
    <row r="27" spans="2:10" x14ac:dyDescent="0.2">
      <c r="B27" s="36"/>
      <c r="C27" s="36"/>
      <c r="D27" s="36"/>
      <c r="E27" s="168" t="s">
        <v>399</v>
      </c>
      <c r="F27" s="168" t="s">
        <v>400</v>
      </c>
      <c r="G27" s="168" t="s">
        <v>401</v>
      </c>
      <c r="H27" s="357" t="s">
        <v>402</v>
      </c>
      <c r="I27" s="168" t="s">
        <v>400</v>
      </c>
      <c r="J27" s="168" t="s">
        <v>401</v>
      </c>
    </row>
    <row r="28" spans="2:10" x14ac:dyDescent="0.15">
      <c r="E28" s="158"/>
      <c r="F28" s="161"/>
      <c r="G28" s="161"/>
      <c r="H28" s="159"/>
      <c r="I28" s="161"/>
      <c r="J28" s="161"/>
    </row>
    <row r="29" spans="2:10" x14ac:dyDescent="0.2">
      <c r="B29" s="63"/>
      <c r="C29" s="57" t="s">
        <v>517</v>
      </c>
      <c r="D29" s="61"/>
      <c r="E29" s="70">
        <v>39318</v>
      </c>
      <c r="F29" s="225">
        <v>19659</v>
      </c>
      <c r="G29" s="225">
        <v>19659</v>
      </c>
      <c r="H29" s="55">
        <v>112943</v>
      </c>
      <c r="I29" s="225">
        <v>64539</v>
      </c>
      <c r="J29" s="225">
        <v>48404</v>
      </c>
    </row>
    <row r="30" spans="2:10" x14ac:dyDescent="0.2">
      <c r="B30" s="63"/>
      <c r="C30" s="57" t="s">
        <v>559</v>
      </c>
      <c r="D30" s="61"/>
      <c r="E30" s="70">
        <v>38586</v>
      </c>
      <c r="F30" s="225">
        <v>19293</v>
      </c>
      <c r="G30" s="225">
        <v>19293</v>
      </c>
      <c r="H30" s="55">
        <v>92732</v>
      </c>
      <c r="I30" s="225">
        <v>52990</v>
      </c>
      <c r="J30" s="225">
        <v>39742</v>
      </c>
    </row>
    <row r="31" spans="2:10" x14ac:dyDescent="0.2">
      <c r="B31" s="63"/>
      <c r="C31" s="57" t="s">
        <v>583</v>
      </c>
      <c r="D31" s="61"/>
      <c r="E31" s="70">
        <v>35142</v>
      </c>
      <c r="F31" s="56">
        <v>17571</v>
      </c>
      <c r="G31" s="56">
        <v>17571</v>
      </c>
      <c r="H31" s="55">
        <v>76933</v>
      </c>
      <c r="I31" s="56">
        <v>45793</v>
      </c>
      <c r="J31" s="56">
        <v>31140</v>
      </c>
    </row>
    <row r="32" spans="2:10" x14ac:dyDescent="0.2">
      <c r="B32" s="63"/>
      <c r="C32" s="57" t="s">
        <v>599</v>
      </c>
      <c r="D32" s="61"/>
      <c r="E32" s="70">
        <v>32090</v>
      </c>
      <c r="F32" s="56">
        <v>16045</v>
      </c>
      <c r="G32" s="56">
        <v>16045</v>
      </c>
      <c r="H32" s="55">
        <v>55847</v>
      </c>
      <c r="I32" s="56">
        <v>33242</v>
      </c>
      <c r="J32" s="56">
        <v>22605</v>
      </c>
    </row>
    <row r="33" spans="2:10" x14ac:dyDescent="0.2">
      <c r="B33" s="63"/>
      <c r="C33" s="57" t="s">
        <v>896</v>
      </c>
      <c r="D33" s="61"/>
      <c r="E33" s="40">
        <v>42330</v>
      </c>
      <c r="F33" s="61">
        <v>21165</v>
      </c>
      <c r="G33" s="61">
        <v>21165</v>
      </c>
      <c r="H33" s="38">
        <v>63262</v>
      </c>
      <c r="I33" s="64">
        <v>36855</v>
      </c>
      <c r="J33" s="64">
        <v>26407</v>
      </c>
    </row>
    <row r="34" spans="2:10" ht="18" thickBot="1" x14ac:dyDescent="0.2">
      <c r="B34" s="31"/>
      <c r="C34" s="31"/>
      <c r="D34" s="31"/>
      <c r="E34" s="162"/>
      <c r="F34" s="163"/>
      <c r="G34" s="163"/>
      <c r="H34" s="163"/>
      <c r="I34" s="163"/>
      <c r="J34" s="163"/>
    </row>
    <row r="35" spans="2:10" x14ac:dyDescent="0.2">
      <c r="E35" s="57" t="s">
        <v>496</v>
      </c>
    </row>
    <row r="36" spans="2:10" x14ac:dyDescent="0.2">
      <c r="E36" s="57"/>
    </row>
    <row r="37" spans="2:10" x14ac:dyDescent="0.15">
      <c r="G37" s="29"/>
    </row>
    <row r="38" spans="2:10" x14ac:dyDescent="0.2">
      <c r="E38" s="59" t="s">
        <v>828</v>
      </c>
    </row>
    <row r="39" spans="2:10" ht="18" thickBot="1" x14ac:dyDescent="0.2">
      <c r="B39" s="31"/>
      <c r="C39" s="31"/>
      <c r="D39" s="31"/>
      <c r="E39" s="31"/>
      <c r="F39" s="29"/>
      <c r="G39" s="29"/>
      <c r="H39" s="29"/>
      <c r="I39" s="29"/>
      <c r="J39" s="29"/>
    </row>
    <row r="40" spans="2:10" x14ac:dyDescent="0.2">
      <c r="E40" s="94" t="s">
        <v>823</v>
      </c>
      <c r="F40" s="429" t="s">
        <v>824</v>
      </c>
      <c r="G40" s="429" t="s">
        <v>668</v>
      </c>
      <c r="H40" s="429" t="s">
        <v>825</v>
      </c>
      <c r="I40" s="410" t="s">
        <v>826</v>
      </c>
      <c r="J40" s="94" t="s">
        <v>897</v>
      </c>
    </row>
    <row r="41" spans="2:10" x14ac:dyDescent="0.2">
      <c r="B41" s="36"/>
      <c r="C41" s="36"/>
      <c r="D41" s="36"/>
      <c r="E41" s="430" t="s">
        <v>367</v>
      </c>
      <c r="F41" s="116" t="s">
        <v>367</v>
      </c>
      <c r="G41" s="116" t="s">
        <v>367</v>
      </c>
      <c r="H41" s="116" t="s">
        <v>367</v>
      </c>
      <c r="I41" s="431" t="s">
        <v>367</v>
      </c>
      <c r="J41" s="451" t="s">
        <v>367</v>
      </c>
    </row>
    <row r="42" spans="2:10" x14ac:dyDescent="0.2">
      <c r="D42" s="43"/>
      <c r="E42" s="68"/>
      <c r="F42" s="68"/>
      <c r="G42" s="88"/>
      <c r="H42" s="88"/>
    </row>
    <row r="43" spans="2:10" x14ac:dyDescent="0.2">
      <c r="B43" s="58" t="s">
        <v>368</v>
      </c>
      <c r="D43" s="53"/>
      <c r="E43" s="68">
        <v>39</v>
      </c>
      <c r="F43" s="68">
        <v>43</v>
      </c>
      <c r="G43" s="68">
        <v>47</v>
      </c>
      <c r="H43" s="68">
        <v>49</v>
      </c>
      <c r="I43" s="68">
        <v>54</v>
      </c>
      <c r="J43" s="68">
        <v>55</v>
      </c>
    </row>
    <row r="44" spans="2:10" x14ac:dyDescent="0.2">
      <c r="C44" s="57" t="s">
        <v>398</v>
      </c>
      <c r="D44" s="125"/>
      <c r="E44" s="68">
        <v>29</v>
      </c>
      <c r="F44" s="68">
        <v>33</v>
      </c>
      <c r="G44" s="68">
        <v>36</v>
      </c>
      <c r="H44" s="68">
        <v>37</v>
      </c>
      <c r="I44" s="68">
        <v>42</v>
      </c>
      <c r="J44" s="68">
        <v>43</v>
      </c>
    </row>
    <row r="45" spans="2:10" x14ac:dyDescent="0.2">
      <c r="C45" s="57" t="s">
        <v>370</v>
      </c>
      <c r="D45" s="125"/>
      <c r="E45" s="341">
        <v>0</v>
      </c>
      <c r="F45" s="341">
        <v>0</v>
      </c>
      <c r="G45" s="341">
        <v>0</v>
      </c>
      <c r="H45" s="341">
        <v>0</v>
      </c>
      <c r="I45" s="341">
        <v>0</v>
      </c>
      <c r="J45" s="341">
        <v>0</v>
      </c>
    </row>
    <row r="46" spans="2:10" x14ac:dyDescent="0.2">
      <c r="C46" s="57" t="s">
        <v>371</v>
      </c>
      <c r="D46" s="125"/>
      <c r="E46" s="68">
        <v>10</v>
      </c>
      <c r="F46" s="68">
        <v>10</v>
      </c>
      <c r="G46" s="68">
        <v>11</v>
      </c>
      <c r="H46" s="68">
        <v>12</v>
      </c>
      <c r="I46" s="68">
        <v>12</v>
      </c>
      <c r="J46" s="68">
        <v>12</v>
      </c>
    </row>
    <row r="47" spans="2:10" x14ac:dyDescent="0.2">
      <c r="C47" s="57"/>
      <c r="D47" s="125"/>
      <c r="E47" s="68"/>
      <c r="F47" s="68"/>
      <c r="G47" s="68"/>
      <c r="H47" s="68"/>
      <c r="I47" s="68"/>
      <c r="J47" s="68"/>
    </row>
    <row r="48" spans="2:10" x14ac:dyDescent="0.2">
      <c r="B48" s="57" t="s">
        <v>369</v>
      </c>
      <c r="D48" s="53"/>
      <c r="E48" s="68"/>
      <c r="F48" s="68"/>
      <c r="G48" s="68"/>
      <c r="H48" s="68"/>
      <c r="I48" s="68"/>
      <c r="J48" s="68"/>
    </row>
    <row r="49" spans="1:10" x14ac:dyDescent="0.2">
      <c r="B49" s="57"/>
      <c r="C49" s="57" t="s">
        <v>843</v>
      </c>
      <c r="D49" s="53"/>
      <c r="E49" s="68">
        <v>174</v>
      </c>
      <c r="F49" s="68">
        <v>249</v>
      </c>
      <c r="G49" s="68">
        <f>SUM(G50:G53)</f>
        <v>269</v>
      </c>
      <c r="H49" s="68">
        <v>278</v>
      </c>
      <c r="I49" s="68">
        <v>293</v>
      </c>
      <c r="J49" s="68">
        <v>317</v>
      </c>
    </row>
    <row r="50" spans="1:10" x14ac:dyDescent="0.2">
      <c r="D50" s="394" t="s">
        <v>372</v>
      </c>
      <c r="E50" s="68">
        <v>143</v>
      </c>
      <c r="F50" s="68">
        <v>163</v>
      </c>
      <c r="G50" s="68">
        <v>161</v>
      </c>
      <c r="H50" s="68">
        <v>170</v>
      </c>
      <c r="I50" s="68">
        <v>185</v>
      </c>
      <c r="J50" s="68">
        <v>208</v>
      </c>
    </row>
    <row r="51" spans="1:10" x14ac:dyDescent="0.2">
      <c r="D51" s="394" t="s">
        <v>373</v>
      </c>
      <c r="E51" s="68">
        <v>16</v>
      </c>
      <c r="F51" s="68">
        <v>16</v>
      </c>
      <c r="G51" s="68">
        <v>16</v>
      </c>
      <c r="H51" s="68">
        <v>16</v>
      </c>
      <c r="I51" s="68">
        <v>16</v>
      </c>
      <c r="J51" s="68">
        <v>16</v>
      </c>
    </row>
    <row r="52" spans="1:10" x14ac:dyDescent="0.2">
      <c r="D52" s="394" t="s">
        <v>374</v>
      </c>
      <c r="E52" s="68">
        <v>10</v>
      </c>
      <c r="F52" s="68">
        <v>11</v>
      </c>
      <c r="G52" s="68">
        <v>11</v>
      </c>
      <c r="H52" s="68">
        <v>11</v>
      </c>
      <c r="I52" s="68">
        <v>11</v>
      </c>
      <c r="J52" s="68">
        <v>11</v>
      </c>
    </row>
    <row r="53" spans="1:10" x14ac:dyDescent="0.2">
      <c r="D53" s="394" t="s">
        <v>375</v>
      </c>
      <c r="E53" s="68">
        <v>5</v>
      </c>
      <c r="F53" s="68">
        <v>59</v>
      </c>
      <c r="G53" s="68">
        <v>81</v>
      </c>
      <c r="H53" s="68">
        <v>81</v>
      </c>
      <c r="I53" s="68">
        <v>81</v>
      </c>
      <c r="J53" s="68">
        <v>82</v>
      </c>
    </row>
    <row r="54" spans="1:10" x14ac:dyDescent="0.2">
      <c r="C54" s="57" t="s">
        <v>376</v>
      </c>
      <c r="D54" s="53"/>
      <c r="E54" s="341">
        <v>0</v>
      </c>
      <c r="F54" s="341">
        <v>0</v>
      </c>
      <c r="G54" s="341">
        <v>0</v>
      </c>
      <c r="H54" s="341">
        <v>0</v>
      </c>
      <c r="I54" s="341">
        <v>0</v>
      </c>
      <c r="J54" s="341">
        <v>0</v>
      </c>
    </row>
    <row r="55" spans="1:10" ht="20.25" x14ac:dyDescent="0.2">
      <c r="C55" s="57" t="s">
        <v>377</v>
      </c>
      <c r="D55" s="53"/>
      <c r="E55" s="68">
        <v>125</v>
      </c>
      <c r="F55" s="68">
        <v>118</v>
      </c>
      <c r="G55" s="68">
        <v>125</v>
      </c>
      <c r="H55" s="68">
        <v>126</v>
      </c>
      <c r="I55" s="206">
        <v>124</v>
      </c>
      <c r="J55" s="206">
        <v>124</v>
      </c>
    </row>
    <row r="56" spans="1:10" ht="18" thickBot="1" x14ac:dyDescent="0.2">
      <c r="B56" s="31"/>
      <c r="C56" s="31"/>
      <c r="D56" s="54"/>
      <c r="E56" s="31"/>
      <c r="F56" s="31"/>
      <c r="G56" s="31"/>
      <c r="H56" s="31"/>
      <c r="I56" s="163"/>
      <c r="J56" s="163"/>
    </row>
    <row r="57" spans="1:10" x14ac:dyDescent="0.2">
      <c r="B57" s="29"/>
      <c r="C57" s="29"/>
      <c r="D57" s="29"/>
      <c r="E57" s="57" t="s">
        <v>827</v>
      </c>
      <c r="F57" s="29"/>
      <c r="G57" s="29"/>
      <c r="H57" s="29"/>
      <c r="I57" s="159"/>
      <c r="J57" s="161"/>
    </row>
    <row r="58" spans="1:10" x14ac:dyDescent="0.2">
      <c r="E58" s="57"/>
    </row>
    <row r="59" spans="1:10" x14ac:dyDescent="0.2">
      <c r="A59" s="57"/>
    </row>
  </sheetData>
  <mergeCells count="1">
    <mergeCell ref="B6:J6"/>
  </mergeCells>
  <phoneticPr fontId="2"/>
  <pageMargins left="0.78740157480314965" right="0.78740157480314965" top="0.98425196850393704" bottom="0.59055118110236227" header="0.51181102362204722" footer="0.51181102362204722"/>
  <pageSetup paperSize="9" scale="66" orientation="portrait" horizontalDpi="300" verticalDpi="300" r:id="rId1"/>
  <headerFooter alignWithMargins="0"/>
  <ignoredErrors>
    <ignoredError sqref="G49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autoPageBreaks="0" fitToPage="1"/>
  </sheetPr>
  <dimension ref="A1:L73"/>
  <sheetViews>
    <sheetView view="pageBreakPreview" zoomScale="75" zoomScaleNormal="75" workbookViewId="0">
      <selection activeCell="J17" sqref="J17"/>
    </sheetView>
  </sheetViews>
  <sheetFormatPr defaultColWidth="12.125" defaultRowHeight="17.25" x14ac:dyDescent="0.15"/>
  <cols>
    <col min="1" max="1" width="13.375" style="72" customWidth="1"/>
    <col min="2" max="2" width="13.75" style="72" customWidth="1"/>
    <col min="3" max="3" width="13.625" style="72" customWidth="1"/>
    <col min="4" max="11" width="13.875" style="72" customWidth="1"/>
    <col min="12" max="16384" width="12.125" style="72"/>
  </cols>
  <sheetData>
    <row r="1" spans="1:11" x14ac:dyDescent="0.2">
      <c r="A1" s="71"/>
    </row>
    <row r="6" spans="1:11" x14ac:dyDescent="0.2">
      <c r="B6" s="492" t="s">
        <v>838</v>
      </c>
      <c r="C6" s="492"/>
      <c r="D6" s="492"/>
      <c r="E6" s="492"/>
      <c r="F6" s="492"/>
      <c r="G6" s="492"/>
      <c r="H6" s="492"/>
      <c r="I6" s="492"/>
      <c r="J6" s="492"/>
      <c r="K6" s="492"/>
    </row>
    <row r="7" spans="1:11" ht="18" thickBot="1" x14ac:dyDescent="0.25">
      <c r="B7" s="74"/>
      <c r="C7" s="74"/>
      <c r="D7" s="100" t="s">
        <v>844</v>
      </c>
      <c r="E7" s="74"/>
      <c r="F7" s="74"/>
      <c r="G7" s="74"/>
      <c r="H7" s="74"/>
      <c r="I7" s="74"/>
      <c r="J7" s="85"/>
      <c r="K7" s="85"/>
    </row>
    <row r="8" spans="1:11" x14ac:dyDescent="0.15">
      <c r="C8" s="2"/>
      <c r="D8" s="75"/>
      <c r="E8" s="76"/>
      <c r="F8" s="76"/>
      <c r="G8" s="76"/>
      <c r="H8" s="175"/>
      <c r="I8" s="176"/>
    </row>
    <row r="9" spans="1:11" x14ac:dyDescent="0.2">
      <c r="C9" s="2"/>
      <c r="D9" s="106" t="s">
        <v>563</v>
      </c>
      <c r="E9" s="75" t="s">
        <v>503</v>
      </c>
      <c r="F9" s="75"/>
      <c r="G9" s="75"/>
      <c r="H9" s="173"/>
      <c r="I9" s="84" t="s">
        <v>31</v>
      </c>
    </row>
    <row r="10" spans="1:11" x14ac:dyDescent="0.2">
      <c r="B10" s="76"/>
      <c r="C10" s="6"/>
      <c r="D10" s="86" t="s">
        <v>564</v>
      </c>
      <c r="E10" s="172" t="s">
        <v>502</v>
      </c>
      <c r="F10" s="86" t="s">
        <v>565</v>
      </c>
      <c r="G10" s="86" t="s">
        <v>566</v>
      </c>
      <c r="H10" s="174" t="s">
        <v>567</v>
      </c>
      <c r="I10" s="78" t="s">
        <v>32</v>
      </c>
    </row>
    <row r="11" spans="1:11" x14ac:dyDescent="0.15">
      <c r="C11" s="58"/>
      <c r="D11" s="75"/>
    </row>
    <row r="12" spans="1:11" x14ac:dyDescent="0.2">
      <c r="A12" s="81"/>
      <c r="B12" s="80" t="s">
        <v>343</v>
      </c>
      <c r="C12" s="57" t="s">
        <v>363</v>
      </c>
      <c r="D12" s="89">
        <v>319</v>
      </c>
      <c r="E12" s="183">
        <v>0</v>
      </c>
      <c r="F12" s="87">
        <v>15</v>
      </c>
      <c r="G12" s="87">
        <v>246</v>
      </c>
      <c r="H12" s="79">
        <v>58</v>
      </c>
      <c r="I12" s="79">
        <v>2537</v>
      </c>
    </row>
    <row r="13" spans="1:11" x14ac:dyDescent="0.2">
      <c r="B13" s="80" t="s">
        <v>344</v>
      </c>
      <c r="C13" s="57" t="s">
        <v>364</v>
      </c>
      <c r="D13" s="89">
        <v>316</v>
      </c>
      <c r="E13" s="183">
        <v>0</v>
      </c>
      <c r="F13" s="87">
        <v>15</v>
      </c>
      <c r="G13" s="87">
        <v>247</v>
      </c>
      <c r="H13" s="79">
        <v>54</v>
      </c>
      <c r="I13" s="79">
        <v>2442</v>
      </c>
    </row>
    <row r="14" spans="1:11" x14ac:dyDescent="0.2">
      <c r="B14" s="80" t="s">
        <v>345</v>
      </c>
      <c r="C14" s="57" t="s">
        <v>365</v>
      </c>
      <c r="D14" s="89">
        <v>318</v>
      </c>
      <c r="E14" s="183">
        <v>0</v>
      </c>
      <c r="F14" s="87">
        <v>14</v>
      </c>
      <c r="G14" s="87">
        <v>249</v>
      </c>
      <c r="H14" s="79">
        <v>55</v>
      </c>
      <c r="I14" s="81">
        <v>2916</v>
      </c>
    </row>
    <row r="15" spans="1:11" x14ac:dyDescent="0.2">
      <c r="B15" s="80" t="s">
        <v>362</v>
      </c>
      <c r="C15" s="57" t="s">
        <v>366</v>
      </c>
      <c r="D15" s="89">
        <v>317</v>
      </c>
      <c r="E15" s="183">
        <v>0</v>
      </c>
      <c r="F15" s="87">
        <v>14</v>
      </c>
      <c r="G15" s="87">
        <v>249</v>
      </c>
      <c r="H15" s="79">
        <v>54</v>
      </c>
      <c r="I15" s="81">
        <v>2653</v>
      </c>
    </row>
    <row r="16" spans="1:11" x14ac:dyDescent="0.2">
      <c r="B16" s="80"/>
      <c r="C16" s="57"/>
      <c r="D16" s="89"/>
      <c r="E16" s="318"/>
      <c r="F16" s="87"/>
      <c r="G16" s="87"/>
      <c r="H16" s="79"/>
      <c r="I16" s="81"/>
    </row>
    <row r="17" spans="2:12" x14ac:dyDescent="0.2">
      <c r="B17" s="80" t="s">
        <v>413</v>
      </c>
      <c r="C17" s="57" t="s">
        <v>414</v>
      </c>
      <c r="D17" s="89">
        <v>317</v>
      </c>
      <c r="E17" s="183">
        <v>0</v>
      </c>
      <c r="F17" s="102">
        <v>14</v>
      </c>
      <c r="G17" s="102">
        <v>249</v>
      </c>
      <c r="H17" s="101">
        <v>54</v>
      </c>
      <c r="I17" s="103">
        <v>2647</v>
      </c>
    </row>
    <row r="18" spans="2:12" x14ac:dyDescent="0.2">
      <c r="B18" s="80" t="s">
        <v>499</v>
      </c>
      <c r="C18" s="57" t="s">
        <v>500</v>
      </c>
      <c r="D18" s="89">
        <v>317</v>
      </c>
      <c r="E18" s="123">
        <v>263</v>
      </c>
      <c r="F18" s="183">
        <v>0</v>
      </c>
      <c r="G18" s="183">
        <v>0</v>
      </c>
      <c r="H18" s="101">
        <v>54</v>
      </c>
      <c r="I18" s="244" t="s">
        <v>782</v>
      </c>
    </row>
    <row r="19" spans="2:12" x14ac:dyDescent="0.2">
      <c r="B19" s="80" t="s">
        <v>568</v>
      </c>
      <c r="C19" s="57" t="s">
        <v>577</v>
      </c>
      <c r="D19" s="169">
        <v>315</v>
      </c>
      <c r="E19" s="123">
        <v>263</v>
      </c>
      <c r="F19" s="183">
        <v>0</v>
      </c>
      <c r="G19" s="183">
        <v>0</v>
      </c>
      <c r="H19" s="170">
        <v>52</v>
      </c>
      <c r="I19" s="81">
        <v>2584</v>
      </c>
    </row>
    <row r="20" spans="2:12" x14ac:dyDescent="0.2">
      <c r="B20" s="80" t="s">
        <v>584</v>
      </c>
      <c r="C20" s="57" t="s">
        <v>585</v>
      </c>
      <c r="D20" s="169">
        <v>317</v>
      </c>
      <c r="E20" s="193">
        <v>263</v>
      </c>
      <c r="F20" s="183">
        <v>0</v>
      </c>
      <c r="G20" s="183">
        <v>0</v>
      </c>
      <c r="H20" s="170">
        <v>54</v>
      </c>
      <c r="I20" s="103">
        <v>2595</v>
      </c>
    </row>
    <row r="21" spans="2:12" x14ac:dyDescent="0.2">
      <c r="B21" s="80" t="s">
        <v>595</v>
      </c>
      <c r="C21" s="57" t="s">
        <v>596</v>
      </c>
      <c r="D21" s="169">
        <v>317</v>
      </c>
      <c r="E21" s="193">
        <v>263</v>
      </c>
      <c r="F21" s="183">
        <v>0</v>
      </c>
      <c r="G21" s="183">
        <v>0</v>
      </c>
      <c r="H21" s="170">
        <v>54</v>
      </c>
      <c r="I21" s="103">
        <v>2637</v>
      </c>
    </row>
    <row r="22" spans="2:12" x14ac:dyDescent="0.2">
      <c r="B22" s="80"/>
      <c r="C22" s="57"/>
      <c r="D22" s="169"/>
      <c r="E22" s="193"/>
      <c r="F22" s="318"/>
      <c r="G22" s="318"/>
      <c r="H22" s="170"/>
      <c r="I22" s="103"/>
    </row>
    <row r="23" spans="2:12" x14ac:dyDescent="0.2">
      <c r="B23" s="80" t="s">
        <v>707</v>
      </c>
      <c r="C23" s="57" t="s">
        <v>794</v>
      </c>
      <c r="D23" s="169">
        <v>316</v>
      </c>
      <c r="E23" s="193">
        <v>263</v>
      </c>
      <c r="F23" s="183">
        <v>0</v>
      </c>
      <c r="G23" s="183">
        <v>0</v>
      </c>
      <c r="H23" s="170">
        <v>53</v>
      </c>
      <c r="I23" s="103">
        <v>2646</v>
      </c>
    </row>
    <row r="24" spans="2:12" x14ac:dyDescent="0.2">
      <c r="B24" s="80" t="s">
        <v>793</v>
      </c>
      <c r="C24" s="57" t="s">
        <v>795</v>
      </c>
      <c r="D24" s="169">
        <v>316</v>
      </c>
      <c r="E24" s="193">
        <v>263</v>
      </c>
      <c r="F24" s="183">
        <v>0</v>
      </c>
      <c r="G24" s="183">
        <v>0</v>
      </c>
      <c r="H24" s="170">
        <v>53</v>
      </c>
      <c r="I24" s="103">
        <v>2628</v>
      </c>
    </row>
    <row r="25" spans="2:12" x14ac:dyDescent="0.2">
      <c r="B25" s="80" t="s">
        <v>899</v>
      </c>
      <c r="C25" s="443" t="s">
        <v>898</v>
      </c>
      <c r="D25" s="169">
        <v>319</v>
      </c>
      <c r="E25" s="193">
        <v>263</v>
      </c>
      <c r="F25" s="183">
        <v>0</v>
      </c>
      <c r="G25" s="183">
        <v>0</v>
      </c>
      <c r="H25" s="170">
        <v>56</v>
      </c>
      <c r="I25" s="103">
        <v>2623</v>
      </c>
    </row>
    <row r="26" spans="2:12" ht="18" thickBot="1" x14ac:dyDescent="0.2">
      <c r="B26" s="74"/>
      <c r="C26" s="31"/>
      <c r="D26" s="83"/>
      <c r="E26" s="74"/>
      <c r="F26" s="74"/>
      <c r="G26" s="74"/>
      <c r="H26" s="74"/>
      <c r="I26" s="74"/>
    </row>
    <row r="27" spans="2:12" x14ac:dyDescent="0.15">
      <c r="D27" s="72" t="s">
        <v>518</v>
      </c>
    </row>
    <row r="28" spans="2:12" x14ac:dyDescent="0.2">
      <c r="D28" s="71" t="s">
        <v>861</v>
      </c>
    </row>
    <row r="29" spans="2:12" x14ac:dyDescent="0.2">
      <c r="C29" s="71"/>
    </row>
    <row r="31" spans="2:12" s="2" customFormat="1" ht="18" thickBot="1" x14ac:dyDescent="0.25">
      <c r="B31" s="4"/>
      <c r="C31" s="4"/>
      <c r="D31" s="371" t="s">
        <v>33</v>
      </c>
      <c r="E31" s="4"/>
      <c r="F31" s="4"/>
      <c r="G31" s="4"/>
      <c r="H31" s="4"/>
      <c r="I31" s="4"/>
      <c r="J31" s="4"/>
      <c r="K31" s="402" t="s">
        <v>34</v>
      </c>
    </row>
    <row r="32" spans="2:12" s="2" customFormat="1" x14ac:dyDescent="0.15">
      <c r="D32" s="5"/>
      <c r="E32" s="6"/>
      <c r="F32" s="6"/>
      <c r="G32" s="6"/>
      <c r="H32" s="6"/>
      <c r="I32" s="6"/>
      <c r="J32" s="6"/>
      <c r="K32" s="6"/>
      <c r="L32" s="12"/>
    </row>
    <row r="33" spans="2:12" s="2" customFormat="1" x14ac:dyDescent="0.2">
      <c r="D33" s="27" t="s">
        <v>569</v>
      </c>
      <c r="E33" s="493" t="s">
        <v>570</v>
      </c>
      <c r="F33" s="456"/>
      <c r="G33" s="5"/>
      <c r="H33" s="5"/>
      <c r="I33" s="5"/>
      <c r="J33" s="5"/>
      <c r="K33" s="5"/>
      <c r="L33" s="12"/>
    </row>
    <row r="34" spans="2:12" s="2" customFormat="1" x14ac:dyDescent="0.2">
      <c r="B34" s="6"/>
      <c r="C34" s="6"/>
      <c r="D34" s="8" t="s">
        <v>571</v>
      </c>
      <c r="E34" s="13" t="s">
        <v>572</v>
      </c>
      <c r="F34" s="13" t="s">
        <v>573</v>
      </c>
      <c r="G34" s="13" t="s">
        <v>574</v>
      </c>
      <c r="H34" s="13" t="s">
        <v>404</v>
      </c>
      <c r="I34" s="13" t="s">
        <v>405</v>
      </c>
      <c r="J34" s="13" t="s">
        <v>575</v>
      </c>
      <c r="K34" s="13" t="s">
        <v>576</v>
      </c>
      <c r="L34" s="12"/>
    </row>
    <row r="35" spans="2:12" s="58" customFormat="1" x14ac:dyDescent="0.15">
      <c r="D35" s="34"/>
      <c r="L35" s="29"/>
    </row>
    <row r="36" spans="2:12" s="58" customFormat="1" x14ac:dyDescent="0.2">
      <c r="B36" s="71" t="s">
        <v>343</v>
      </c>
      <c r="C36" s="57" t="s">
        <v>363</v>
      </c>
      <c r="D36" s="40">
        <v>115541</v>
      </c>
      <c r="E36" s="64">
        <v>47003</v>
      </c>
      <c r="F36" s="64">
        <v>4742</v>
      </c>
      <c r="G36" s="64">
        <v>28612</v>
      </c>
      <c r="H36" s="64">
        <v>4565</v>
      </c>
      <c r="I36" s="64">
        <v>51</v>
      </c>
      <c r="J36" s="64">
        <v>30333</v>
      </c>
      <c r="K36" s="64">
        <v>235</v>
      </c>
      <c r="L36" s="29"/>
    </row>
    <row r="37" spans="2:12" s="58" customFormat="1" x14ac:dyDescent="0.2">
      <c r="B37" s="71" t="s">
        <v>344</v>
      </c>
      <c r="C37" s="57" t="s">
        <v>364</v>
      </c>
      <c r="D37" s="40">
        <v>136277</v>
      </c>
      <c r="E37" s="64">
        <v>57853</v>
      </c>
      <c r="F37" s="64">
        <v>5723</v>
      </c>
      <c r="G37" s="64">
        <v>35619</v>
      </c>
      <c r="H37" s="64">
        <v>4191</v>
      </c>
      <c r="I37" s="64">
        <v>72</v>
      </c>
      <c r="J37" s="64">
        <v>31336</v>
      </c>
      <c r="K37" s="64">
        <v>1483</v>
      </c>
      <c r="L37" s="29"/>
    </row>
    <row r="38" spans="2:12" s="58" customFormat="1" x14ac:dyDescent="0.2">
      <c r="B38" s="71" t="s">
        <v>345</v>
      </c>
      <c r="C38" s="57" t="s">
        <v>365</v>
      </c>
      <c r="D38" s="40">
        <v>146049</v>
      </c>
      <c r="E38" s="64">
        <v>57477</v>
      </c>
      <c r="F38" s="64">
        <v>6640</v>
      </c>
      <c r="G38" s="64">
        <v>45250</v>
      </c>
      <c r="H38" s="64">
        <v>5124</v>
      </c>
      <c r="I38" s="64">
        <v>111</v>
      </c>
      <c r="J38" s="64">
        <v>31195</v>
      </c>
      <c r="K38" s="64">
        <v>252</v>
      </c>
      <c r="L38" s="29"/>
    </row>
    <row r="39" spans="2:12" s="58" customFormat="1" x14ac:dyDescent="0.2">
      <c r="B39" s="71" t="s">
        <v>362</v>
      </c>
      <c r="C39" s="57" t="s">
        <v>366</v>
      </c>
      <c r="D39" s="40">
        <v>114387</v>
      </c>
      <c r="E39" s="64">
        <v>46828</v>
      </c>
      <c r="F39" s="64">
        <v>4209</v>
      </c>
      <c r="G39" s="64">
        <v>33897</v>
      </c>
      <c r="H39" s="64">
        <v>2518</v>
      </c>
      <c r="I39" s="64">
        <v>114</v>
      </c>
      <c r="J39" s="64">
        <v>26197</v>
      </c>
      <c r="K39" s="64">
        <v>623</v>
      </c>
      <c r="L39" s="29"/>
    </row>
    <row r="40" spans="2:12" s="58" customFormat="1" x14ac:dyDescent="0.2">
      <c r="B40" s="71"/>
      <c r="C40" s="57"/>
      <c r="D40" s="40"/>
      <c r="E40" s="64"/>
      <c r="F40" s="64"/>
      <c r="G40" s="64"/>
      <c r="H40" s="64"/>
      <c r="I40" s="64"/>
      <c r="J40" s="64"/>
      <c r="K40" s="64"/>
      <c r="L40" s="29"/>
    </row>
    <row r="41" spans="2:12" s="58" customFormat="1" x14ac:dyDescent="0.2">
      <c r="B41" s="71" t="s">
        <v>413</v>
      </c>
      <c r="C41" s="57" t="s">
        <v>414</v>
      </c>
      <c r="D41" s="40">
        <v>107624</v>
      </c>
      <c r="E41" s="45">
        <v>43680</v>
      </c>
      <c r="F41" s="45">
        <v>3815</v>
      </c>
      <c r="G41" s="45">
        <v>32881</v>
      </c>
      <c r="H41" s="45">
        <v>2188</v>
      </c>
      <c r="I41" s="45">
        <v>131</v>
      </c>
      <c r="J41" s="45">
        <v>24677</v>
      </c>
      <c r="K41" s="45">
        <v>252</v>
      </c>
      <c r="L41" s="29"/>
    </row>
    <row r="42" spans="2:12" s="58" customFormat="1" x14ac:dyDescent="0.2">
      <c r="B42" s="71" t="s">
        <v>499</v>
      </c>
      <c r="C42" s="57" t="s">
        <v>500</v>
      </c>
      <c r="D42" s="40">
        <v>102612</v>
      </c>
      <c r="E42" s="45">
        <v>39225</v>
      </c>
      <c r="F42" s="45">
        <v>3567</v>
      </c>
      <c r="G42" s="45">
        <v>33277</v>
      </c>
      <c r="H42" s="45">
        <v>2080</v>
      </c>
      <c r="I42" s="45">
        <v>117</v>
      </c>
      <c r="J42" s="45">
        <v>24332</v>
      </c>
      <c r="K42" s="45">
        <v>15</v>
      </c>
      <c r="L42" s="29"/>
    </row>
    <row r="43" spans="2:12" s="58" customFormat="1" x14ac:dyDescent="0.2">
      <c r="B43" s="71" t="s">
        <v>568</v>
      </c>
      <c r="C43" s="57" t="s">
        <v>577</v>
      </c>
      <c r="D43" s="70">
        <v>101947</v>
      </c>
      <c r="E43" s="56">
        <v>39549</v>
      </c>
      <c r="F43" s="56">
        <v>3596</v>
      </c>
      <c r="G43" s="56">
        <v>32931</v>
      </c>
      <c r="H43" s="56">
        <v>1913</v>
      </c>
      <c r="I43" s="56">
        <v>117</v>
      </c>
      <c r="J43" s="56">
        <v>23743</v>
      </c>
      <c r="K43" s="56">
        <v>98</v>
      </c>
      <c r="L43" s="29"/>
    </row>
    <row r="44" spans="2:12" s="58" customFormat="1" x14ac:dyDescent="0.2">
      <c r="B44" s="71" t="s">
        <v>584</v>
      </c>
      <c r="C44" s="57" t="s">
        <v>585</v>
      </c>
      <c r="D44" s="70">
        <v>101157</v>
      </c>
      <c r="E44" s="56">
        <v>38378</v>
      </c>
      <c r="F44" s="56">
        <v>3773</v>
      </c>
      <c r="G44" s="56">
        <v>33678</v>
      </c>
      <c r="H44" s="56">
        <v>1791</v>
      </c>
      <c r="I44" s="56">
        <v>106</v>
      </c>
      <c r="J44" s="56">
        <v>22458</v>
      </c>
      <c r="K44" s="56">
        <v>614</v>
      </c>
      <c r="L44" s="29"/>
    </row>
    <row r="45" spans="2:12" s="58" customFormat="1" x14ac:dyDescent="0.2">
      <c r="B45" s="71" t="s">
        <v>595</v>
      </c>
      <c r="C45" s="57" t="s">
        <v>596</v>
      </c>
      <c r="D45" s="70">
        <v>98043</v>
      </c>
      <c r="E45" s="56">
        <v>37590</v>
      </c>
      <c r="F45" s="56">
        <v>3514</v>
      </c>
      <c r="G45" s="56">
        <v>32125</v>
      </c>
      <c r="H45" s="56">
        <v>1665</v>
      </c>
      <c r="I45" s="56">
        <v>104</v>
      </c>
      <c r="J45" s="56">
        <v>22654</v>
      </c>
      <c r="K45" s="56">
        <v>391</v>
      </c>
      <c r="L45" s="29"/>
    </row>
    <row r="46" spans="2:12" s="58" customFormat="1" x14ac:dyDescent="0.2">
      <c r="B46" s="71"/>
      <c r="C46" s="57"/>
      <c r="D46" s="70"/>
      <c r="E46" s="56"/>
      <c r="F46" s="56"/>
      <c r="G46" s="56"/>
      <c r="H46" s="56"/>
      <c r="I46" s="56"/>
      <c r="J46" s="56"/>
      <c r="K46" s="56"/>
      <c r="L46" s="29"/>
    </row>
    <row r="47" spans="2:12" s="58" customFormat="1" x14ac:dyDescent="0.2">
      <c r="B47" s="71" t="s">
        <v>707</v>
      </c>
      <c r="C47" s="57" t="s">
        <v>794</v>
      </c>
      <c r="D47" s="70">
        <v>92439</v>
      </c>
      <c r="E47" s="56">
        <v>37008</v>
      </c>
      <c r="F47" s="56">
        <v>3349</v>
      </c>
      <c r="G47" s="56">
        <v>28367</v>
      </c>
      <c r="H47" s="56">
        <v>1640</v>
      </c>
      <c r="I47" s="56">
        <v>91</v>
      </c>
      <c r="J47" s="56">
        <v>21428</v>
      </c>
      <c r="K47" s="56">
        <v>556</v>
      </c>
      <c r="L47" s="29"/>
    </row>
    <row r="48" spans="2:12" s="58" customFormat="1" x14ac:dyDescent="0.2">
      <c r="B48" s="71" t="s">
        <v>793</v>
      </c>
      <c r="C48" s="57" t="s">
        <v>795</v>
      </c>
      <c r="D48" s="70">
        <v>91161</v>
      </c>
      <c r="E48" s="56">
        <v>37580</v>
      </c>
      <c r="F48" s="56">
        <v>3332</v>
      </c>
      <c r="G48" s="56">
        <v>27510</v>
      </c>
      <c r="H48" s="56">
        <v>1526</v>
      </c>
      <c r="I48" s="56">
        <v>107</v>
      </c>
      <c r="J48" s="56">
        <v>20628</v>
      </c>
      <c r="K48" s="56">
        <v>478</v>
      </c>
      <c r="L48" s="29"/>
    </row>
    <row r="49" spans="2:12" s="58" customFormat="1" x14ac:dyDescent="0.2">
      <c r="B49" s="71" t="s">
        <v>899</v>
      </c>
      <c r="C49" s="443" t="s">
        <v>898</v>
      </c>
      <c r="D49" s="70">
        <v>88580</v>
      </c>
      <c r="E49" s="56">
        <v>37000</v>
      </c>
      <c r="F49" s="56">
        <v>3555</v>
      </c>
      <c r="G49" s="56">
        <v>25981</v>
      </c>
      <c r="H49" s="56">
        <v>1470</v>
      </c>
      <c r="I49" s="56">
        <v>103</v>
      </c>
      <c r="J49" s="56">
        <v>20046</v>
      </c>
      <c r="K49" s="56">
        <v>425</v>
      </c>
      <c r="L49" s="29"/>
    </row>
    <row r="50" spans="2:12" s="58" customFormat="1" ht="18" thickBot="1" x14ac:dyDescent="0.2">
      <c r="B50" s="107"/>
      <c r="C50" s="31"/>
      <c r="D50" s="50"/>
      <c r="E50" s="31"/>
      <c r="F50" s="31"/>
      <c r="G50" s="31"/>
      <c r="H50" s="31"/>
      <c r="I50" s="31"/>
      <c r="J50" s="31"/>
      <c r="K50" s="31"/>
      <c r="L50" s="29"/>
    </row>
    <row r="51" spans="2:12" s="58" customFormat="1" x14ac:dyDescent="0.2">
      <c r="D51" s="33" t="s">
        <v>35</v>
      </c>
      <c r="E51" s="36"/>
      <c r="F51" s="36"/>
      <c r="G51" s="36"/>
      <c r="H51" s="33" t="s">
        <v>3</v>
      </c>
      <c r="I51" s="36"/>
      <c r="J51" s="36"/>
      <c r="K51" s="36"/>
      <c r="L51" s="29"/>
    </row>
    <row r="52" spans="2:12" s="58" customFormat="1" x14ac:dyDescent="0.2">
      <c r="B52" s="36"/>
      <c r="C52" s="36"/>
      <c r="D52" s="60" t="s">
        <v>132</v>
      </c>
      <c r="E52" s="51" t="s">
        <v>4</v>
      </c>
      <c r="F52" s="51" t="s">
        <v>5</v>
      </c>
      <c r="G52" s="51" t="s">
        <v>6</v>
      </c>
      <c r="H52" s="60" t="s">
        <v>132</v>
      </c>
      <c r="I52" s="51" t="s">
        <v>7</v>
      </c>
      <c r="J52" s="51" t="s">
        <v>8</v>
      </c>
      <c r="K52" s="51" t="s">
        <v>4</v>
      </c>
      <c r="L52" s="29"/>
    </row>
    <row r="53" spans="2:12" s="58" customFormat="1" x14ac:dyDescent="0.15">
      <c r="D53" s="34"/>
      <c r="L53" s="29"/>
    </row>
    <row r="54" spans="2:12" s="58" customFormat="1" x14ac:dyDescent="0.2">
      <c r="B54" s="71" t="s">
        <v>343</v>
      </c>
      <c r="C54" s="57" t="s">
        <v>363</v>
      </c>
      <c r="D54" s="40">
        <v>4467</v>
      </c>
      <c r="E54" s="64">
        <v>1865</v>
      </c>
      <c r="F54" s="64">
        <v>2514</v>
      </c>
      <c r="G54" s="64">
        <v>88</v>
      </c>
      <c r="H54" s="61">
        <v>1118</v>
      </c>
      <c r="I54" s="64">
        <v>1050</v>
      </c>
      <c r="J54" s="64">
        <v>38</v>
      </c>
      <c r="K54" s="64">
        <v>30</v>
      </c>
      <c r="L54" s="29"/>
    </row>
    <row r="55" spans="2:12" s="58" customFormat="1" x14ac:dyDescent="0.2">
      <c r="B55" s="71" t="s">
        <v>344</v>
      </c>
      <c r="C55" s="57" t="s">
        <v>364</v>
      </c>
      <c r="D55" s="40">
        <v>4380</v>
      </c>
      <c r="E55" s="64">
        <v>1966</v>
      </c>
      <c r="F55" s="64">
        <v>2271</v>
      </c>
      <c r="G55" s="64">
        <v>142</v>
      </c>
      <c r="H55" s="61">
        <v>1193</v>
      </c>
      <c r="I55" s="64">
        <v>1146</v>
      </c>
      <c r="J55" s="64">
        <v>25</v>
      </c>
      <c r="K55" s="64">
        <v>22</v>
      </c>
      <c r="L55" s="29"/>
    </row>
    <row r="56" spans="2:12" s="58" customFormat="1" x14ac:dyDescent="0.2">
      <c r="B56" s="71" t="s">
        <v>345</v>
      </c>
      <c r="C56" s="57" t="s">
        <v>365</v>
      </c>
      <c r="D56" s="40">
        <v>3290</v>
      </c>
      <c r="E56" s="64">
        <v>1186</v>
      </c>
      <c r="F56" s="64">
        <v>1986</v>
      </c>
      <c r="G56" s="64">
        <v>118</v>
      </c>
      <c r="H56" s="61">
        <v>1526</v>
      </c>
      <c r="I56" s="64">
        <v>1510</v>
      </c>
      <c r="J56" s="64">
        <v>13</v>
      </c>
      <c r="K56" s="122">
        <v>3</v>
      </c>
      <c r="L56" s="29"/>
    </row>
    <row r="57" spans="2:12" s="58" customFormat="1" x14ac:dyDescent="0.2">
      <c r="B57" s="71" t="s">
        <v>362</v>
      </c>
      <c r="C57" s="57" t="s">
        <v>366</v>
      </c>
      <c r="D57" s="40">
        <v>2679</v>
      </c>
      <c r="E57" s="64">
        <v>702</v>
      </c>
      <c r="F57" s="64">
        <v>1892</v>
      </c>
      <c r="G57" s="64">
        <v>84</v>
      </c>
      <c r="H57" s="61">
        <v>6977</v>
      </c>
      <c r="I57" s="64">
        <v>6700</v>
      </c>
      <c r="J57" s="64">
        <v>36</v>
      </c>
      <c r="K57" s="65">
        <v>241</v>
      </c>
      <c r="L57" s="29"/>
    </row>
    <row r="58" spans="2:12" s="58" customFormat="1" x14ac:dyDescent="0.2">
      <c r="B58" s="71"/>
      <c r="C58" s="57"/>
      <c r="D58" s="40"/>
      <c r="E58" s="64"/>
      <c r="F58" s="64"/>
      <c r="G58" s="64"/>
      <c r="H58" s="56"/>
      <c r="I58" s="64"/>
      <c r="J58" s="64"/>
      <c r="K58" s="65"/>
      <c r="L58" s="29"/>
    </row>
    <row r="59" spans="2:12" s="58" customFormat="1" x14ac:dyDescent="0.2">
      <c r="B59" s="71" t="s">
        <v>413</v>
      </c>
      <c r="C59" s="57" t="s">
        <v>414</v>
      </c>
      <c r="D59" s="40">
        <v>2694</v>
      </c>
      <c r="E59" s="45">
        <v>605</v>
      </c>
      <c r="F59" s="45">
        <v>2008</v>
      </c>
      <c r="G59" s="45">
        <v>81</v>
      </c>
      <c r="H59" s="45">
        <v>10071</v>
      </c>
      <c r="I59" s="45">
        <v>9903</v>
      </c>
      <c r="J59" s="45">
        <v>35</v>
      </c>
      <c r="K59" s="45">
        <v>133</v>
      </c>
      <c r="L59" s="29"/>
    </row>
    <row r="60" spans="2:12" s="58" customFormat="1" x14ac:dyDescent="0.2">
      <c r="B60" s="71" t="s">
        <v>499</v>
      </c>
      <c r="C60" s="57" t="s">
        <v>500</v>
      </c>
      <c r="D60" s="40">
        <v>2740</v>
      </c>
      <c r="E60" s="45">
        <v>498</v>
      </c>
      <c r="F60" s="45">
        <v>2130</v>
      </c>
      <c r="G60" s="45">
        <v>59</v>
      </c>
      <c r="H60" s="45">
        <v>10936</v>
      </c>
      <c r="I60" s="247" t="s">
        <v>586</v>
      </c>
      <c r="J60" s="247" t="s">
        <v>586</v>
      </c>
      <c r="K60" s="247" t="s">
        <v>586</v>
      </c>
      <c r="L60" s="29"/>
    </row>
    <row r="61" spans="2:12" s="58" customFormat="1" x14ac:dyDescent="0.2">
      <c r="B61" s="71" t="s">
        <v>568</v>
      </c>
      <c r="C61" s="57" t="s">
        <v>577</v>
      </c>
      <c r="D61" s="70">
        <v>2592</v>
      </c>
      <c r="E61" s="56">
        <v>481</v>
      </c>
      <c r="F61" s="56">
        <v>2051</v>
      </c>
      <c r="G61" s="56">
        <v>60</v>
      </c>
      <c r="H61" s="182">
        <v>12633</v>
      </c>
      <c r="I61" s="247" t="s">
        <v>586</v>
      </c>
      <c r="J61" s="247" t="s">
        <v>586</v>
      </c>
      <c r="K61" s="247" t="s">
        <v>586</v>
      </c>
      <c r="L61" s="29"/>
    </row>
    <row r="62" spans="2:12" s="58" customFormat="1" x14ac:dyDescent="0.2">
      <c r="B62" s="71" t="s">
        <v>584</v>
      </c>
      <c r="C62" s="57" t="s">
        <v>585</v>
      </c>
      <c r="D62" s="70">
        <v>1964</v>
      </c>
      <c r="E62" s="56">
        <v>355</v>
      </c>
      <c r="F62" s="56">
        <v>1553</v>
      </c>
      <c r="G62" s="56">
        <v>56</v>
      </c>
      <c r="H62" s="182">
        <v>13308</v>
      </c>
      <c r="I62" s="247" t="s">
        <v>586</v>
      </c>
      <c r="J62" s="247" t="s">
        <v>586</v>
      </c>
      <c r="K62" s="247" t="s">
        <v>586</v>
      </c>
      <c r="L62" s="29"/>
    </row>
    <row r="63" spans="2:12" s="58" customFormat="1" x14ac:dyDescent="0.2">
      <c r="B63" s="71" t="s">
        <v>595</v>
      </c>
      <c r="C63" s="57" t="s">
        <v>596</v>
      </c>
      <c r="D63" s="70">
        <v>1984</v>
      </c>
      <c r="E63" s="56">
        <v>332</v>
      </c>
      <c r="F63" s="56">
        <v>1600</v>
      </c>
      <c r="G63" s="56">
        <v>52</v>
      </c>
      <c r="H63" s="182">
        <v>14766</v>
      </c>
      <c r="I63" s="247" t="s">
        <v>586</v>
      </c>
      <c r="J63" s="247" t="s">
        <v>586</v>
      </c>
      <c r="K63" s="247" t="s">
        <v>586</v>
      </c>
      <c r="L63" s="29"/>
    </row>
    <row r="64" spans="2:12" s="58" customFormat="1" x14ac:dyDescent="0.2">
      <c r="B64" s="71"/>
      <c r="C64" s="57"/>
      <c r="D64" s="70"/>
      <c r="E64" s="56"/>
      <c r="F64" s="56"/>
      <c r="G64" s="56"/>
      <c r="H64" s="182"/>
      <c r="I64" s="247"/>
      <c r="J64" s="247"/>
      <c r="K64" s="247"/>
      <c r="L64" s="29"/>
    </row>
    <row r="65" spans="1:12" s="58" customFormat="1" x14ac:dyDescent="0.2">
      <c r="B65" s="71" t="s">
        <v>707</v>
      </c>
      <c r="C65" s="57" t="s">
        <v>794</v>
      </c>
      <c r="D65" s="70">
        <v>1916</v>
      </c>
      <c r="E65" s="56">
        <v>315</v>
      </c>
      <c r="F65" s="56">
        <v>1554</v>
      </c>
      <c r="G65" s="56">
        <v>48</v>
      </c>
      <c r="H65" s="56">
        <v>15327</v>
      </c>
      <c r="I65" s="247" t="s">
        <v>586</v>
      </c>
      <c r="J65" s="247" t="s">
        <v>586</v>
      </c>
      <c r="K65" s="247" t="s">
        <v>586</v>
      </c>
      <c r="L65" s="29"/>
    </row>
    <row r="66" spans="1:12" s="58" customFormat="1" x14ac:dyDescent="0.2">
      <c r="B66" s="71" t="s">
        <v>793</v>
      </c>
      <c r="C66" s="57" t="s">
        <v>795</v>
      </c>
      <c r="D66" s="70">
        <v>1878</v>
      </c>
      <c r="E66" s="56">
        <v>309</v>
      </c>
      <c r="F66" s="56">
        <v>1526</v>
      </c>
      <c r="G66" s="56">
        <v>43</v>
      </c>
      <c r="H66" s="56">
        <v>16010</v>
      </c>
      <c r="I66" s="247" t="s">
        <v>586</v>
      </c>
      <c r="J66" s="247" t="s">
        <v>586</v>
      </c>
      <c r="K66" s="247" t="s">
        <v>586</v>
      </c>
      <c r="L66" s="29"/>
    </row>
    <row r="67" spans="1:12" s="58" customFormat="1" x14ac:dyDescent="0.2">
      <c r="B67" s="71" t="s">
        <v>899</v>
      </c>
      <c r="C67" s="443" t="s">
        <v>898</v>
      </c>
      <c r="D67" s="70">
        <v>2333</v>
      </c>
      <c r="E67" s="56">
        <v>304</v>
      </c>
      <c r="F67" s="56">
        <v>1988</v>
      </c>
      <c r="G67" s="56">
        <v>41</v>
      </c>
      <c r="H67" s="56">
        <v>18596</v>
      </c>
      <c r="I67" s="247" t="s">
        <v>586</v>
      </c>
      <c r="J67" s="247" t="s">
        <v>586</v>
      </c>
      <c r="K67" s="247" t="s">
        <v>586</v>
      </c>
      <c r="L67" s="29"/>
    </row>
    <row r="68" spans="1:12" s="58" customFormat="1" ht="18" thickBot="1" x14ac:dyDescent="0.25">
      <c r="B68" s="31"/>
      <c r="C68" s="108"/>
      <c r="D68" s="50"/>
      <c r="E68" s="31"/>
      <c r="F68" s="31"/>
      <c r="G68" s="31"/>
      <c r="H68" s="31"/>
      <c r="I68" s="31"/>
      <c r="J68" s="31"/>
      <c r="K68" s="31"/>
      <c r="L68" s="29"/>
    </row>
    <row r="69" spans="1:12" s="58" customFormat="1" x14ac:dyDescent="0.2">
      <c r="A69" s="57"/>
      <c r="D69" s="58" t="s">
        <v>796</v>
      </c>
    </row>
    <row r="70" spans="1:12" s="58" customFormat="1" x14ac:dyDescent="0.15">
      <c r="D70" s="58" t="s">
        <v>797</v>
      </c>
    </row>
    <row r="71" spans="1:12" s="58" customFormat="1" x14ac:dyDescent="0.2">
      <c r="D71" s="71" t="s">
        <v>861</v>
      </c>
    </row>
    <row r="72" spans="1:12" s="58" customFormat="1" x14ac:dyDescent="0.15"/>
    <row r="73" spans="1:12" s="2" customFormat="1" x14ac:dyDescent="0.15"/>
  </sheetData>
  <mergeCells count="2">
    <mergeCell ref="E33:F33"/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view="pageBreakPreview" topLeftCell="A49" zoomScale="75" zoomScaleNormal="75" workbookViewId="0">
      <selection activeCell="E66" sqref="E66"/>
    </sheetView>
  </sheetViews>
  <sheetFormatPr defaultColWidth="12.125" defaultRowHeight="17.25" x14ac:dyDescent="0.15"/>
  <cols>
    <col min="1" max="1" width="13.375" style="58" customWidth="1"/>
    <col min="2" max="2" width="25.875" style="411" customWidth="1"/>
    <col min="3" max="3" width="15.25" style="58" customWidth="1"/>
    <col min="4" max="11" width="13.125" style="58" customWidth="1"/>
    <col min="12" max="16384" width="12.125" style="58"/>
  </cols>
  <sheetData>
    <row r="1" spans="1:12" x14ac:dyDescent="0.2">
      <c r="A1" s="57"/>
    </row>
    <row r="6" spans="1:12" x14ac:dyDescent="0.15">
      <c r="B6" s="496" t="s">
        <v>910</v>
      </c>
      <c r="C6" s="496"/>
      <c r="D6" s="496"/>
      <c r="E6" s="496"/>
      <c r="F6" s="496"/>
      <c r="G6" s="496"/>
      <c r="H6" s="496"/>
      <c r="I6" s="496"/>
      <c r="J6" s="496"/>
      <c r="K6" s="496"/>
    </row>
    <row r="7" spans="1:12" ht="18" thickBot="1" x14ac:dyDescent="0.2">
      <c r="B7" s="497" t="s">
        <v>911</v>
      </c>
      <c r="C7" s="498"/>
      <c r="D7" s="498"/>
      <c r="E7" s="498"/>
      <c r="F7" s="498"/>
      <c r="G7" s="498"/>
      <c r="H7" s="498"/>
      <c r="I7" s="498"/>
      <c r="J7" s="498"/>
      <c r="K7" s="498"/>
      <c r="L7" s="29"/>
    </row>
    <row r="8" spans="1:12" x14ac:dyDescent="0.2">
      <c r="C8" s="34"/>
      <c r="D8" s="36"/>
      <c r="E8" s="36"/>
      <c r="F8" s="109"/>
      <c r="G8" s="110"/>
      <c r="H8" s="29"/>
      <c r="I8" s="29"/>
      <c r="J8" s="111"/>
      <c r="K8" s="111"/>
      <c r="L8" s="29"/>
    </row>
    <row r="9" spans="1:12" x14ac:dyDescent="0.2">
      <c r="C9" s="35" t="s">
        <v>36</v>
      </c>
      <c r="D9" s="403" t="s">
        <v>811</v>
      </c>
      <c r="E9" s="404"/>
      <c r="F9" s="33"/>
      <c r="G9" s="112" t="s">
        <v>9</v>
      </c>
      <c r="H9" s="111" t="s">
        <v>37</v>
      </c>
      <c r="I9" s="494" t="s">
        <v>38</v>
      </c>
      <c r="J9" s="495"/>
      <c r="K9" s="495"/>
      <c r="L9" s="29"/>
    </row>
    <row r="10" spans="1:12" x14ac:dyDescent="0.2">
      <c r="C10" s="35" t="s">
        <v>39</v>
      </c>
      <c r="D10" s="35" t="s">
        <v>812</v>
      </c>
      <c r="E10" s="48" t="s">
        <v>863</v>
      </c>
      <c r="F10" s="35" t="s">
        <v>40</v>
      </c>
      <c r="G10" s="112"/>
      <c r="H10" s="111" t="s">
        <v>39</v>
      </c>
      <c r="I10" s="113" t="s">
        <v>665</v>
      </c>
      <c r="J10" s="114" t="s">
        <v>666</v>
      </c>
      <c r="K10" s="115" t="s">
        <v>667</v>
      </c>
      <c r="L10" s="29"/>
    </row>
    <row r="11" spans="1:12" x14ac:dyDescent="0.2">
      <c r="B11" s="412"/>
      <c r="C11" s="37"/>
      <c r="D11" s="51"/>
      <c r="E11" s="116" t="s">
        <v>783</v>
      </c>
      <c r="F11" s="60"/>
      <c r="G11" s="116" t="s">
        <v>840</v>
      </c>
      <c r="H11" s="46"/>
      <c r="I11" s="116" t="s">
        <v>41</v>
      </c>
      <c r="J11" s="116" t="s">
        <v>41</v>
      </c>
      <c r="K11" s="117" t="s">
        <v>41</v>
      </c>
      <c r="L11" s="29"/>
    </row>
    <row r="12" spans="1:12" x14ac:dyDescent="0.2">
      <c r="B12" s="444" t="s">
        <v>839</v>
      </c>
      <c r="C12" s="29"/>
    </row>
    <row r="13" spans="1:12" x14ac:dyDescent="0.2">
      <c r="B13" s="445" t="s">
        <v>560</v>
      </c>
      <c r="C13" s="38">
        <v>310925</v>
      </c>
      <c r="D13" s="64">
        <v>310925</v>
      </c>
      <c r="E13" s="64">
        <v>179903</v>
      </c>
      <c r="F13" s="318" t="s">
        <v>782</v>
      </c>
      <c r="G13" s="318" t="s">
        <v>782</v>
      </c>
      <c r="H13" s="65">
        <v>6314</v>
      </c>
      <c r="I13" s="318" t="s">
        <v>782</v>
      </c>
      <c r="J13" s="318">
        <v>0</v>
      </c>
      <c r="K13" s="318" t="s">
        <v>782</v>
      </c>
    </row>
    <row r="14" spans="1:12" x14ac:dyDescent="0.2">
      <c r="B14" s="445" t="s">
        <v>22</v>
      </c>
      <c r="C14" s="38">
        <v>365300</v>
      </c>
      <c r="D14" s="64">
        <v>365300</v>
      </c>
      <c r="E14" s="64">
        <v>234500</v>
      </c>
      <c r="F14" s="318" t="s">
        <v>782</v>
      </c>
      <c r="G14" s="318" t="s">
        <v>782</v>
      </c>
      <c r="H14" s="64">
        <v>8100</v>
      </c>
      <c r="I14" s="318" t="s">
        <v>782</v>
      </c>
      <c r="J14" s="318">
        <v>0</v>
      </c>
      <c r="K14" s="318" t="s">
        <v>782</v>
      </c>
    </row>
    <row r="15" spans="1:12" x14ac:dyDescent="0.2">
      <c r="B15" s="445" t="s">
        <v>23</v>
      </c>
      <c r="C15" s="38">
        <v>400772</v>
      </c>
      <c r="D15" s="58">
        <v>400772</v>
      </c>
      <c r="E15" s="58">
        <v>271488</v>
      </c>
      <c r="F15" s="318" t="s">
        <v>782</v>
      </c>
      <c r="G15" s="318" t="s">
        <v>782</v>
      </c>
      <c r="H15" s="58">
        <v>8264</v>
      </c>
      <c r="I15" s="64">
        <v>382</v>
      </c>
      <c r="J15" s="318">
        <v>0</v>
      </c>
      <c r="K15" s="318" t="s">
        <v>782</v>
      </c>
    </row>
    <row r="16" spans="1:12" x14ac:dyDescent="0.2">
      <c r="B16" s="446" t="s">
        <v>11</v>
      </c>
      <c r="C16" s="38">
        <v>458283</v>
      </c>
      <c r="D16" s="64">
        <v>458283</v>
      </c>
      <c r="E16" s="64">
        <v>312578</v>
      </c>
      <c r="F16" s="318" t="s">
        <v>782</v>
      </c>
      <c r="G16" s="318" t="s">
        <v>782</v>
      </c>
      <c r="H16" s="64">
        <v>7087</v>
      </c>
      <c r="I16" s="64">
        <v>5493</v>
      </c>
      <c r="J16" s="318">
        <v>0</v>
      </c>
      <c r="K16" s="318" t="s">
        <v>782</v>
      </c>
    </row>
    <row r="17" spans="2:11" x14ac:dyDescent="0.2">
      <c r="B17" s="446" t="s">
        <v>12</v>
      </c>
      <c r="C17" s="38">
        <v>508625</v>
      </c>
      <c r="D17" s="64">
        <v>508625</v>
      </c>
      <c r="E17" s="64">
        <v>355266</v>
      </c>
      <c r="F17" s="318" t="s">
        <v>782</v>
      </c>
      <c r="G17" s="318" t="s">
        <v>782</v>
      </c>
      <c r="H17" s="64">
        <v>6468</v>
      </c>
      <c r="I17" s="64">
        <v>6199</v>
      </c>
      <c r="J17" s="65">
        <v>269</v>
      </c>
      <c r="K17" s="318" t="s">
        <v>782</v>
      </c>
    </row>
    <row r="18" spans="2:11" x14ac:dyDescent="0.2">
      <c r="B18" s="446"/>
      <c r="C18" s="38"/>
      <c r="D18" s="64"/>
      <c r="E18" s="64"/>
      <c r="F18" s="65"/>
      <c r="G18" s="65"/>
      <c r="H18" s="64"/>
      <c r="I18" s="64"/>
      <c r="J18" s="65"/>
      <c r="K18" s="65"/>
    </row>
    <row r="19" spans="2:11" x14ac:dyDescent="0.2">
      <c r="B19" s="446" t="s">
        <v>13</v>
      </c>
      <c r="C19" s="38">
        <v>507715</v>
      </c>
      <c r="D19" s="58">
        <v>507380</v>
      </c>
      <c r="E19" s="58">
        <v>359396</v>
      </c>
      <c r="F19" s="65">
        <v>335</v>
      </c>
      <c r="G19" s="318" t="s">
        <v>782</v>
      </c>
      <c r="H19" s="58">
        <v>6125</v>
      </c>
      <c r="I19" s="58">
        <v>5585</v>
      </c>
      <c r="J19" s="58">
        <v>540</v>
      </c>
      <c r="K19" s="318" t="s">
        <v>782</v>
      </c>
    </row>
    <row r="20" spans="2:11" x14ac:dyDescent="0.2">
      <c r="B20" s="446" t="s">
        <v>14</v>
      </c>
      <c r="C20" s="38">
        <v>496075</v>
      </c>
      <c r="D20" s="64">
        <v>496067</v>
      </c>
      <c r="E20" s="64">
        <v>357105</v>
      </c>
      <c r="F20" s="65">
        <v>8</v>
      </c>
      <c r="G20" s="65">
        <v>25516</v>
      </c>
      <c r="H20" s="64">
        <v>5927</v>
      </c>
      <c r="I20" s="64">
        <v>5386</v>
      </c>
      <c r="J20" s="64">
        <v>541</v>
      </c>
      <c r="K20" s="318" t="s">
        <v>782</v>
      </c>
    </row>
    <row r="21" spans="2:11" x14ac:dyDescent="0.2">
      <c r="B21" s="446" t="s">
        <v>15</v>
      </c>
      <c r="C21" s="38">
        <v>472493</v>
      </c>
      <c r="D21" s="61">
        <v>471901</v>
      </c>
      <c r="E21" s="61">
        <v>347484</v>
      </c>
      <c r="F21" s="68">
        <v>592</v>
      </c>
      <c r="G21" s="68">
        <v>47566</v>
      </c>
      <c r="H21" s="61">
        <v>5784</v>
      </c>
      <c r="I21" s="61">
        <v>5179</v>
      </c>
      <c r="J21" s="61">
        <v>605</v>
      </c>
      <c r="K21" s="318" t="s">
        <v>782</v>
      </c>
    </row>
    <row r="22" spans="2:11" x14ac:dyDescent="0.2">
      <c r="B22" s="446" t="s">
        <v>16</v>
      </c>
      <c r="C22" s="38">
        <v>446862</v>
      </c>
      <c r="D22" s="61">
        <v>446849</v>
      </c>
      <c r="E22" s="61">
        <v>334843</v>
      </c>
      <c r="F22" s="68">
        <v>12</v>
      </c>
      <c r="G22" s="68">
        <v>72557</v>
      </c>
      <c r="H22" s="61">
        <v>5560</v>
      </c>
      <c r="I22" s="61">
        <v>4809</v>
      </c>
      <c r="J22" s="61">
        <v>533</v>
      </c>
      <c r="K22" s="65">
        <v>218</v>
      </c>
    </row>
    <row r="23" spans="2:11" x14ac:dyDescent="0.2">
      <c r="B23" s="446"/>
      <c r="C23" s="38"/>
      <c r="D23" s="61"/>
      <c r="E23" s="61"/>
      <c r="F23" s="68"/>
      <c r="G23" s="68"/>
      <c r="H23" s="61"/>
      <c r="I23" s="61"/>
      <c r="J23" s="61"/>
      <c r="K23" s="65"/>
    </row>
    <row r="24" spans="2:11" x14ac:dyDescent="0.15">
      <c r="B24" s="446" t="s">
        <v>17</v>
      </c>
      <c r="C24" s="29">
        <v>430527</v>
      </c>
      <c r="D24" s="29">
        <v>430514</v>
      </c>
      <c r="E24" s="29">
        <v>326770</v>
      </c>
      <c r="F24" s="29">
        <v>13</v>
      </c>
      <c r="G24" s="29">
        <v>77927</v>
      </c>
      <c r="H24" s="29">
        <v>5195</v>
      </c>
      <c r="I24" s="29">
        <v>4363</v>
      </c>
      <c r="J24" s="29">
        <v>529</v>
      </c>
      <c r="K24" s="29">
        <v>303</v>
      </c>
    </row>
    <row r="25" spans="2:11" x14ac:dyDescent="0.2">
      <c r="B25" s="446" t="s">
        <v>18</v>
      </c>
      <c r="C25" s="38">
        <v>419164</v>
      </c>
      <c r="D25" s="64">
        <v>419151</v>
      </c>
      <c r="E25" s="64">
        <v>321879</v>
      </c>
      <c r="F25" s="64">
        <v>13</v>
      </c>
      <c r="G25" s="61">
        <v>68385</v>
      </c>
      <c r="H25" s="64">
        <v>4559</v>
      </c>
      <c r="I25" s="64">
        <v>3700</v>
      </c>
      <c r="J25" s="64">
        <v>510</v>
      </c>
      <c r="K25" s="118">
        <v>349</v>
      </c>
    </row>
    <row r="26" spans="2:11" x14ac:dyDescent="0.2">
      <c r="B26" s="446" t="s">
        <v>19</v>
      </c>
      <c r="C26" s="38">
        <v>419414</v>
      </c>
      <c r="D26" s="64">
        <v>419401</v>
      </c>
      <c r="E26" s="64">
        <v>325293</v>
      </c>
      <c r="F26" s="64">
        <v>13</v>
      </c>
      <c r="G26" s="61">
        <v>60348</v>
      </c>
      <c r="H26" s="64">
        <v>3836</v>
      </c>
      <c r="I26" s="64">
        <v>2984</v>
      </c>
      <c r="J26" s="64">
        <v>516</v>
      </c>
      <c r="K26" s="118">
        <v>336</v>
      </c>
    </row>
    <row r="27" spans="2:11" x14ac:dyDescent="0.2">
      <c r="B27" s="446" t="s">
        <v>20</v>
      </c>
      <c r="C27" s="38">
        <v>411420</v>
      </c>
      <c r="D27" s="64">
        <v>411408</v>
      </c>
      <c r="E27" s="64">
        <v>320716</v>
      </c>
      <c r="F27" s="64">
        <v>12</v>
      </c>
      <c r="G27" s="61">
        <v>54115</v>
      </c>
      <c r="H27" s="64">
        <v>3367</v>
      </c>
      <c r="I27" s="64">
        <v>2566</v>
      </c>
      <c r="J27" s="64">
        <v>513</v>
      </c>
      <c r="K27" s="118">
        <v>288</v>
      </c>
    </row>
    <row r="28" spans="2:11" x14ac:dyDescent="0.2">
      <c r="B28" s="446" t="s">
        <v>21</v>
      </c>
      <c r="C28" s="38">
        <v>389339</v>
      </c>
      <c r="D28" s="64">
        <v>389327</v>
      </c>
      <c r="E28" s="64">
        <v>303796</v>
      </c>
      <c r="F28" s="64">
        <v>12</v>
      </c>
      <c r="G28" s="61">
        <v>49096</v>
      </c>
      <c r="H28" s="64">
        <v>3097</v>
      </c>
      <c r="I28" s="64">
        <v>2486</v>
      </c>
      <c r="J28" s="64">
        <v>611</v>
      </c>
      <c r="K28" s="318">
        <v>0</v>
      </c>
    </row>
    <row r="29" spans="2:11" x14ac:dyDescent="0.2">
      <c r="B29" s="446"/>
      <c r="C29" s="38"/>
      <c r="D29" s="64"/>
      <c r="E29" s="64"/>
      <c r="F29" s="64"/>
      <c r="G29" s="61"/>
      <c r="H29" s="64"/>
      <c r="I29" s="64"/>
      <c r="J29" s="64"/>
      <c r="K29" s="188"/>
    </row>
    <row r="30" spans="2:11" x14ac:dyDescent="0.2">
      <c r="B30" s="446" t="s">
        <v>491</v>
      </c>
      <c r="C30" s="38">
        <v>361503</v>
      </c>
      <c r="D30" s="45">
        <v>361496</v>
      </c>
      <c r="E30" s="45">
        <v>281227</v>
      </c>
      <c r="F30" s="45">
        <v>7</v>
      </c>
      <c r="G30" s="38">
        <v>44145</v>
      </c>
      <c r="H30" s="45">
        <v>2974</v>
      </c>
      <c r="I30" s="45">
        <v>2370</v>
      </c>
      <c r="J30" s="45">
        <v>604</v>
      </c>
      <c r="K30" s="318">
        <v>0</v>
      </c>
    </row>
    <row r="31" spans="2:11" x14ac:dyDescent="0.2">
      <c r="B31" s="447" t="s">
        <v>501</v>
      </c>
      <c r="C31" s="55">
        <v>329584</v>
      </c>
      <c r="D31" s="55">
        <v>329577</v>
      </c>
      <c r="E31" s="55">
        <v>256530</v>
      </c>
      <c r="F31" s="55">
        <v>7</v>
      </c>
      <c r="G31" s="55">
        <v>39147</v>
      </c>
      <c r="H31" s="55">
        <v>2702</v>
      </c>
      <c r="I31" s="55">
        <v>2138</v>
      </c>
      <c r="J31" s="55">
        <v>564</v>
      </c>
      <c r="K31" s="318">
        <v>0</v>
      </c>
    </row>
    <row r="32" spans="2:11" x14ac:dyDescent="0.2">
      <c r="B32" s="447" t="s">
        <v>561</v>
      </c>
      <c r="C32" s="55">
        <v>299670</v>
      </c>
      <c r="D32" s="55">
        <v>299663</v>
      </c>
      <c r="E32" s="55">
        <v>233582</v>
      </c>
      <c r="F32" s="55">
        <v>7</v>
      </c>
      <c r="G32" s="55">
        <v>34055</v>
      </c>
      <c r="H32" s="55">
        <v>2453</v>
      </c>
      <c r="I32" s="55">
        <v>1950</v>
      </c>
      <c r="J32" s="55">
        <v>503</v>
      </c>
      <c r="K32" s="318">
        <v>0</v>
      </c>
    </row>
    <row r="33" spans="2:11" x14ac:dyDescent="0.2">
      <c r="B33" s="447" t="s">
        <v>587</v>
      </c>
      <c r="C33" s="55">
        <v>275162</v>
      </c>
      <c r="D33" s="55">
        <v>275161</v>
      </c>
      <c r="E33" s="55">
        <v>214794</v>
      </c>
      <c r="F33" s="55">
        <v>1</v>
      </c>
      <c r="G33" s="55">
        <v>30346</v>
      </c>
      <c r="H33" s="55">
        <v>2225</v>
      </c>
      <c r="I33" s="55">
        <v>1756</v>
      </c>
      <c r="J33" s="55">
        <v>469</v>
      </c>
      <c r="K33" s="318">
        <v>0</v>
      </c>
    </row>
    <row r="34" spans="2:11" x14ac:dyDescent="0.2">
      <c r="B34" s="446" t="s">
        <v>779</v>
      </c>
      <c r="C34" s="55">
        <v>250001</v>
      </c>
      <c r="D34" s="55">
        <v>250000</v>
      </c>
      <c r="E34" s="55">
        <v>193853</v>
      </c>
      <c r="F34" s="55">
        <v>1</v>
      </c>
      <c r="G34" s="55">
        <v>27292</v>
      </c>
      <c r="H34" s="55">
        <v>2022</v>
      </c>
      <c r="I34" s="55">
        <v>1571</v>
      </c>
      <c r="J34" s="55">
        <v>451</v>
      </c>
      <c r="K34" s="318">
        <v>0</v>
      </c>
    </row>
    <row r="35" spans="2:11" x14ac:dyDescent="0.2">
      <c r="B35" s="446"/>
      <c r="C35" s="55"/>
      <c r="D35" s="55"/>
      <c r="E35" s="55"/>
      <c r="F35" s="55"/>
      <c r="G35" s="55"/>
      <c r="H35" s="55"/>
      <c r="I35" s="55"/>
      <c r="J35" s="55"/>
      <c r="K35" s="188"/>
    </row>
    <row r="36" spans="2:11" x14ac:dyDescent="0.2">
      <c r="B36" s="447" t="s">
        <v>780</v>
      </c>
      <c r="C36" s="55">
        <v>227041</v>
      </c>
      <c r="D36" s="55">
        <v>227040</v>
      </c>
      <c r="E36" s="55">
        <v>175810</v>
      </c>
      <c r="F36" s="55">
        <v>1</v>
      </c>
      <c r="G36" s="55">
        <v>24592</v>
      </c>
      <c r="H36" s="55">
        <v>1927</v>
      </c>
      <c r="I36" s="55">
        <v>1478</v>
      </c>
      <c r="J36" s="55">
        <v>449</v>
      </c>
      <c r="K36" s="318">
        <v>0</v>
      </c>
    </row>
    <row r="37" spans="2:11" x14ac:dyDescent="0.2">
      <c r="B37" s="447" t="s">
        <v>781</v>
      </c>
      <c r="C37" s="55">
        <v>209098</v>
      </c>
      <c r="D37" s="55">
        <v>209097</v>
      </c>
      <c r="E37" s="55">
        <v>163111</v>
      </c>
      <c r="F37" s="55">
        <v>1</v>
      </c>
      <c r="G37" s="55">
        <v>22158</v>
      </c>
      <c r="H37" s="55">
        <v>1820</v>
      </c>
      <c r="I37" s="55">
        <v>1381</v>
      </c>
      <c r="J37" s="55">
        <v>439</v>
      </c>
      <c r="K37" s="318">
        <v>0</v>
      </c>
    </row>
    <row r="38" spans="2:11" x14ac:dyDescent="0.2">
      <c r="B38" s="447" t="s">
        <v>900</v>
      </c>
      <c r="C38" s="55">
        <f>D38+F38</f>
        <v>192695</v>
      </c>
      <c r="D38" s="55">
        <f t="shared" ref="D38:J38" si="0">SUM(D40:D75)</f>
        <v>192694</v>
      </c>
      <c r="E38" s="55">
        <f t="shared" si="0"/>
        <v>150766</v>
      </c>
      <c r="F38" s="55">
        <f t="shared" si="0"/>
        <v>1</v>
      </c>
      <c r="G38" s="55">
        <f t="shared" si="0"/>
        <v>20398</v>
      </c>
      <c r="H38" s="55">
        <f t="shared" si="0"/>
        <v>1712</v>
      </c>
      <c r="I38" s="55">
        <f t="shared" si="0"/>
        <v>1287</v>
      </c>
      <c r="J38" s="55">
        <f t="shared" si="0"/>
        <v>425</v>
      </c>
      <c r="K38" s="318">
        <v>0</v>
      </c>
    </row>
    <row r="39" spans="2:11" x14ac:dyDescent="0.2">
      <c r="B39" s="447"/>
      <c r="C39" s="55"/>
      <c r="D39" s="55"/>
      <c r="E39" s="55"/>
      <c r="F39" s="55"/>
      <c r="G39" s="55"/>
      <c r="H39" s="55"/>
      <c r="I39" s="55"/>
      <c r="J39" s="55"/>
      <c r="K39" s="318"/>
    </row>
    <row r="40" spans="2:11" s="440" customFormat="1" x14ac:dyDescent="0.2">
      <c r="B40" s="448" t="s">
        <v>409</v>
      </c>
      <c r="C40" s="55">
        <f t="shared" ref="C40:C48" si="1">D40+F40</f>
        <v>60362</v>
      </c>
      <c r="D40" s="55">
        <v>60361</v>
      </c>
      <c r="E40" s="55">
        <v>45164</v>
      </c>
      <c r="F40" s="55">
        <v>1</v>
      </c>
      <c r="G40" s="55">
        <v>8018</v>
      </c>
      <c r="H40" s="55">
        <v>567</v>
      </c>
      <c r="I40" s="55">
        <v>356</v>
      </c>
      <c r="J40" s="55">
        <v>211</v>
      </c>
      <c r="K40" s="318">
        <v>0</v>
      </c>
    </row>
    <row r="41" spans="2:11" s="440" customFormat="1" x14ac:dyDescent="0.2">
      <c r="B41" s="448" t="s">
        <v>68</v>
      </c>
      <c r="C41" s="55">
        <f t="shared" si="1"/>
        <v>10425</v>
      </c>
      <c r="D41" s="55">
        <v>10425</v>
      </c>
      <c r="E41" s="55">
        <v>8536</v>
      </c>
      <c r="F41" s="318">
        <v>0</v>
      </c>
      <c r="G41" s="55">
        <v>1011</v>
      </c>
      <c r="H41" s="55">
        <v>83</v>
      </c>
      <c r="I41" s="55">
        <v>67</v>
      </c>
      <c r="J41" s="55">
        <v>16</v>
      </c>
      <c r="K41" s="318">
        <v>0</v>
      </c>
    </row>
    <row r="42" spans="2:11" s="440" customFormat="1" x14ac:dyDescent="0.2">
      <c r="B42" s="448" t="s">
        <v>69</v>
      </c>
      <c r="C42" s="55">
        <f t="shared" si="1"/>
        <v>11053</v>
      </c>
      <c r="D42" s="55">
        <v>11053</v>
      </c>
      <c r="E42" s="55">
        <v>9060</v>
      </c>
      <c r="F42" s="318">
        <v>0</v>
      </c>
      <c r="G42" s="55">
        <v>1062</v>
      </c>
      <c r="H42" s="55">
        <v>96</v>
      </c>
      <c r="I42" s="55">
        <v>76</v>
      </c>
      <c r="J42" s="55">
        <v>20</v>
      </c>
      <c r="K42" s="318">
        <v>0</v>
      </c>
    </row>
    <row r="43" spans="2:11" s="440" customFormat="1" x14ac:dyDescent="0.2">
      <c r="B43" s="448" t="s">
        <v>70</v>
      </c>
      <c r="C43" s="55">
        <f t="shared" si="1"/>
        <v>5408</v>
      </c>
      <c r="D43" s="55">
        <v>5408</v>
      </c>
      <c r="E43" s="55">
        <v>4409</v>
      </c>
      <c r="F43" s="318">
        <v>0</v>
      </c>
      <c r="G43" s="55">
        <v>380</v>
      </c>
      <c r="H43" s="55">
        <v>43</v>
      </c>
      <c r="I43" s="55">
        <v>39</v>
      </c>
      <c r="J43" s="55">
        <v>4</v>
      </c>
      <c r="K43" s="318">
        <v>0</v>
      </c>
    </row>
    <row r="44" spans="2:11" s="440" customFormat="1" x14ac:dyDescent="0.2">
      <c r="B44" s="448" t="s">
        <v>71</v>
      </c>
      <c r="C44" s="55">
        <f t="shared" si="1"/>
        <v>5448</v>
      </c>
      <c r="D44" s="55">
        <v>5448</v>
      </c>
      <c r="E44" s="55">
        <v>4187</v>
      </c>
      <c r="F44" s="318">
        <v>0</v>
      </c>
      <c r="G44" s="55">
        <v>559</v>
      </c>
      <c r="H44" s="55">
        <v>57</v>
      </c>
      <c r="I44" s="55">
        <v>45</v>
      </c>
      <c r="J44" s="55">
        <v>12</v>
      </c>
      <c r="K44" s="318">
        <v>0</v>
      </c>
    </row>
    <row r="45" spans="2:11" s="440" customFormat="1" x14ac:dyDescent="0.2">
      <c r="B45" s="448" t="s">
        <v>72</v>
      </c>
      <c r="C45" s="55">
        <f t="shared" si="1"/>
        <v>20457</v>
      </c>
      <c r="D45" s="55">
        <v>20457</v>
      </c>
      <c r="E45" s="55">
        <v>16107</v>
      </c>
      <c r="F45" s="318">
        <v>0</v>
      </c>
      <c r="G45" s="55">
        <v>1882</v>
      </c>
      <c r="H45" s="55">
        <v>160</v>
      </c>
      <c r="I45" s="55">
        <v>129</v>
      </c>
      <c r="J45" s="55">
        <v>31</v>
      </c>
      <c r="K45" s="318">
        <v>0</v>
      </c>
    </row>
    <row r="46" spans="2:11" s="440" customFormat="1" x14ac:dyDescent="0.2">
      <c r="B46" s="448" t="s">
        <v>73</v>
      </c>
      <c r="C46" s="55">
        <f t="shared" si="1"/>
        <v>9229</v>
      </c>
      <c r="D46" s="55">
        <v>9229</v>
      </c>
      <c r="E46" s="55">
        <v>7022</v>
      </c>
      <c r="F46" s="318">
        <v>0</v>
      </c>
      <c r="G46" s="55">
        <v>935</v>
      </c>
      <c r="H46" s="55">
        <v>79</v>
      </c>
      <c r="I46" s="55">
        <v>57</v>
      </c>
      <c r="J46" s="55">
        <v>22</v>
      </c>
      <c r="K46" s="318">
        <v>0</v>
      </c>
    </row>
    <row r="47" spans="2:11" s="440" customFormat="1" x14ac:dyDescent="0.2">
      <c r="B47" s="448" t="s">
        <v>379</v>
      </c>
      <c r="C47" s="55">
        <f t="shared" si="1"/>
        <v>11043</v>
      </c>
      <c r="D47" s="55">
        <v>11043</v>
      </c>
      <c r="E47" s="55">
        <v>9210</v>
      </c>
      <c r="F47" s="318">
        <v>0</v>
      </c>
      <c r="G47" s="55">
        <v>1047</v>
      </c>
      <c r="H47" s="55">
        <v>84</v>
      </c>
      <c r="I47" s="55">
        <v>72</v>
      </c>
      <c r="J47" s="55">
        <v>12</v>
      </c>
      <c r="K47" s="318">
        <v>0</v>
      </c>
    </row>
    <row r="48" spans="2:11" s="440" customFormat="1" x14ac:dyDescent="0.2">
      <c r="B48" s="448" t="s">
        <v>431</v>
      </c>
      <c r="C48" s="55">
        <f t="shared" si="1"/>
        <v>5444</v>
      </c>
      <c r="D48" s="55">
        <v>5444</v>
      </c>
      <c r="E48" s="55">
        <v>4307</v>
      </c>
      <c r="F48" s="318">
        <v>0</v>
      </c>
      <c r="G48" s="55">
        <v>627</v>
      </c>
      <c r="H48" s="55">
        <v>45</v>
      </c>
      <c r="I48" s="55">
        <v>38</v>
      </c>
      <c r="J48" s="55">
        <v>7</v>
      </c>
      <c r="K48" s="318">
        <v>0</v>
      </c>
    </row>
    <row r="49" spans="2:11" s="440" customFormat="1" x14ac:dyDescent="0.2">
      <c r="B49" s="449"/>
      <c r="C49" s="55"/>
      <c r="D49" s="55"/>
      <c r="E49" s="55"/>
      <c r="F49" s="318"/>
      <c r="G49" s="55"/>
      <c r="H49" s="55"/>
      <c r="I49" s="55"/>
      <c r="J49" s="55"/>
      <c r="K49" s="318"/>
    </row>
    <row r="50" spans="2:11" s="440" customFormat="1" x14ac:dyDescent="0.2">
      <c r="B50" s="448" t="s">
        <v>335</v>
      </c>
      <c r="C50" s="55">
        <f>D50+F50</f>
        <v>3070</v>
      </c>
      <c r="D50" s="55">
        <v>3070</v>
      </c>
      <c r="E50" s="55">
        <v>2631</v>
      </c>
      <c r="F50" s="318">
        <v>0</v>
      </c>
      <c r="G50" s="55">
        <v>254</v>
      </c>
      <c r="H50" s="55">
        <v>25</v>
      </c>
      <c r="I50" s="55">
        <v>25</v>
      </c>
      <c r="J50" s="346">
        <v>0</v>
      </c>
      <c r="K50" s="318">
        <v>0</v>
      </c>
    </row>
    <row r="51" spans="2:11" s="440" customFormat="1" x14ac:dyDescent="0.2">
      <c r="B51" s="449"/>
      <c r="C51" s="55"/>
      <c r="D51" s="55"/>
      <c r="E51" s="55"/>
      <c r="F51" s="318"/>
      <c r="G51" s="55"/>
      <c r="H51" s="55"/>
      <c r="I51" s="55"/>
      <c r="J51" s="55"/>
      <c r="K51" s="318"/>
    </row>
    <row r="52" spans="2:11" s="440" customFormat="1" x14ac:dyDescent="0.2">
      <c r="B52" s="448" t="s">
        <v>74</v>
      </c>
      <c r="C52" s="55">
        <f>D52+F52</f>
        <v>3858</v>
      </c>
      <c r="D52" s="55">
        <v>3858</v>
      </c>
      <c r="E52" s="55">
        <v>3151</v>
      </c>
      <c r="F52" s="318">
        <v>0</v>
      </c>
      <c r="G52" s="55">
        <v>416</v>
      </c>
      <c r="H52" s="55">
        <v>36</v>
      </c>
      <c r="I52" s="55">
        <v>31</v>
      </c>
      <c r="J52" s="55">
        <v>5</v>
      </c>
      <c r="K52" s="318">
        <v>0</v>
      </c>
    </row>
    <row r="53" spans="2:11" s="440" customFormat="1" x14ac:dyDescent="0.2">
      <c r="B53" s="448" t="s">
        <v>64</v>
      </c>
      <c r="C53" s="55">
        <f>D53+F53</f>
        <v>1098</v>
      </c>
      <c r="D53" s="55">
        <v>1098</v>
      </c>
      <c r="E53" s="55">
        <v>940</v>
      </c>
      <c r="F53" s="318">
        <v>0</v>
      </c>
      <c r="G53" s="55">
        <v>77</v>
      </c>
      <c r="H53" s="55">
        <v>12</v>
      </c>
      <c r="I53" s="55">
        <v>12</v>
      </c>
      <c r="J53" s="346">
        <v>0</v>
      </c>
      <c r="K53" s="318">
        <v>0</v>
      </c>
    </row>
    <row r="54" spans="2:11" s="440" customFormat="1" x14ac:dyDescent="0.2">
      <c r="B54" s="448" t="s">
        <v>75</v>
      </c>
      <c r="C54" s="55">
        <f>D54+F54</f>
        <v>1269</v>
      </c>
      <c r="D54" s="55">
        <v>1269</v>
      </c>
      <c r="E54" s="55">
        <v>872</v>
      </c>
      <c r="F54" s="318">
        <v>0</v>
      </c>
      <c r="G54" s="55">
        <v>146</v>
      </c>
      <c r="H54" s="55">
        <v>26</v>
      </c>
      <c r="I54" s="55">
        <v>20</v>
      </c>
      <c r="J54" s="55">
        <v>6</v>
      </c>
      <c r="K54" s="318">
        <v>0</v>
      </c>
    </row>
    <row r="55" spans="2:11" s="440" customFormat="1" x14ac:dyDescent="0.2">
      <c r="B55" s="449"/>
      <c r="C55" s="55"/>
      <c r="D55" s="55"/>
      <c r="E55" s="55"/>
      <c r="F55" s="318"/>
      <c r="G55" s="55"/>
      <c r="H55" s="55"/>
      <c r="I55" s="55"/>
      <c r="J55" s="55"/>
      <c r="K55" s="318"/>
    </row>
    <row r="56" spans="2:11" s="440" customFormat="1" x14ac:dyDescent="0.2">
      <c r="B56" s="448" t="s">
        <v>76</v>
      </c>
      <c r="C56" s="55">
        <f>D56+F56</f>
        <v>2856</v>
      </c>
      <c r="D56" s="55">
        <v>2856</v>
      </c>
      <c r="E56" s="55">
        <v>2230</v>
      </c>
      <c r="F56" s="318">
        <v>0</v>
      </c>
      <c r="G56" s="55">
        <v>186</v>
      </c>
      <c r="H56" s="55">
        <v>29</v>
      </c>
      <c r="I56" s="55">
        <v>25</v>
      </c>
      <c r="J56" s="55">
        <v>4</v>
      </c>
      <c r="K56" s="318">
        <v>0</v>
      </c>
    </row>
    <row r="57" spans="2:11" s="440" customFormat="1" x14ac:dyDescent="0.2">
      <c r="B57" s="448" t="s">
        <v>77</v>
      </c>
      <c r="C57" s="55">
        <f>D57+F57</f>
        <v>1445</v>
      </c>
      <c r="D57" s="55">
        <v>1445</v>
      </c>
      <c r="E57" s="55">
        <v>1185</v>
      </c>
      <c r="F57" s="318">
        <v>0</v>
      </c>
      <c r="G57" s="55">
        <v>124</v>
      </c>
      <c r="H57" s="55">
        <v>12</v>
      </c>
      <c r="I57" s="55">
        <v>9</v>
      </c>
      <c r="J57" s="55">
        <v>3</v>
      </c>
      <c r="K57" s="318">
        <v>0</v>
      </c>
    </row>
    <row r="58" spans="2:11" s="440" customFormat="1" x14ac:dyDescent="0.2">
      <c r="B58" s="448" t="s">
        <v>380</v>
      </c>
      <c r="C58" s="55">
        <f>D58+F58</f>
        <v>5795</v>
      </c>
      <c r="D58" s="55">
        <v>5795</v>
      </c>
      <c r="E58" s="55">
        <v>4580</v>
      </c>
      <c r="F58" s="318">
        <v>0</v>
      </c>
      <c r="G58" s="55">
        <v>558</v>
      </c>
      <c r="H58" s="55">
        <v>46</v>
      </c>
      <c r="I58" s="55">
        <v>43</v>
      </c>
      <c r="J58" s="55">
        <v>3</v>
      </c>
      <c r="K58" s="318">
        <v>0</v>
      </c>
    </row>
    <row r="59" spans="2:11" s="440" customFormat="1" x14ac:dyDescent="0.2">
      <c r="B59" s="449"/>
      <c r="C59" s="55"/>
      <c r="D59" s="55"/>
      <c r="E59" s="55"/>
      <c r="F59" s="318"/>
      <c r="G59" s="55"/>
      <c r="H59" s="55"/>
      <c r="I59" s="55"/>
      <c r="J59" s="55"/>
      <c r="K59" s="318"/>
    </row>
    <row r="60" spans="2:11" s="440" customFormat="1" x14ac:dyDescent="0.2">
      <c r="B60" s="448" t="s">
        <v>78</v>
      </c>
      <c r="C60" s="55">
        <f t="shared" ref="C60:C65" si="2">D60+F60</f>
        <v>1606</v>
      </c>
      <c r="D60" s="55">
        <v>1606</v>
      </c>
      <c r="E60" s="55">
        <v>1393</v>
      </c>
      <c r="F60" s="318">
        <v>0</v>
      </c>
      <c r="G60" s="55">
        <v>75</v>
      </c>
      <c r="H60" s="55">
        <v>14</v>
      </c>
      <c r="I60" s="55">
        <v>13</v>
      </c>
      <c r="J60" s="55">
        <v>1</v>
      </c>
      <c r="K60" s="318">
        <v>0</v>
      </c>
    </row>
    <row r="61" spans="2:11" s="440" customFormat="1" x14ac:dyDescent="0.2">
      <c r="B61" s="448" t="s">
        <v>79</v>
      </c>
      <c r="C61" s="55">
        <f t="shared" si="2"/>
        <v>1377</v>
      </c>
      <c r="D61" s="55">
        <v>1377</v>
      </c>
      <c r="E61" s="55">
        <v>1134</v>
      </c>
      <c r="F61" s="318">
        <v>0</v>
      </c>
      <c r="G61" s="55">
        <v>116</v>
      </c>
      <c r="H61" s="55">
        <v>8</v>
      </c>
      <c r="I61" s="55">
        <v>8</v>
      </c>
      <c r="J61" s="346">
        <v>0</v>
      </c>
      <c r="K61" s="318">
        <v>0</v>
      </c>
    </row>
    <row r="62" spans="2:11" x14ac:dyDescent="0.2">
      <c r="B62" s="448" t="s">
        <v>80</v>
      </c>
      <c r="C62" s="55">
        <f t="shared" si="2"/>
        <v>1400</v>
      </c>
      <c r="D62" s="346">
        <v>1400</v>
      </c>
      <c r="E62" s="346">
        <v>1116</v>
      </c>
      <c r="F62" s="318">
        <v>0</v>
      </c>
      <c r="G62" s="346">
        <v>145</v>
      </c>
      <c r="H62" s="346">
        <v>12</v>
      </c>
      <c r="I62" s="346">
        <v>11</v>
      </c>
      <c r="J62" s="346">
        <v>1</v>
      </c>
      <c r="K62" s="318">
        <v>0</v>
      </c>
    </row>
    <row r="63" spans="2:11" x14ac:dyDescent="0.2">
      <c r="B63" s="448" t="s">
        <v>81</v>
      </c>
      <c r="C63" s="55">
        <f t="shared" si="2"/>
        <v>1843</v>
      </c>
      <c r="D63" s="346">
        <v>1843</v>
      </c>
      <c r="E63" s="346">
        <v>1448</v>
      </c>
      <c r="F63" s="318">
        <v>0</v>
      </c>
      <c r="G63" s="346">
        <v>238</v>
      </c>
      <c r="H63" s="346">
        <v>15</v>
      </c>
      <c r="I63" s="346">
        <v>13</v>
      </c>
      <c r="J63" s="346">
        <v>2</v>
      </c>
      <c r="K63" s="318">
        <v>0</v>
      </c>
    </row>
    <row r="64" spans="2:11" x14ac:dyDescent="0.2">
      <c r="B64" s="448" t="s">
        <v>89</v>
      </c>
      <c r="C64" s="55">
        <f t="shared" si="2"/>
        <v>2748</v>
      </c>
      <c r="D64" s="346">
        <v>2748</v>
      </c>
      <c r="E64" s="346">
        <v>2103</v>
      </c>
      <c r="F64" s="318">
        <v>0</v>
      </c>
      <c r="G64" s="346">
        <v>356</v>
      </c>
      <c r="H64" s="346">
        <v>20</v>
      </c>
      <c r="I64" s="346">
        <v>16</v>
      </c>
      <c r="J64" s="346">
        <v>4</v>
      </c>
      <c r="K64" s="318">
        <v>0</v>
      </c>
    </row>
    <row r="65" spans="1:12" x14ac:dyDescent="0.2">
      <c r="B65" s="448" t="s">
        <v>381</v>
      </c>
      <c r="C65" s="55">
        <f t="shared" si="2"/>
        <v>2665</v>
      </c>
      <c r="D65" s="346">
        <v>2665</v>
      </c>
      <c r="E65" s="346">
        <v>2074</v>
      </c>
      <c r="F65" s="318">
        <v>0</v>
      </c>
      <c r="G65" s="346">
        <v>323</v>
      </c>
      <c r="H65" s="346">
        <v>24</v>
      </c>
      <c r="I65" s="346">
        <v>23</v>
      </c>
      <c r="J65" s="346">
        <v>1</v>
      </c>
      <c r="K65" s="318">
        <v>0</v>
      </c>
    </row>
    <row r="66" spans="1:12" s="440" customFormat="1" x14ac:dyDescent="0.2">
      <c r="B66" s="448"/>
      <c r="C66" s="55"/>
      <c r="D66" s="346"/>
      <c r="E66" s="346"/>
      <c r="F66" s="318"/>
      <c r="G66" s="346"/>
      <c r="H66" s="346"/>
      <c r="I66" s="346"/>
      <c r="J66" s="346"/>
      <c r="K66" s="318"/>
    </row>
    <row r="67" spans="1:12" x14ac:dyDescent="0.2">
      <c r="B67" s="448" t="s">
        <v>82</v>
      </c>
      <c r="C67" s="55">
        <f>D67+F67</f>
        <v>6247</v>
      </c>
      <c r="D67" s="346">
        <v>6247</v>
      </c>
      <c r="E67" s="346">
        <v>4535</v>
      </c>
      <c r="F67" s="318">
        <v>0</v>
      </c>
      <c r="G67" s="346">
        <v>578</v>
      </c>
      <c r="H67" s="346">
        <v>62</v>
      </c>
      <c r="I67" s="346">
        <v>45</v>
      </c>
      <c r="J67" s="346">
        <v>17</v>
      </c>
      <c r="K67" s="318">
        <v>0</v>
      </c>
    </row>
    <row r="68" spans="1:12" x14ac:dyDescent="0.2">
      <c r="B68" s="448" t="s">
        <v>65</v>
      </c>
      <c r="C68" s="55">
        <f>D68+F68</f>
        <v>2762</v>
      </c>
      <c r="D68" s="346">
        <v>2762</v>
      </c>
      <c r="E68" s="346">
        <v>2214</v>
      </c>
      <c r="F68" s="318">
        <v>0</v>
      </c>
      <c r="G68" s="346">
        <v>217</v>
      </c>
      <c r="H68" s="346">
        <v>19</v>
      </c>
      <c r="I68" s="346">
        <v>15</v>
      </c>
      <c r="J68" s="346">
        <v>4</v>
      </c>
      <c r="K68" s="318">
        <v>0</v>
      </c>
    </row>
    <row r="69" spans="1:12" x14ac:dyDescent="0.2">
      <c r="B69" s="448" t="s">
        <v>83</v>
      </c>
      <c r="C69" s="55">
        <f>D69+F69</f>
        <v>1515</v>
      </c>
      <c r="D69" s="346">
        <v>1515</v>
      </c>
      <c r="E69" s="346">
        <v>1222</v>
      </c>
      <c r="F69" s="318">
        <v>0</v>
      </c>
      <c r="G69" s="346">
        <v>84</v>
      </c>
      <c r="H69" s="346">
        <v>16</v>
      </c>
      <c r="I69" s="346">
        <v>9</v>
      </c>
      <c r="J69" s="346">
        <v>7</v>
      </c>
      <c r="K69" s="318">
        <v>0</v>
      </c>
    </row>
    <row r="70" spans="1:12" s="440" customFormat="1" x14ac:dyDescent="0.2">
      <c r="B70" s="449"/>
      <c r="C70" s="55"/>
      <c r="D70" s="346"/>
      <c r="E70" s="346"/>
      <c r="F70" s="318"/>
      <c r="G70" s="346"/>
      <c r="H70" s="346"/>
      <c r="I70" s="346"/>
      <c r="J70" s="346"/>
      <c r="K70" s="318"/>
    </row>
    <row r="71" spans="1:12" s="440" customFormat="1" x14ac:dyDescent="0.2">
      <c r="B71" s="448" t="s">
        <v>85</v>
      </c>
      <c r="C71" s="55">
        <f>D71+F71</f>
        <v>5383</v>
      </c>
      <c r="D71" s="346">
        <v>5383</v>
      </c>
      <c r="E71" s="346">
        <v>4363</v>
      </c>
      <c r="F71" s="318">
        <v>0</v>
      </c>
      <c r="G71" s="346">
        <v>401</v>
      </c>
      <c r="H71" s="346">
        <v>49</v>
      </c>
      <c r="I71" s="346">
        <v>37</v>
      </c>
      <c r="J71" s="346">
        <v>12</v>
      </c>
      <c r="K71" s="318">
        <v>0</v>
      </c>
    </row>
    <row r="72" spans="1:12" s="440" customFormat="1" x14ac:dyDescent="0.2">
      <c r="B72" s="448" t="s">
        <v>86</v>
      </c>
      <c r="C72" s="55">
        <f>D72+F72</f>
        <v>821</v>
      </c>
      <c r="D72" s="346">
        <v>821</v>
      </c>
      <c r="E72" s="346">
        <v>679</v>
      </c>
      <c r="F72" s="318">
        <v>0</v>
      </c>
      <c r="G72" s="346">
        <v>61</v>
      </c>
      <c r="H72" s="346">
        <v>6</v>
      </c>
      <c r="I72" s="346">
        <v>4</v>
      </c>
      <c r="J72" s="346">
        <v>2</v>
      </c>
      <c r="K72" s="318">
        <v>0</v>
      </c>
    </row>
    <row r="73" spans="1:12" s="440" customFormat="1" x14ac:dyDescent="0.2">
      <c r="B73" s="448" t="s">
        <v>66</v>
      </c>
      <c r="C73" s="55">
        <f>D73+F73</f>
        <v>1087</v>
      </c>
      <c r="D73" s="346">
        <v>1087</v>
      </c>
      <c r="E73" s="346">
        <v>930</v>
      </c>
      <c r="F73" s="318">
        <v>0</v>
      </c>
      <c r="G73" s="346">
        <v>65</v>
      </c>
      <c r="H73" s="346">
        <v>16</v>
      </c>
      <c r="I73" s="346">
        <v>14</v>
      </c>
      <c r="J73" s="346">
        <v>2</v>
      </c>
      <c r="K73" s="318">
        <v>0</v>
      </c>
    </row>
    <row r="74" spans="1:12" s="440" customFormat="1" x14ac:dyDescent="0.2">
      <c r="B74" s="448" t="s">
        <v>87</v>
      </c>
      <c r="C74" s="55">
        <f>D74+F74</f>
        <v>198</v>
      </c>
      <c r="D74" s="346">
        <v>198</v>
      </c>
      <c r="E74" s="346">
        <v>156</v>
      </c>
      <c r="F74" s="318">
        <v>0</v>
      </c>
      <c r="G74" s="346">
        <v>29</v>
      </c>
      <c r="H74" s="346">
        <v>1</v>
      </c>
      <c r="I74" s="346">
        <v>1</v>
      </c>
      <c r="J74" s="346">
        <v>0</v>
      </c>
      <c r="K74" s="318">
        <v>0</v>
      </c>
    </row>
    <row r="75" spans="1:12" s="440" customFormat="1" x14ac:dyDescent="0.2">
      <c r="B75" s="448" t="s">
        <v>84</v>
      </c>
      <c r="C75" s="55">
        <f>D75+F75</f>
        <v>4783</v>
      </c>
      <c r="D75" s="346">
        <v>4783</v>
      </c>
      <c r="E75" s="346">
        <v>3808</v>
      </c>
      <c r="F75" s="318">
        <v>0</v>
      </c>
      <c r="G75" s="346">
        <v>428</v>
      </c>
      <c r="H75" s="346">
        <v>50</v>
      </c>
      <c r="I75" s="346">
        <v>34</v>
      </c>
      <c r="J75" s="346">
        <v>16</v>
      </c>
      <c r="K75" s="318">
        <v>0</v>
      </c>
    </row>
    <row r="76" spans="1:12" ht="18" thickBot="1" x14ac:dyDescent="0.25">
      <c r="B76" s="450"/>
      <c r="C76" s="171"/>
      <c r="D76" s="163"/>
      <c r="E76" s="163"/>
      <c r="F76" s="163"/>
      <c r="G76" s="163" t="s">
        <v>10</v>
      </c>
      <c r="H76" s="163"/>
      <c r="I76" s="163"/>
      <c r="J76" s="163"/>
      <c r="K76" s="163"/>
    </row>
    <row r="77" spans="1:12" x14ac:dyDescent="0.2">
      <c r="A77" s="57"/>
      <c r="C77" s="164" t="s">
        <v>862</v>
      </c>
      <c r="D77" s="161"/>
      <c r="E77" s="161"/>
      <c r="F77" s="161"/>
      <c r="G77" s="161"/>
      <c r="H77" s="161"/>
      <c r="I77" s="161"/>
      <c r="J77" s="161"/>
      <c r="K77" s="161"/>
      <c r="L77" s="63"/>
    </row>
    <row r="78" spans="1:12" x14ac:dyDescent="0.15">
      <c r="C78" s="161" t="s">
        <v>813</v>
      </c>
      <c r="D78" s="161"/>
      <c r="E78" s="161"/>
      <c r="F78" s="161"/>
      <c r="G78" s="161"/>
      <c r="H78" s="161"/>
      <c r="I78" s="161"/>
      <c r="J78" s="161"/>
      <c r="K78" s="161"/>
    </row>
    <row r="79" spans="1:12" x14ac:dyDescent="0.2">
      <c r="B79" s="413"/>
      <c r="C79" s="58" t="s">
        <v>918</v>
      </c>
      <c r="D79" s="161"/>
      <c r="E79" s="164"/>
      <c r="F79" s="161"/>
      <c r="G79" s="161"/>
      <c r="H79" s="161"/>
      <c r="I79" s="161"/>
      <c r="J79" s="161"/>
      <c r="K79" s="161"/>
    </row>
  </sheetData>
  <mergeCells count="3">
    <mergeCell ref="I9:K9"/>
    <mergeCell ref="B6:K6"/>
    <mergeCell ref="B7:K7"/>
  </mergeCells>
  <phoneticPr fontId="2"/>
  <pageMargins left="0.59055118110236227" right="0.59055118110236227" top="0.98425196850393704" bottom="0.98425196850393704" header="0.51181102362204722" footer="0.51181102362204722"/>
  <pageSetup paperSize="9"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view="pageBreakPreview" topLeftCell="A49" zoomScale="75" zoomScaleNormal="75" workbookViewId="0">
      <selection activeCell="J50" sqref="J50"/>
    </sheetView>
  </sheetViews>
  <sheetFormatPr defaultColWidth="10.875" defaultRowHeight="17.25" x14ac:dyDescent="0.15"/>
  <cols>
    <col min="1" max="1" width="13.375" style="29" customWidth="1"/>
    <col min="2" max="2" width="7.625" style="29" customWidth="1"/>
    <col min="3" max="3" width="11.25" style="29" customWidth="1"/>
    <col min="4" max="4" width="14" style="29" customWidth="1"/>
    <col min="5" max="12" width="13" style="29" customWidth="1"/>
    <col min="13" max="13" width="11.125" style="29" bestFit="1" customWidth="1"/>
    <col min="14" max="16384" width="10.875" style="29"/>
  </cols>
  <sheetData>
    <row r="1" spans="1:19" x14ac:dyDescent="0.2">
      <c r="A1" s="28"/>
    </row>
    <row r="6" spans="1:19" x14ac:dyDescent="0.2">
      <c r="B6" s="460" t="s">
        <v>62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</row>
    <row r="7" spans="1:19" ht="18" thickBot="1" x14ac:dyDescent="0.25">
      <c r="B7" s="31"/>
      <c r="C7" s="31"/>
      <c r="D7" s="31"/>
      <c r="E7" s="31"/>
      <c r="F7" s="31"/>
      <c r="G7" s="461" t="s">
        <v>831</v>
      </c>
      <c r="H7" s="461"/>
      <c r="I7" s="31"/>
      <c r="J7" s="31"/>
      <c r="K7" s="31"/>
      <c r="L7" s="90" t="s">
        <v>697</v>
      </c>
    </row>
    <row r="8" spans="1:19" x14ac:dyDescent="0.15">
      <c r="D8" s="375"/>
      <c r="F8" s="110"/>
      <c r="H8" s="34"/>
      <c r="I8" s="34"/>
      <c r="J8" s="34"/>
      <c r="K8" s="121"/>
      <c r="L8" s="121"/>
    </row>
    <row r="9" spans="1:19" s="256" customFormat="1" x14ac:dyDescent="0.2">
      <c r="C9" s="257" t="s">
        <v>50</v>
      </c>
      <c r="D9" s="376"/>
      <c r="E9" s="261" t="s">
        <v>315</v>
      </c>
      <c r="F9" s="259" t="s">
        <v>406</v>
      </c>
      <c r="G9" s="261" t="s">
        <v>314</v>
      </c>
      <c r="H9" s="258" t="s">
        <v>316</v>
      </c>
      <c r="I9" s="258" t="s">
        <v>317</v>
      </c>
      <c r="J9" s="258" t="s">
        <v>318</v>
      </c>
      <c r="K9" s="258" t="s">
        <v>319</v>
      </c>
      <c r="L9" s="258" t="s">
        <v>320</v>
      </c>
    </row>
    <row r="10" spans="1:19" x14ac:dyDescent="0.15">
      <c r="B10" s="36"/>
      <c r="C10" s="36"/>
      <c r="D10" s="147"/>
      <c r="E10" s="36"/>
      <c r="F10" s="46"/>
      <c r="G10" s="36"/>
      <c r="H10" s="37"/>
      <c r="I10" s="37"/>
      <c r="J10" s="37"/>
      <c r="K10" s="37"/>
      <c r="L10" s="37"/>
      <c r="M10" s="252" t="s">
        <v>684</v>
      </c>
    </row>
    <row r="11" spans="1:19" x14ac:dyDescent="0.15">
      <c r="D11" s="43"/>
      <c r="G11" s="119"/>
      <c r="J11" s="119"/>
    </row>
    <row r="12" spans="1:19" x14ac:dyDescent="0.2">
      <c r="B12" s="28" t="s">
        <v>698</v>
      </c>
      <c r="C12" s="38"/>
      <c r="D12" s="143"/>
      <c r="E12" s="210">
        <f t="shared" ref="E12:L12" si="0">E13+E14</f>
        <v>24654</v>
      </c>
      <c r="F12" s="210">
        <f t="shared" si="0"/>
        <v>18063</v>
      </c>
      <c r="G12" s="210">
        <f t="shared" si="0"/>
        <v>3730</v>
      </c>
      <c r="H12" s="210">
        <f t="shared" si="0"/>
        <v>6631</v>
      </c>
      <c r="I12" s="210">
        <f t="shared" si="0"/>
        <v>1544</v>
      </c>
      <c r="J12" s="210">
        <f t="shared" si="0"/>
        <v>1306</v>
      </c>
      <c r="K12" s="210">
        <f t="shared" si="0"/>
        <v>4442</v>
      </c>
      <c r="L12" s="210">
        <f t="shared" si="0"/>
        <v>2645</v>
      </c>
      <c r="N12" s="38"/>
      <c r="O12" s="38"/>
      <c r="P12" s="38"/>
      <c r="Q12" s="38"/>
      <c r="R12" s="38"/>
      <c r="S12" s="38"/>
    </row>
    <row r="13" spans="1:19" x14ac:dyDescent="0.2">
      <c r="B13" s="28" t="s">
        <v>51</v>
      </c>
      <c r="D13" s="52" t="s">
        <v>52</v>
      </c>
      <c r="E13" s="210">
        <v>23621</v>
      </c>
      <c r="F13" s="184">
        <v>17686</v>
      </c>
      <c r="G13" s="184">
        <v>3629</v>
      </c>
      <c r="H13" s="184">
        <v>6350</v>
      </c>
      <c r="I13" s="184">
        <v>1521</v>
      </c>
      <c r="J13" s="184">
        <v>1262</v>
      </c>
      <c r="K13" s="184">
        <v>4332</v>
      </c>
      <c r="L13" s="184">
        <v>2570</v>
      </c>
      <c r="N13" s="38"/>
      <c r="O13" s="38"/>
      <c r="P13" s="38"/>
      <c r="Q13" s="38"/>
      <c r="R13" s="38"/>
      <c r="S13" s="38"/>
    </row>
    <row r="14" spans="1:19" x14ac:dyDescent="0.2">
      <c r="C14" s="28" t="s">
        <v>53</v>
      </c>
      <c r="D14" s="52" t="s">
        <v>54</v>
      </c>
      <c r="E14" s="210">
        <v>1033</v>
      </c>
      <c r="F14" s="184">
        <v>377</v>
      </c>
      <c r="G14" s="184">
        <v>101</v>
      </c>
      <c r="H14" s="184">
        <v>281</v>
      </c>
      <c r="I14" s="184">
        <v>23</v>
      </c>
      <c r="J14" s="184">
        <v>44</v>
      </c>
      <c r="K14" s="184">
        <v>110</v>
      </c>
      <c r="L14" s="184">
        <v>75</v>
      </c>
      <c r="N14" s="38"/>
      <c r="O14" s="38"/>
      <c r="P14" s="38"/>
      <c r="Q14" s="38"/>
      <c r="R14" s="38"/>
      <c r="S14" s="38"/>
    </row>
    <row r="15" spans="1:19" x14ac:dyDescent="0.15">
      <c r="D15" s="53"/>
      <c r="E15" s="210"/>
      <c r="F15" s="184"/>
      <c r="G15" s="184"/>
      <c r="H15" s="184"/>
      <c r="I15" s="184"/>
      <c r="J15" s="184"/>
      <c r="K15" s="184"/>
      <c r="L15" s="186"/>
      <c r="N15" s="38"/>
      <c r="O15" s="38"/>
      <c r="P15" s="38"/>
      <c r="Q15" s="38"/>
      <c r="R15" s="38"/>
      <c r="S15" s="38"/>
    </row>
    <row r="16" spans="1:19" x14ac:dyDescent="0.2">
      <c r="B16" s="28" t="s">
        <v>869</v>
      </c>
      <c r="C16" s="38"/>
      <c r="D16" s="143"/>
      <c r="E16" s="210">
        <f t="shared" ref="E16:L16" si="1">E17+E18</f>
        <v>24324</v>
      </c>
      <c r="F16" s="210">
        <f t="shared" si="1"/>
        <v>17964</v>
      </c>
      <c r="G16" s="210">
        <f t="shared" si="1"/>
        <v>3598</v>
      </c>
      <c r="H16" s="210">
        <f t="shared" si="1"/>
        <v>6503</v>
      </c>
      <c r="I16" s="210">
        <f t="shared" si="1"/>
        <v>1505</v>
      </c>
      <c r="J16" s="210">
        <f t="shared" si="1"/>
        <v>1266</v>
      </c>
      <c r="K16" s="210">
        <f t="shared" si="1"/>
        <v>4358</v>
      </c>
      <c r="L16" s="210">
        <f t="shared" si="1"/>
        <v>2614</v>
      </c>
      <c r="N16" s="38"/>
      <c r="O16" s="38"/>
      <c r="P16" s="38"/>
      <c r="Q16" s="38"/>
      <c r="R16" s="38"/>
      <c r="S16" s="38"/>
    </row>
    <row r="17" spans="2:19" x14ac:dyDescent="0.2">
      <c r="B17" s="28" t="s">
        <v>51</v>
      </c>
      <c r="D17" s="52" t="s">
        <v>52</v>
      </c>
      <c r="E17" s="210">
        <f t="shared" ref="E17:L18" si="2">E21+E37+E49+E61+E65</f>
        <v>23269</v>
      </c>
      <c r="F17" s="210">
        <f t="shared" si="2"/>
        <v>17614</v>
      </c>
      <c r="G17" s="210">
        <f t="shared" si="2"/>
        <v>3496</v>
      </c>
      <c r="H17" s="210">
        <f t="shared" si="2"/>
        <v>6228</v>
      </c>
      <c r="I17" s="210">
        <f t="shared" si="2"/>
        <v>1476</v>
      </c>
      <c r="J17" s="210">
        <f t="shared" si="2"/>
        <v>1225</v>
      </c>
      <c r="K17" s="210">
        <f t="shared" si="2"/>
        <v>4250</v>
      </c>
      <c r="L17" s="210">
        <f t="shared" si="2"/>
        <v>2540</v>
      </c>
      <c r="M17" s="29">
        <f>SUM(E17:L17)</f>
        <v>60098</v>
      </c>
      <c r="N17" s="38"/>
      <c r="O17" s="38"/>
      <c r="P17" s="38"/>
      <c r="Q17" s="38"/>
      <c r="R17" s="38"/>
      <c r="S17" s="38"/>
    </row>
    <row r="18" spans="2:19" x14ac:dyDescent="0.2">
      <c r="C18" s="28" t="s">
        <v>53</v>
      </c>
      <c r="D18" s="52" t="s">
        <v>54</v>
      </c>
      <c r="E18" s="210">
        <f t="shared" si="2"/>
        <v>1055</v>
      </c>
      <c r="F18" s="210">
        <f t="shared" si="2"/>
        <v>350</v>
      </c>
      <c r="G18" s="210">
        <f t="shared" si="2"/>
        <v>102</v>
      </c>
      <c r="H18" s="210">
        <f t="shared" si="2"/>
        <v>275</v>
      </c>
      <c r="I18" s="210">
        <f t="shared" si="2"/>
        <v>29</v>
      </c>
      <c r="J18" s="210">
        <f t="shared" si="2"/>
        <v>41</v>
      </c>
      <c r="K18" s="210">
        <f t="shared" si="2"/>
        <v>108</v>
      </c>
      <c r="L18" s="210">
        <f t="shared" si="2"/>
        <v>74</v>
      </c>
      <c r="M18" s="29">
        <f>SUM(E18:L18)</f>
        <v>2034</v>
      </c>
      <c r="N18" s="38"/>
      <c r="O18" s="38"/>
      <c r="P18" s="38"/>
      <c r="Q18" s="38"/>
      <c r="R18" s="38"/>
      <c r="S18" s="38"/>
    </row>
    <row r="19" spans="2:19" x14ac:dyDescent="0.15">
      <c r="C19" s="36"/>
      <c r="D19" s="147"/>
      <c r="E19" s="210"/>
      <c r="F19" s="210"/>
      <c r="G19" s="210"/>
      <c r="H19" s="210"/>
      <c r="I19" s="210"/>
      <c r="J19" s="210"/>
      <c r="K19" s="210"/>
      <c r="L19" s="210"/>
      <c r="M19" s="29">
        <f t="shared" ref="M19:M69" si="3">SUM(E19:L19)</f>
        <v>0</v>
      </c>
    </row>
    <row r="20" spans="2:19" x14ac:dyDescent="0.2">
      <c r="C20" s="33" t="s">
        <v>699</v>
      </c>
      <c r="D20" s="53"/>
      <c r="E20" s="210">
        <f t="shared" ref="E20:L20" si="4">E21+E22</f>
        <v>3408</v>
      </c>
      <c r="F20" s="210">
        <f t="shared" si="4"/>
        <v>1498</v>
      </c>
      <c r="G20" s="210">
        <f t="shared" si="4"/>
        <v>511</v>
      </c>
      <c r="H20" s="210">
        <f t="shared" si="4"/>
        <v>882</v>
      </c>
      <c r="I20" s="210">
        <f t="shared" si="4"/>
        <v>173</v>
      </c>
      <c r="J20" s="210">
        <f t="shared" si="4"/>
        <v>139</v>
      </c>
      <c r="K20" s="210">
        <f t="shared" si="4"/>
        <v>714</v>
      </c>
      <c r="L20" s="210">
        <f t="shared" si="4"/>
        <v>480</v>
      </c>
      <c r="M20" s="29">
        <f t="shared" si="3"/>
        <v>7805</v>
      </c>
      <c r="N20" s="38"/>
      <c r="O20" s="38"/>
      <c r="P20" s="38"/>
      <c r="Q20" s="38"/>
      <c r="R20" s="38"/>
      <c r="S20" s="38"/>
    </row>
    <row r="21" spans="2:19" x14ac:dyDescent="0.2">
      <c r="C21" s="33"/>
      <c r="D21" s="52" t="s">
        <v>52</v>
      </c>
      <c r="E21" s="210">
        <f t="shared" ref="E21:L22" si="5">E25+E29+E33</f>
        <v>2630</v>
      </c>
      <c r="F21" s="210">
        <f t="shared" si="5"/>
        <v>1245</v>
      </c>
      <c r="G21" s="210">
        <f t="shared" si="5"/>
        <v>474</v>
      </c>
      <c r="H21" s="210">
        <f t="shared" si="5"/>
        <v>748</v>
      </c>
      <c r="I21" s="210">
        <f t="shared" si="5"/>
        <v>144</v>
      </c>
      <c r="J21" s="210">
        <f t="shared" si="5"/>
        <v>135</v>
      </c>
      <c r="K21" s="210">
        <f t="shared" si="5"/>
        <v>671</v>
      </c>
      <c r="L21" s="210">
        <f t="shared" si="5"/>
        <v>426</v>
      </c>
      <c r="M21" s="29">
        <f t="shared" si="3"/>
        <v>6473</v>
      </c>
      <c r="N21" s="38"/>
      <c r="O21" s="38"/>
      <c r="P21" s="38"/>
      <c r="Q21" s="38"/>
      <c r="R21" s="38"/>
      <c r="S21" s="38"/>
    </row>
    <row r="22" spans="2:19" x14ac:dyDescent="0.2">
      <c r="C22" s="33"/>
      <c r="D22" s="52" t="s">
        <v>54</v>
      </c>
      <c r="E22" s="210">
        <f t="shared" si="5"/>
        <v>778</v>
      </c>
      <c r="F22" s="210">
        <f t="shared" si="5"/>
        <v>253</v>
      </c>
      <c r="G22" s="210">
        <f t="shared" si="5"/>
        <v>37</v>
      </c>
      <c r="H22" s="210">
        <f t="shared" si="5"/>
        <v>134</v>
      </c>
      <c r="I22" s="210">
        <f t="shared" si="5"/>
        <v>29</v>
      </c>
      <c r="J22" s="210">
        <f t="shared" si="5"/>
        <v>4</v>
      </c>
      <c r="K22" s="210">
        <f t="shared" si="5"/>
        <v>43</v>
      </c>
      <c r="L22" s="210">
        <f t="shared" si="5"/>
        <v>54</v>
      </c>
      <c r="M22" s="29">
        <f t="shared" si="3"/>
        <v>1332</v>
      </c>
      <c r="N22" s="38"/>
      <c r="O22" s="38"/>
      <c r="P22" s="38"/>
      <c r="Q22" s="38"/>
      <c r="R22" s="38"/>
      <c r="S22" s="38"/>
    </row>
    <row r="23" spans="2:19" x14ac:dyDescent="0.2">
      <c r="C23" s="33"/>
      <c r="D23" s="53"/>
      <c r="E23" s="208"/>
      <c r="F23" s="208"/>
      <c r="G23" s="208"/>
      <c r="H23" s="208"/>
      <c r="I23" s="208"/>
      <c r="J23" s="208"/>
      <c r="K23" s="208"/>
      <c r="L23" s="208"/>
      <c r="M23" s="29">
        <f t="shared" si="3"/>
        <v>0</v>
      </c>
    </row>
    <row r="24" spans="2:19" x14ac:dyDescent="0.2">
      <c r="C24" s="33"/>
      <c r="D24" s="144" t="s">
        <v>700</v>
      </c>
      <c r="E24" s="210">
        <f t="shared" ref="E24:L24" si="6">E25+E26</f>
        <v>1510</v>
      </c>
      <c r="F24" s="210">
        <f t="shared" si="6"/>
        <v>580</v>
      </c>
      <c r="G24" s="210">
        <f t="shared" si="6"/>
        <v>169</v>
      </c>
      <c r="H24" s="210">
        <f t="shared" si="6"/>
        <v>373</v>
      </c>
      <c r="I24" s="210">
        <f t="shared" si="6"/>
        <v>79</v>
      </c>
      <c r="J24" s="210">
        <f t="shared" si="6"/>
        <v>60</v>
      </c>
      <c r="K24" s="210">
        <f t="shared" si="6"/>
        <v>138</v>
      </c>
      <c r="L24" s="210">
        <f t="shared" si="6"/>
        <v>112</v>
      </c>
      <c r="M24" s="29">
        <f t="shared" si="3"/>
        <v>3021</v>
      </c>
      <c r="N24" s="38"/>
      <c r="O24" s="38"/>
      <c r="P24" s="38"/>
      <c r="Q24" s="38"/>
      <c r="R24" s="38"/>
      <c r="S24" s="38"/>
    </row>
    <row r="25" spans="2:19" x14ac:dyDescent="0.2">
      <c r="C25" s="33"/>
      <c r="D25" s="44" t="s">
        <v>52</v>
      </c>
      <c r="E25" s="211">
        <v>825</v>
      </c>
      <c r="F25" s="211">
        <v>356</v>
      </c>
      <c r="G25" s="211">
        <v>135</v>
      </c>
      <c r="H25" s="211">
        <v>266</v>
      </c>
      <c r="I25" s="211">
        <v>51</v>
      </c>
      <c r="J25" s="211">
        <v>57</v>
      </c>
      <c r="K25" s="211">
        <v>110</v>
      </c>
      <c r="L25" s="211">
        <v>77</v>
      </c>
      <c r="M25" s="29">
        <f t="shared" si="3"/>
        <v>1877</v>
      </c>
      <c r="N25" s="45"/>
      <c r="O25" s="45"/>
      <c r="P25" s="45"/>
      <c r="Q25" s="45"/>
      <c r="R25" s="45"/>
      <c r="S25" s="45"/>
    </row>
    <row r="26" spans="2:19" x14ac:dyDescent="0.2">
      <c r="C26" s="33"/>
      <c r="D26" s="44" t="s">
        <v>54</v>
      </c>
      <c r="E26" s="211">
        <v>685</v>
      </c>
      <c r="F26" s="211">
        <v>224</v>
      </c>
      <c r="G26" s="211">
        <v>34</v>
      </c>
      <c r="H26" s="211">
        <v>107</v>
      </c>
      <c r="I26" s="211">
        <v>28</v>
      </c>
      <c r="J26" s="211">
        <v>3</v>
      </c>
      <c r="K26" s="211">
        <v>28</v>
      </c>
      <c r="L26" s="211">
        <v>35</v>
      </c>
      <c r="M26" s="29">
        <f t="shared" si="3"/>
        <v>1144</v>
      </c>
      <c r="N26" s="45"/>
      <c r="O26" s="45"/>
      <c r="P26" s="45"/>
      <c r="Q26" s="45"/>
      <c r="R26" s="45"/>
      <c r="S26" s="45"/>
    </row>
    <row r="27" spans="2:19" x14ac:dyDescent="0.2">
      <c r="C27" s="33"/>
      <c r="D27" s="44"/>
      <c r="E27" s="211"/>
      <c r="F27" s="211"/>
      <c r="G27" s="211"/>
      <c r="H27" s="211"/>
      <c r="I27" s="211"/>
      <c r="J27" s="211"/>
      <c r="K27" s="211"/>
      <c r="L27" s="211"/>
      <c r="M27" s="29">
        <f t="shared" si="3"/>
        <v>0</v>
      </c>
      <c r="N27" s="45"/>
      <c r="O27" s="45"/>
      <c r="P27" s="45"/>
      <c r="Q27" s="45"/>
      <c r="R27" s="45"/>
      <c r="S27" s="45"/>
    </row>
    <row r="28" spans="2:19" x14ac:dyDescent="0.2">
      <c r="C28" s="33"/>
      <c r="D28" s="145" t="s">
        <v>701</v>
      </c>
      <c r="E28" s="210">
        <f t="shared" ref="E28:L28" si="7">E29+E30</f>
        <v>1855</v>
      </c>
      <c r="F28" s="210">
        <f t="shared" si="7"/>
        <v>912</v>
      </c>
      <c r="G28" s="210">
        <f t="shared" si="7"/>
        <v>342</v>
      </c>
      <c r="H28" s="210">
        <f t="shared" si="7"/>
        <v>493</v>
      </c>
      <c r="I28" s="210">
        <f t="shared" si="7"/>
        <v>90</v>
      </c>
      <c r="J28" s="210">
        <f t="shared" si="7"/>
        <v>79</v>
      </c>
      <c r="K28" s="210">
        <f t="shared" si="7"/>
        <v>571</v>
      </c>
      <c r="L28" s="210">
        <f t="shared" si="7"/>
        <v>363</v>
      </c>
      <c r="M28" s="29">
        <f t="shared" si="3"/>
        <v>4705</v>
      </c>
      <c r="N28" s="38"/>
      <c r="O28" s="38"/>
      <c r="P28" s="38"/>
      <c r="Q28" s="38"/>
      <c r="R28" s="38"/>
      <c r="S28" s="38"/>
    </row>
    <row r="29" spans="2:19" x14ac:dyDescent="0.2">
      <c r="C29" s="33"/>
      <c r="D29" s="44" t="s">
        <v>52</v>
      </c>
      <c r="E29" s="211">
        <v>1803</v>
      </c>
      <c r="F29" s="211">
        <v>888</v>
      </c>
      <c r="G29" s="211">
        <v>339</v>
      </c>
      <c r="H29" s="211">
        <v>478</v>
      </c>
      <c r="I29" s="211">
        <v>90</v>
      </c>
      <c r="J29" s="211">
        <v>78</v>
      </c>
      <c r="K29" s="211">
        <v>561</v>
      </c>
      <c r="L29" s="211">
        <v>349</v>
      </c>
      <c r="M29" s="29">
        <f t="shared" si="3"/>
        <v>4586</v>
      </c>
      <c r="N29" s="45"/>
      <c r="O29" s="45"/>
      <c r="P29" s="45"/>
      <c r="Q29" s="45"/>
      <c r="R29" s="45"/>
      <c r="S29" s="45"/>
    </row>
    <row r="30" spans="2:19" x14ac:dyDescent="0.2">
      <c r="C30" s="33"/>
      <c r="D30" s="44" t="s">
        <v>54</v>
      </c>
      <c r="E30" s="211">
        <v>52</v>
      </c>
      <c r="F30" s="211">
        <v>24</v>
      </c>
      <c r="G30" s="211">
        <v>3</v>
      </c>
      <c r="H30" s="211">
        <v>15</v>
      </c>
      <c r="I30" s="211">
        <v>0</v>
      </c>
      <c r="J30" s="211">
        <v>1</v>
      </c>
      <c r="K30" s="211">
        <v>10</v>
      </c>
      <c r="L30" s="211">
        <v>14</v>
      </c>
      <c r="M30" s="29">
        <f t="shared" si="3"/>
        <v>119</v>
      </c>
      <c r="N30" s="45"/>
      <c r="O30" s="45"/>
      <c r="P30" s="45"/>
      <c r="Q30" s="45"/>
      <c r="R30" s="45"/>
      <c r="S30" s="45"/>
    </row>
    <row r="31" spans="2:19" x14ac:dyDescent="0.2">
      <c r="C31" s="33"/>
      <c r="D31" s="46"/>
      <c r="E31" s="208"/>
      <c r="F31" s="208"/>
      <c r="G31" s="208"/>
      <c r="H31" s="208"/>
      <c r="I31" s="208"/>
      <c r="J31" s="208"/>
      <c r="K31" s="208"/>
      <c r="L31" s="208"/>
      <c r="M31" s="29">
        <f t="shared" si="3"/>
        <v>0</v>
      </c>
    </row>
    <row r="32" spans="2:19" x14ac:dyDescent="0.2">
      <c r="C32" s="33"/>
      <c r="D32" s="145" t="s">
        <v>702</v>
      </c>
      <c r="E32" s="210">
        <f t="shared" ref="E32:L32" si="8">E33+E34</f>
        <v>43</v>
      </c>
      <c r="F32" s="210">
        <f t="shared" si="8"/>
        <v>6</v>
      </c>
      <c r="G32" s="210">
        <f t="shared" si="8"/>
        <v>0</v>
      </c>
      <c r="H32" s="210">
        <f t="shared" si="8"/>
        <v>16</v>
      </c>
      <c r="I32" s="210">
        <f t="shared" si="8"/>
        <v>4</v>
      </c>
      <c r="J32" s="210">
        <f t="shared" si="8"/>
        <v>0</v>
      </c>
      <c r="K32" s="210">
        <f t="shared" si="8"/>
        <v>5</v>
      </c>
      <c r="L32" s="210">
        <f t="shared" si="8"/>
        <v>5</v>
      </c>
      <c r="M32" s="29">
        <f t="shared" si="3"/>
        <v>79</v>
      </c>
      <c r="N32" s="38"/>
      <c r="O32" s="38"/>
      <c r="P32" s="38"/>
      <c r="Q32" s="38"/>
      <c r="R32" s="38"/>
      <c r="S32" s="38"/>
    </row>
    <row r="33" spans="2:19" x14ac:dyDescent="0.2">
      <c r="C33" s="33"/>
      <c r="D33" s="44" t="s">
        <v>52</v>
      </c>
      <c r="E33" s="211">
        <v>2</v>
      </c>
      <c r="F33" s="211">
        <v>1</v>
      </c>
      <c r="G33" s="211">
        <v>0</v>
      </c>
      <c r="H33" s="211">
        <v>4</v>
      </c>
      <c r="I33" s="211">
        <v>3</v>
      </c>
      <c r="J33" s="211">
        <v>0</v>
      </c>
      <c r="K33" s="211">
        <v>0</v>
      </c>
      <c r="L33" s="211">
        <v>0</v>
      </c>
      <c r="M33" s="29">
        <f t="shared" si="3"/>
        <v>10</v>
      </c>
      <c r="N33" s="45"/>
      <c r="O33" s="45"/>
      <c r="P33" s="45"/>
      <c r="Q33" s="45"/>
      <c r="R33" s="45"/>
      <c r="S33" s="45"/>
    </row>
    <row r="34" spans="2:19" x14ac:dyDescent="0.2">
      <c r="C34" s="33"/>
      <c r="D34" s="44" t="s">
        <v>54</v>
      </c>
      <c r="E34" s="211">
        <v>41</v>
      </c>
      <c r="F34" s="211">
        <v>5</v>
      </c>
      <c r="G34" s="211">
        <v>0</v>
      </c>
      <c r="H34" s="211">
        <v>12</v>
      </c>
      <c r="I34" s="211">
        <v>1</v>
      </c>
      <c r="J34" s="211">
        <v>0</v>
      </c>
      <c r="K34" s="211">
        <v>5</v>
      </c>
      <c r="L34" s="211">
        <v>5</v>
      </c>
      <c r="M34" s="29">
        <f t="shared" si="3"/>
        <v>69</v>
      </c>
      <c r="N34" s="45"/>
      <c r="O34" s="45"/>
      <c r="P34" s="45"/>
      <c r="Q34" s="45"/>
      <c r="R34" s="45"/>
      <c r="S34" s="45"/>
    </row>
    <row r="35" spans="2:19" x14ac:dyDescent="0.2">
      <c r="C35" s="33"/>
      <c r="D35" s="46"/>
      <c r="E35" s="208"/>
      <c r="F35" s="208"/>
      <c r="G35" s="208"/>
      <c r="H35" s="208"/>
      <c r="I35" s="208"/>
      <c r="J35" s="208"/>
      <c r="K35" s="208"/>
      <c r="L35" s="208"/>
      <c r="M35" s="29">
        <f t="shared" si="3"/>
        <v>0</v>
      </c>
    </row>
    <row r="36" spans="2:19" x14ac:dyDescent="0.2">
      <c r="C36" s="48" t="s">
        <v>703</v>
      </c>
      <c r="D36" s="146" t="s">
        <v>55</v>
      </c>
      <c r="E36" s="210">
        <f t="shared" ref="E36:L36" si="9">E37+E38</f>
        <v>116</v>
      </c>
      <c r="F36" s="210">
        <f t="shared" si="9"/>
        <v>69</v>
      </c>
      <c r="G36" s="210">
        <f t="shared" si="9"/>
        <v>58</v>
      </c>
      <c r="H36" s="210">
        <f t="shared" si="9"/>
        <v>55</v>
      </c>
      <c r="I36" s="210">
        <f t="shared" si="9"/>
        <v>4</v>
      </c>
      <c r="J36" s="210">
        <f t="shared" si="9"/>
        <v>34</v>
      </c>
      <c r="K36" s="210">
        <f t="shared" si="9"/>
        <v>18</v>
      </c>
      <c r="L36" s="210">
        <f t="shared" si="9"/>
        <v>15</v>
      </c>
      <c r="M36" s="29">
        <f t="shared" si="3"/>
        <v>369</v>
      </c>
      <c r="N36" s="38"/>
      <c r="O36" s="38"/>
      <c r="P36" s="38"/>
      <c r="Q36" s="38"/>
      <c r="R36" s="38"/>
      <c r="S36" s="38"/>
    </row>
    <row r="37" spans="2:19" x14ac:dyDescent="0.2">
      <c r="B37" s="28" t="s">
        <v>56</v>
      </c>
      <c r="C37" s="33"/>
      <c r="D37" s="52" t="s">
        <v>52</v>
      </c>
      <c r="E37" s="210">
        <f t="shared" ref="E37:L38" si="10">E41+E45</f>
        <v>65</v>
      </c>
      <c r="F37" s="210">
        <f t="shared" si="10"/>
        <v>53</v>
      </c>
      <c r="G37" s="210">
        <f t="shared" si="10"/>
        <v>12</v>
      </c>
      <c r="H37" s="210">
        <f t="shared" si="10"/>
        <v>37</v>
      </c>
      <c r="I37" s="210">
        <f t="shared" si="10"/>
        <v>4</v>
      </c>
      <c r="J37" s="210">
        <f t="shared" si="10"/>
        <v>16</v>
      </c>
      <c r="K37" s="210">
        <f t="shared" si="10"/>
        <v>10</v>
      </c>
      <c r="L37" s="210">
        <f t="shared" si="10"/>
        <v>15</v>
      </c>
      <c r="M37" s="29">
        <f t="shared" si="3"/>
        <v>212</v>
      </c>
      <c r="N37" s="38"/>
      <c r="O37" s="38"/>
      <c r="P37" s="38"/>
      <c r="Q37" s="38"/>
      <c r="R37" s="38"/>
      <c r="S37" s="38"/>
    </row>
    <row r="38" spans="2:19" x14ac:dyDescent="0.2">
      <c r="B38" s="28" t="s">
        <v>57</v>
      </c>
      <c r="C38" s="33"/>
      <c r="D38" s="52" t="s">
        <v>54</v>
      </c>
      <c r="E38" s="210">
        <f t="shared" si="10"/>
        <v>51</v>
      </c>
      <c r="F38" s="210">
        <f t="shared" si="10"/>
        <v>16</v>
      </c>
      <c r="G38" s="210">
        <f t="shared" si="10"/>
        <v>46</v>
      </c>
      <c r="H38" s="210">
        <f t="shared" si="10"/>
        <v>18</v>
      </c>
      <c r="I38" s="210">
        <f t="shared" si="10"/>
        <v>0</v>
      </c>
      <c r="J38" s="210">
        <f t="shared" si="10"/>
        <v>18</v>
      </c>
      <c r="K38" s="210">
        <f t="shared" si="10"/>
        <v>8</v>
      </c>
      <c r="L38" s="210">
        <f t="shared" si="10"/>
        <v>0</v>
      </c>
      <c r="M38" s="29">
        <f t="shared" si="3"/>
        <v>157</v>
      </c>
      <c r="N38" s="38"/>
      <c r="O38" s="38"/>
      <c r="P38" s="38"/>
      <c r="Q38" s="38"/>
      <c r="R38" s="38"/>
      <c r="S38" s="38"/>
    </row>
    <row r="39" spans="2:19" x14ac:dyDescent="0.2">
      <c r="B39" s="28" t="s">
        <v>58</v>
      </c>
      <c r="C39" s="33"/>
      <c r="D39" s="53"/>
      <c r="E39" s="208"/>
      <c r="F39" s="208"/>
      <c r="G39" s="208"/>
      <c r="H39" s="208"/>
      <c r="I39" s="208"/>
      <c r="J39" s="208"/>
      <c r="K39" s="208"/>
      <c r="L39" s="208"/>
      <c r="M39" s="29">
        <f t="shared" si="3"/>
        <v>0</v>
      </c>
    </row>
    <row r="40" spans="2:19" x14ac:dyDescent="0.2">
      <c r="B40" s="28" t="s">
        <v>59</v>
      </c>
      <c r="C40" s="33"/>
      <c r="D40" s="145" t="s">
        <v>700</v>
      </c>
      <c r="E40" s="210">
        <f t="shared" ref="E40:L40" si="11">E41+E42</f>
        <v>38</v>
      </c>
      <c r="F40" s="210">
        <f t="shared" si="11"/>
        <v>11</v>
      </c>
      <c r="G40" s="210">
        <f t="shared" si="11"/>
        <v>18</v>
      </c>
      <c r="H40" s="210">
        <f t="shared" si="11"/>
        <v>6</v>
      </c>
      <c r="I40" s="210">
        <f t="shared" si="11"/>
        <v>0</v>
      </c>
      <c r="J40" s="210">
        <f t="shared" si="11"/>
        <v>17</v>
      </c>
      <c r="K40" s="210">
        <f t="shared" si="11"/>
        <v>2</v>
      </c>
      <c r="L40" s="210">
        <f t="shared" si="11"/>
        <v>6</v>
      </c>
      <c r="M40" s="29">
        <f t="shared" si="3"/>
        <v>98</v>
      </c>
      <c r="N40" s="38"/>
      <c r="O40" s="38"/>
      <c r="P40" s="38"/>
      <c r="Q40" s="38"/>
      <c r="R40" s="38"/>
      <c r="S40" s="38"/>
    </row>
    <row r="41" spans="2:19" x14ac:dyDescent="0.2">
      <c r="C41" s="33"/>
      <c r="D41" s="44" t="s">
        <v>52</v>
      </c>
      <c r="E41" s="211">
        <v>5</v>
      </c>
      <c r="F41" s="211">
        <v>8</v>
      </c>
      <c r="G41" s="211">
        <v>0</v>
      </c>
      <c r="H41" s="211">
        <v>3</v>
      </c>
      <c r="I41" s="211">
        <v>0</v>
      </c>
      <c r="J41" s="211">
        <v>0</v>
      </c>
      <c r="K41" s="211">
        <v>0</v>
      </c>
      <c r="L41" s="211">
        <v>6</v>
      </c>
      <c r="M41" s="29">
        <f t="shared" si="3"/>
        <v>22</v>
      </c>
      <c r="N41" s="45"/>
      <c r="O41" s="45"/>
      <c r="P41" s="45"/>
      <c r="Q41" s="45"/>
      <c r="R41" s="45"/>
      <c r="S41" s="45"/>
    </row>
    <row r="42" spans="2:19" x14ac:dyDescent="0.2">
      <c r="C42" s="33"/>
      <c r="D42" s="44" t="s">
        <v>54</v>
      </c>
      <c r="E42" s="211">
        <v>33</v>
      </c>
      <c r="F42" s="211">
        <v>3</v>
      </c>
      <c r="G42" s="211">
        <v>18</v>
      </c>
      <c r="H42" s="211">
        <v>3</v>
      </c>
      <c r="I42" s="211">
        <v>0</v>
      </c>
      <c r="J42" s="211">
        <v>17</v>
      </c>
      <c r="K42" s="211">
        <v>2</v>
      </c>
      <c r="L42" s="211">
        <v>0</v>
      </c>
      <c r="M42" s="29">
        <f t="shared" si="3"/>
        <v>76</v>
      </c>
      <c r="N42" s="45"/>
      <c r="O42" s="45"/>
      <c r="P42" s="45"/>
      <c r="Q42" s="45"/>
      <c r="R42" s="45"/>
      <c r="S42" s="45"/>
    </row>
    <row r="43" spans="2:19" x14ac:dyDescent="0.2">
      <c r="C43" s="33"/>
      <c r="D43" s="46"/>
      <c r="E43" s="208"/>
      <c r="F43" s="208"/>
      <c r="G43" s="208"/>
      <c r="H43" s="208"/>
      <c r="I43" s="208"/>
      <c r="J43" s="208"/>
      <c r="K43" s="208"/>
      <c r="L43" s="208"/>
      <c r="M43" s="29">
        <f t="shared" si="3"/>
        <v>0</v>
      </c>
    </row>
    <row r="44" spans="2:19" x14ac:dyDescent="0.2">
      <c r="C44" s="33"/>
      <c r="D44" s="145" t="s">
        <v>701</v>
      </c>
      <c r="E44" s="210">
        <f t="shared" ref="E44:L44" si="12">E45+E46</f>
        <v>78</v>
      </c>
      <c r="F44" s="210">
        <f t="shared" si="12"/>
        <v>58</v>
      </c>
      <c r="G44" s="210">
        <f t="shared" si="12"/>
        <v>40</v>
      </c>
      <c r="H44" s="210">
        <f t="shared" si="12"/>
        <v>49</v>
      </c>
      <c r="I44" s="210">
        <f t="shared" si="12"/>
        <v>4</v>
      </c>
      <c r="J44" s="210">
        <f t="shared" si="12"/>
        <v>17</v>
      </c>
      <c r="K44" s="210">
        <f t="shared" si="12"/>
        <v>16</v>
      </c>
      <c r="L44" s="210">
        <f t="shared" si="12"/>
        <v>9</v>
      </c>
      <c r="M44" s="29">
        <f t="shared" si="3"/>
        <v>271</v>
      </c>
      <c r="N44" s="38"/>
      <c r="O44" s="38"/>
      <c r="P44" s="38"/>
      <c r="Q44" s="38"/>
      <c r="R44" s="38"/>
      <c r="S44" s="38"/>
    </row>
    <row r="45" spans="2:19" x14ac:dyDescent="0.2">
      <c r="C45" s="33"/>
      <c r="D45" s="44" t="s">
        <v>52</v>
      </c>
      <c r="E45" s="211">
        <v>60</v>
      </c>
      <c r="F45" s="211">
        <v>45</v>
      </c>
      <c r="G45" s="211">
        <v>12</v>
      </c>
      <c r="H45" s="211">
        <v>34</v>
      </c>
      <c r="I45" s="211">
        <v>4</v>
      </c>
      <c r="J45" s="211">
        <v>16</v>
      </c>
      <c r="K45" s="211">
        <v>10</v>
      </c>
      <c r="L45" s="211">
        <v>9</v>
      </c>
      <c r="M45" s="29">
        <f t="shared" si="3"/>
        <v>190</v>
      </c>
      <c r="N45" s="45"/>
      <c r="O45" s="45"/>
      <c r="P45" s="45"/>
      <c r="Q45" s="45"/>
      <c r="R45" s="45"/>
      <c r="S45" s="45"/>
    </row>
    <row r="46" spans="2:19" x14ac:dyDescent="0.2">
      <c r="C46" s="33"/>
      <c r="D46" s="44" t="s">
        <v>54</v>
      </c>
      <c r="E46" s="211">
        <v>18</v>
      </c>
      <c r="F46" s="211">
        <v>13</v>
      </c>
      <c r="G46" s="211">
        <v>28</v>
      </c>
      <c r="H46" s="211">
        <v>15</v>
      </c>
      <c r="I46" s="211">
        <v>0</v>
      </c>
      <c r="J46" s="211">
        <v>1</v>
      </c>
      <c r="K46" s="211">
        <v>6</v>
      </c>
      <c r="L46" s="211">
        <v>0</v>
      </c>
      <c r="M46" s="29">
        <f t="shared" si="3"/>
        <v>81</v>
      </c>
      <c r="N46" s="45"/>
      <c r="O46" s="45"/>
      <c r="P46" s="45"/>
      <c r="Q46" s="45"/>
      <c r="R46" s="45"/>
      <c r="S46" s="45"/>
    </row>
    <row r="47" spans="2:19" x14ac:dyDescent="0.2">
      <c r="C47" s="33"/>
      <c r="D47" s="46"/>
      <c r="E47" s="208"/>
      <c r="F47" s="208"/>
      <c r="G47" s="208"/>
      <c r="H47" s="208"/>
      <c r="I47" s="208"/>
      <c r="J47" s="208"/>
      <c r="K47" s="208"/>
      <c r="L47" s="208"/>
      <c r="M47" s="29">
        <f t="shared" si="3"/>
        <v>0</v>
      </c>
    </row>
    <row r="48" spans="2:19" x14ac:dyDescent="0.2">
      <c r="C48" s="48" t="s">
        <v>704</v>
      </c>
      <c r="D48" s="43"/>
      <c r="E48" s="210">
        <f t="shared" ref="E48:L48" si="13">E49+E50</f>
        <v>20019</v>
      </c>
      <c r="F48" s="210">
        <f t="shared" si="13"/>
        <v>16067</v>
      </c>
      <c r="G48" s="210">
        <f t="shared" si="13"/>
        <v>2907</v>
      </c>
      <c r="H48" s="210">
        <f t="shared" si="13"/>
        <v>5207</v>
      </c>
      <c r="I48" s="210">
        <f t="shared" si="13"/>
        <v>1290</v>
      </c>
      <c r="J48" s="210">
        <f t="shared" si="13"/>
        <v>1033</v>
      </c>
      <c r="K48" s="210">
        <f t="shared" si="13"/>
        <v>3407</v>
      </c>
      <c r="L48" s="210">
        <f t="shared" si="13"/>
        <v>1984</v>
      </c>
      <c r="M48" s="29">
        <f t="shared" si="3"/>
        <v>51914</v>
      </c>
      <c r="N48" s="38"/>
      <c r="O48" s="38"/>
      <c r="P48" s="38"/>
      <c r="Q48" s="38"/>
      <c r="R48" s="38"/>
      <c r="S48" s="38"/>
    </row>
    <row r="49" spans="2:19" x14ac:dyDescent="0.2">
      <c r="C49" s="33"/>
      <c r="D49" s="52" t="s">
        <v>52</v>
      </c>
      <c r="E49" s="210">
        <f t="shared" ref="E49:L50" si="14">E53+E57</f>
        <v>19999</v>
      </c>
      <c r="F49" s="210">
        <f t="shared" si="14"/>
        <v>16020</v>
      </c>
      <c r="G49" s="210">
        <f t="shared" si="14"/>
        <v>2896</v>
      </c>
      <c r="H49" s="210">
        <f t="shared" si="14"/>
        <v>5190</v>
      </c>
      <c r="I49" s="210">
        <f t="shared" si="14"/>
        <v>1290</v>
      </c>
      <c r="J49" s="210">
        <f t="shared" si="14"/>
        <v>1017</v>
      </c>
      <c r="K49" s="210">
        <f t="shared" si="14"/>
        <v>3379</v>
      </c>
      <c r="L49" s="210">
        <f t="shared" si="14"/>
        <v>1984</v>
      </c>
      <c r="M49" s="29">
        <f t="shared" si="3"/>
        <v>51775</v>
      </c>
      <c r="N49" s="38"/>
      <c r="O49" s="38"/>
      <c r="P49" s="38"/>
      <c r="Q49" s="38"/>
      <c r="R49" s="38"/>
      <c r="S49" s="38"/>
    </row>
    <row r="50" spans="2:19" x14ac:dyDescent="0.2">
      <c r="C50" s="33"/>
      <c r="D50" s="52" t="s">
        <v>54</v>
      </c>
      <c r="E50" s="210">
        <f t="shared" si="14"/>
        <v>20</v>
      </c>
      <c r="F50" s="210">
        <f t="shared" si="14"/>
        <v>47</v>
      </c>
      <c r="G50" s="210">
        <f t="shared" si="14"/>
        <v>11</v>
      </c>
      <c r="H50" s="210">
        <f t="shared" si="14"/>
        <v>17</v>
      </c>
      <c r="I50" s="210">
        <f t="shared" si="14"/>
        <v>0</v>
      </c>
      <c r="J50" s="210">
        <f t="shared" si="14"/>
        <v>16</v>
      </c>
      <c r="K50" s="210">
        <f t="shared" si="14"/>
        <v>28</v>
      </c>
      <c r="L50" s="210">
        <f t="shared" si="14"/>
        <v>0</v>
      </c>
      <c r="M50" s="29">
        <f t="shared" si="3"/>
        <v>139</v>
      </c>
      <c r="N50" s="38"/>
      <c r="O50" s="38"/>
      <c r="P50" s="38"/>
      <c r="Q50" s="38"/>
      <c r="R50" s="38"/>
      <c r="S50" s="38"/>
    </row>
    <row r="51" spans="2:19" x14ac:dyDescent="0.2">
      <c r="C51" s="33"/>
      <c r="D51" s="53"/>
      <c r="E51" s="208"/>
      <c r="F51" s="208"/>
      <c r="G51" s="208"/>
      <c r="H51" s="208"/>
      <c r="I51" s="208"/>
      <c r="J51" s="208"/>
      <c r="K51" s="208"/>
      <c r="L51" s="208"/>
      <c r="M51" s="29">
        <f t="shared" si="3"/>
        <v>0</v>
      </c>
    </row>
    <row r="52" spans="2:19" x14ac:dyDescent="0.2">
      <c r="C52" s="33"/>
      <c r="D52" s="145" t="s">
        <v>700</v>
      </c>
      <c r="E52" s="210">
        <f t="shared" ref="E52:L52" si="15">E53+E54</f>
        <v>8402</v>
      </c>
      <c r="F52" s="210">
        <f t="shared" si="15"/>
        <v>6796</v>
      </c>
      <c r="G52" s="210">
        <f t="shared" si="15"/>
        <v>1119</v>
      </c>
      <c r="H52" s="210">
        <f t="shared" si="15"/>
        <v>2049</v>
      </c>
      <c r="I52" s="210">
        <f t="shared" si="15"/>
        <v>485</v>
      </c>
      <c r="J52" s="210">
        <f t="shared" si="15"/>
        <v>440</v>
      </c>
      <c r="K52" s="210">
        <f t="shared" si="15"/>
        <v>1425</v>
      </c>
      <c r="L52" s="210">
        <f t="shared" si="15"/>
        <v>816</v>
      </c>
      <c r="M52" s="29">
        <f t="shared" si="3"/>
        <v>21532</v>
      </c>
      <c r="N52" s="38"/>
      <c r="O52" s="38"/>
      <c r="P52" s="38"/>
      <c r="Q52" s="38"/>
      <c r="R52" s="38"/>
      <c r="S52" s="38"/>
    </row>
    <row r="53" spans="2:19" x14ac:dyDescent="0.2">
      <c r="C53" s="33"/>
      <c r="D53" s="44" t="s">
        <v>52</v>
      </c>
      <c r="E53" s="211">
        <v>8402</v>
      </c>
      <c r="F53" s="211">
        <v>6796</v>
      </c>
      <c r="G53" s="211">
        <v>1117</v>
      </c>
      <c r="H53" s="211">
        <v>2047</v>
      </c>
      <c r="I53" s="211">
        <v>485</v>
      </c>
      <c r="J53" s="211">
        <v>427</v>
      </c>
      <c r="K53" s="211">
        <v>1425</v>
      </c>
      <c r="L53" s="211">
        <v>816</v>
      </c>
      <c r="M53" s="29">
        <f t="shared" si="3"/>
        <v>21515</v>
      </c>
      <c r="N53" s="45"/>
      <c r="O53" s="45"/>
      <c r="P53" s="45"/>
      <c r="Q53" s="45"/>
      <c r="R53" s="45"/>
      <c r="S53" s="45"/>
    </row>
    <row r="54" spans="2:19" x14ac:dyDescent="0.2">
      <c r="C54" s="33"/>
      <c r="D54" s="44" t="s">
        <v>63</v>
      </c>
      <c r="E54" s="211">
        <v>0</v>
      </c>
      <c r="F54" s="211">
        <v>0</v>
      </c>
      <c r="G54" s="211">
        <v>2</v>
      </c>
      <c r="H54" s="211">
        <v>2</v>
      </c>
      <c r="I54" s="211">
        <v>0</v>
      </c>
      <c r="J54" s="211">
        <v>13</v>
      </c>
      <c r="K54" s="211">
        <v>0</v>
      </c>
      <c r="L54" s="211">
        <v>0</v>
      </c>
      <c r="M54" s="29">
        <f t="shared" si="3"/>
        <v>17</v>
      </c>
      <c r="N54" s="45"/>
      <c r="O54" s="45"/>
      <c r="P54" s="45"/>
      <c r="Q54" s="45"/>
      <c r="R54" s="45"/>
      <c r="S54" s="45"/>
    </row>
    <row r="55" spans="2:19" x14ac:dyDescent="0.2">
      <c r="C55" s="33"/>
      <c r="D55" s="46"/>
      <c r="E55" s="208"/>
      <c r="F55" s="208"/>
      <c r="G55" s="208"/>
      <c r="H55" s="208"/>
      <c r="I55" s="208"/>
      <c r="J55" s="208"/>
      <c r="K55" s="208"/>
      <c r="L55" s="208"/>
      <c r="M55" s="29">
        <f t="shared" si="3"/>
        <v>0</v>
      </c>
    </row>
    <row r="56" spans="2:19" x14ac:dyDescent="0.2">
      <c r="C56" s="33"/>
      <c r="D56" s="145" t="s">
        <v>701</v>
      </c>
      <c r="E56" s="210">
        <f t="shared" ref="E56:L56" si="16">E57+E58</f>
        <v>11617</v>
      </c>
      <c r="F56" s="210">
        <f t="shared" si="16"/>
        <v>9271</v>
      </c>
      <c r="G56" s="210">
        <f t="shared" si="16"/>
        <v>1788</v>
      </c>
      <c r="H56" s="210">
        <f t="shared" si="16"/>
        <v>3158</v>
      </c>
      <c r="I56" s="210">
        <f t="shared" si="16"/>
        <v>805</v>
      </c>
      <c r="J56" s="210">
        <f t="shared" si="16"/>
        <v>593</v>
      </c>
      <c r="K56" s="210">
        <f t="shared" si="16"/>
        <v>1982</v>
      </c>
      <c r="L56" s="210">
        <f t="shared" si="16"/>
        <v>1168</v>
      </c>
      <c r="M56" s="29">
        <f t="shared" si="3"/>
        <v>30382</v>
      </c>
      <c r="N56" s="38"/>
      <c r="O56" s="38"/>
      <c r="P56" s="38"/>
      <c r="Q56" s="38"/>
      <c r="R56" s="38"/>
      <c r="S56" s="38"/>
    </row>
    <row r="57" spans="2:19" x14ac:dyDescent="0.2">
      <c r="C57" s="33"/>
      <c r="D57" s="44" t="s">
        <v>52</v>
      </c>
      <c r="E57" s="211">
        <v>11597</v>
      </c>
      <c r="F57" s="211">
        <v>9224</v>
      </c>
      <c r="G57" s="211">
        <v>1779</v>
      </c>
      <c r="H57" s="211">
        <v>3143</v>
      </c>
      <c r="I57" s="211">
        <v>805</v>
      </c>
      <c r="J57" s="211">
        <v>590</v>
      </c>
      <c r="K57" s="211">
        <v>1954</v>
      </c>
      <c r="L57" s="211">
        <v>1168</v>
      </c>
      <c r="M57" s="29">
        <f t="shared" si="3"/>
        <v>30260</v>
      </c>
      <c r="N57" s="45"/>
      <c r="O57" s="45"/>
      <c r="P57" s="45"/>
      <c r="Q57" s="45"/>
      <c r="R57" s="45"/>
      <c r="S57" s="45"/>
    </row>
    <row r="58" spans="2:19" x14ac:dyDescent="0.2">
      <c r="C58" s="33"/>
      <c r="D58" s="44" t="s">
        <v>63</v>
      </c>
      <c r="E58" s="211">
        <v>20</v>
      </c>
      <c r="F58" s="211">
        <v>47</v>
      </c>
      <c r="G58" s="211">
        <v>9</v>
      </c>
      <c r="H58" s="211">
        <v>15</v>
      </c>
      <c r="I58" s="211">
        <v>0</v>
      </c>
      <c r="J58" s="211">
        <v>3</v>
      </c>
      <c r="K58" s="211">
        <v>28</v>
      </c>
      <c r="L58" s="211">
        <v>0</v>
      </c>
      <c r="M58" s="29">
        <f t="shared" si="3"/>
        <v>122</v>
      </c>
      <c r="N58" s="45"/>
      <c r="O58" s="45"/>
      <c r="P58" s="45"/>
      <c r="Q58" s="45"/>
      <c r="R58" s="45"/>
      <c r="S58" s="45"/>
    </row>
    <row r="59" spans="2:19" x14ac:dyDescent="0.2">
      <c r="C59" s="33"/>
      <c r="D59" s="46"/>
      <c r="E59" s="208"/>
      <c r="F59" s="208"/>
      <c r="G59" s="208"/>
      <c r="H59" s="208"/>
      <c r="I59" s="208"/>
      <c r="J59" s="208"/>
      <c r="K59" s="208"/>
      <c r="L59" s="208"/>
      <c r="M59" s="29">
        <f t="shared" si="3"/>
        <v>0</v>
      </c>
    </row>
    <row r="60" spans="2:19" x14ac:dyDescent="0.2">
      <c r="B60" s="28"/>
      <c r="C60" s="48" t="s">
        <v>705</v>
      </c>
      <c r="D60" s="43"/>
      <c r="E60" s="210">
        <f t="shared" ref="E60:L60" si="17">E61+E62</f>
        <v>695</v>
      </c>
      <c r="F60" s="210">
        <f t="shared" si="17"/>
        <v>310</v>
      </c>
      <c r="G60" s="210">
        <f t="shared" si="17"/>
        <v>108</v>
      </c>
      <c r="H60" s="210">
        <f t="shared" si="17"/>
        <v>331</v>
      </c>
      <c r="I60" s="210">
        <f t="shared" si="17"/>
        <v>25</v>
      </c>
      <c r="J60" s="210">
        <f t="shared" si="17"/>
        <v>42</v>
      </c>
      <c r="K60" s="210">
        <f t="shared" si="17"/>
        <v>169</v>
      </c>
      <c r="L60" s="210">
        <f t="shared" si="17"/>
        <v>99</v>
      </c>
      <c r="M60" s="29">
        <f t="shared" si="3"/>
        <v>1779</v>
      </c>
      <c r="N60" s="38"/>
      <c r="O60" s="38"/>
      <c r="P60" s="38"/>
      <c r="Q60" s="38"/>
      <c r="R60" s="38"/>
      <c r="S60" s="38"/>
    </row>
    <row r="61" spans="2:19" x14ac:dyDescent="0.2">
      <c r="C61" s="33"/>
      <c r="D61" s="52" t="s">
        <v>52</v>
      </c>
      <c r="E61" s="211">
        <v>491</v>
      </c>
      <c r="F61" s="211">
        <v>276</v>
      </c>
      <c r="G61" s="211">
        <v>100</v>
      </c>
      <c r="H61" s="211">
        <v>225</v>
      </c>
      <c r="I61" s="211">
        <v>25</v>
      </c>
      <c r="J61" s="211">
        <v>39</v>
      </c>
      <c r="K61" s="211">
        <v>140</v>
      </c>
      <c r="L61" s="211">
        <v>79</v>
      </c>
      <c r="M61" s="29">
        <f t="shared" si="3"/>
        <v>1375</v>
      </c>
      <c r="N61" s="45"/>
      <c r="O61" s="45"/>
      <c r="P61" s="45"/>
      <c r="Q61" s="45"/>
      <c r="R61" s="45"/>
      <c r="S61" s="45"/>
    </row>
    <row r="62" spans="2:19" x14ac:dyDescent="0.2">
      <c r="C62" s="33"/>
      <c r="D62" s="52" t="s">
        <v>63</v>
      </c>
      <c r="E62" s="211">
        <v>204</v>
      </c>
      <c r="F62" s="211">
        <v>34</v>
      </c>
      <c r="G62" s="211">
        <v>8</v>
      </c>
      <c r="H62" s="211">
        <v>106</v>
      </c>
      <c r="I62" s="211">
        <v>0</v>
      </c>
      <c r="J62" s="211">
        <v>3</v>
      </c>
      <c r="K62" s="211">
        <v>29</v>
      </c>
      <c r="L62" s="211">
        <v>20</v>
      </c>
      <c r="M62" s="29">
        <f t="shared" si="3"/>
        <v>404</v>
      </c>
      <c r="N62" s="45"/>
      <c r="O62" s="45"/>
      <c r="P62" s="45"/>
      <c r="Q62" s="45"/>
      <c r="R62" s="45"/>
      <c r="S62" s="45"/>
    </row>
    <row r="63" spans="2:19" x14ac:dyDescent="0.2">
      <c r="C63" s="33"/>
      <c r="D63" s="53"/>
      <c r="E63" s="208"/>
      <c r="F63" s="208"/>
      <c r="G63" s="208"/>
      <c r="H63" s="208"/>
      <c r="I63" s="208"/>
      <c r="J63" s="208"/>
      <c r="K63" s="208"/>
      <c r="L63" s="208"/>
      <c r="M63" s="29">
        <f t="shared" si="3"/>
        <v>0</v>
      </c>
    </row>
    <row r="64" spans="2:19" x14ac:dyDescent="0.2">
      <c r="B64" s="28"/>
      <c r="C64" s="48" t="s">
        <v>706</v>
      </c>
      <c r="D64" s="43"/>
      <c r="E64" s="210">
        <f t="shared" ref="E64:L64" si="18">E65+E66</f>
        <v>86</v>
      </c>
      <c r="F64" s="210">
        <f t="shared" si="18"/>
        <v>20</v>
      </c>
      <c r="G64" s="210">
        <f t="shared" si="18"/>
        <v>14</v>
      </c>
      <c r="H64" s="210">
        <f t="shared" si="18"/>
        <v>28</v>
      </c>
      <c r="I64" s="210">
        <f t="shared" si="18"/>
        <v>13</v>
      </c>
      <c r="J64" s="210">
        <f t="shared" si="18"/>
        <v>18</v>
      </c>
      <c r="K64" s="210">
        <f t="shared" si="18"/>
        <v>50</v>
      </c>
      <c r="L64" s="210">
        <f t="shared" si="18"/>
        <v>36</v>
      </c>
      <c r="M64" s="29">
        <f t="shared" si="3"/>
        <v>265</v>
      </c>
      <c r="N64" s="38"/>
      <c r="O64" s="38"/>
      <c r="P64" s="38"/>
      <c r="Q64" s="38"/>
      <c r="R64" s="38"/>
      <c r="S64" s="38"/>
    </row>
    <row r="65" spans="1:13" x14ac:dyDescent="0.2">
      <c r="B65" s="28"/>
      <c r="C65" s="34"/>
      <c r="D65" s="52" t="s">
        <v>52</v>
      </c>
      <c r="E65" s="211">
        <v>84</v>
      </c>
      <c r="F65" s="211">
        <v>20</v>
      </c>
      <c r="G65" s="211">
        <v>14</v>
      </c>
      <c r="H65" s="211">
        <v>28</v>
      </c>
      <c r="I65" s="211">
        <v>13</v>
      </c>
      <c r="J65" s="211">
        <v>18</v>
      </c>
      <c r="K65" s="211">
        <v>50</v>
      </c>
      <c r="L65" s="211">
        <v>36</v>
      </c>
      <c r="M65" s="29">
        <f t="shared" si="3"/>
        <v>263</v>
      </c>
    </row>
    <row r="66" spans="1:13" x14ac:dyDescent="0.2">
      <c r="B66" s="28"/>
      <c r="C66" s="34"/>
      <c r="D66" s="52" t="s">
        <v>63</v>
      </c>
      <c r="E66" s="211">
        <v>2</v>
      </c>
      <c r="F66" s="188">
        <v>0</v>
      </c>
      <c r="G66" s="187">
        <v>0</v>
      </c>
      <c r="H66" s="185">
        <v>0</v>
      </c>
      <c r="I66" s="185">
        <v>0</v>
      </c>
      <c r="J66" s="188">
        <v>0</v>
      </c>
      <c r="K66" s="188">
        <v>0</v>
      </c>
      <c r="L66" s="185">
        <v>0</v>
      </c>
      <c r="M66" s="29">
        <f t="shared" si="3"/>
        <v>2</v>
      </c>
    </row>
    <row r="67" spans="1:13" x14ac:dyDescent="0.2">
      <c r="B67" s="49"/>
      <c r="C67" s="37"/>
      <c r="D67" s="147"/>
      <c r="E67" s="211"/>
      <c r="F67" s="191"/>
      <c r="G67" s="191"/>
      <c r="H67" s="191"/>
      <c r="I67" s="191"/>
      <c r="J67" s="191"/>
      <c r="K67" s="191"/>
      <c r="L67" s="191"/>
      <c r="M67" s="29">
        <f t="shared" si="3"/>
        <v>0</v>
      </c>
    </row>
    <row r="68" spans="1:13" x14ac:dyDescent="0.15">
      <c r="D68" s="53"/>
      <c r="E68" s="253"/>
      <c r="F68" s="187"/>
      <c r="G68" s="187"/>
      <c r="H68" s="187"/>
      <c r="I68" s="187"/>
      <c r="J68" s="187"/>
      <c r="K68" s="187"/>
      <c r="L68" s="187"/>
      <c r="M68" s="29">
        <f t="shared" si="3"/>
        <v>0</v>
      </c>
    </row>
    <row r="69" spans="1:13" x14ac:dyDescent="0.2">
      <c r="B69" s="28" t="s">
        <v>60</v>
      </c>
      <c r="D69" s="53"/>
      <c r="E69" s="211">
        <v>827</v>
      </c>
      <c r="F69" s="187">
        <v>705</v>
      </c>
      <c r="G69" s="187">
        <v>131</v>
      </c>
      <c r="H69" s="187">
        <v>212</v>
      </c>
      <c r="I69" s="187">
        <v>60</v>
      </c>
      <c r="J69" s="187">
        <v>48</v>
      </c>
      <c r="K69" s="187">
        <v>144</v>
      </c>
      <c r="L69" s="187">
        <v>76</v>
      </c>
      <c r="M69" s="29">
        <f t="shared" si="3"/>
        <v>2203</v>
      </c>
    </row>
    <row r="70" spans="1:13" ht="18" thickBot="1" x14ac:dyDescent="0.2">
      <c r="B70" s="31"/>
      <c r="C70" s="31"/>
      <c r="D70" s="54"/>
      <c r="E70" s="31"/>
      <c r="F70" s="31"/>
      <c r="G70" s="31"/>
      <c r="H70" s="31"/>
      <c r="I70" s="31"/>
      <c r="J70" s="31"/>
      <c r="K70" s="31"/>
      <c r="L70" s="31"/>
    </row>
    <row r="71" spans="1:13" x14ac:dyDescent="0.2">
      <c r="E71" s="28" t="s">
        <v>61</v>
      </c>
    </row>
    <row r="72" spans="1:13" x14ac:dyDescent="0.2">
      <c r="A72" s="28"/>
    </row>
    <row r="73" spans="1:13" x14ac:dyDescent="0.2">
      <c r="A73" s="28"/>
    </row>
  </sheetData>
  <mergeCells count="2">
    <mergeCell ref="B6:L6"/>
    <mergeCell ref="G7:H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view="pageBreakPreview" topLeftCell="A43" zoomScale="75" zoomScaleNormal="75" workbookViewId="0">
      <selection activeCell="J50" sqref="J50"/>
    </sheetView>
  </sheetViews>
  <sheetFormatPr defaultColWidth="10.875" defaultRowHeight="17.25" x14ac:dyDescent="0.15"/>
  <cols>
    <col min="1" max="1" width="13.375" style="29" customWidth="1"/>
    <col min="2" max="2" width="7.625" style="29" customWidth="1"/>
    <col min="3" max="3" width="11.25" style="29" customWidth="1"/>
    <col min="4" max="4" width="14" style="29" customWidth="1"/>
    <col min="5" max="12" width="13" style="29" customWidth="1"/>
    <col min="13" max="13" width="12.125" style="29" customWidth="1"/>
    <col min="14" max="16384" width="10.875" style="29"/>
  </cols>
  <sheetData>
    <row r="1" spans="1:18" x14ac:dyDescent="0.2">
      <c r="A1" s="28"/>
    </row>
    <row r="6" spans="1:18" x14ac:dyDescent="0.2">
      <c r="B6" s="460" t="s">
        <v>62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</row>
    <row r="7" spans="1:18" ht="18" thickBot="1" x14ac:dyDescent="0.25">
      <c r="B7" s="31"/>
      <c r="C7" s="31"/>
      <c r="D7" s="31"/>
      <c r="E7" s="31"/>
      <c r="F7" s="31"/>
      <c r="G7" s="461" t="s">
        <v>831</v>
      </c>
      <c r="H7" s="461"/>
      <c r="I7" s="31"/>
      <c r="J7" s="31"/>
      <c r="K7" s="31"/>
      <c r="L7" s="90" t="s">
        <v>697</v>
      </c>
    </row>
    <row r="8" spans="1:18" x14ac:dyDescent="0.15">
      <c r="D8" s="375"/>
      <c r="F8" s="34"/>
      <c r="G8" s="34"/>
      <c r="H8" s="110"/>
      <c r="J8" s="121"/>
      <c r="K8" s="110"/>
    </row>
    <row r="9" spans="1:18" s="256" customFormat="1" x14ac:dyDescent="0.2">
      <c r="C9" s="257" t="s">
        <v>50</v>
      </c>
      <c r="D9" s="376"/>
      <c r="E9" s="261" t="s">
        <v>336</v>
      </c>
      <c r="F9" s="258" t="s">
        <v>321</v>
      </c>
      <c r="G9" s="258" t="s">
        <v>322</v>
      </c>
      <c r="H9" s="259" t="s">
        <v>323</v>
      </c>
      <c r="I9" s="261" t="s">
        <v>337</v>
      </c>
      <c r="J9" s="258" t="s">
        <v>324</v>
      </c>
      <c r="K9" s="259" t="s">
        <v>325</v>
      </c>
      <c r="L9" s="261" t="s">
        <v>326</v>
      </c>
    </row>
    <row r="10" spans="1:18" x14ac:dyDescent="0.15">
      <c r="B10" s="36"/>
      <c r="C10" s="36"/>
      <c r="D10" s="147"/>
      <c r="E10" s="36"/>
      <c r="F10" s="37"/>
      <c r="G10" s="37"/>
      <c r="H10" s="46"/>
      <c r="I10" s="36"/>
      <c r="J10" s="37"/>
      <c r="K10" s="46"/>
      <c r="L10" s="36"/>
      <c r="M10" s="252" t="s">
        <v>684</v>
      </c>
    </row>
    <row r="11" spans="1:18" x14ac:dyDescent="0.15">
      <c r="D11" s="43"/>
      <c r="E11" s="119"/>
      <c r="J11" s="119"/>
    </row>
    <row r="12" spans="1:18" x14ac:dyDescent="0.2">
      <c r="B12" s="28" t="s">
        <v>698</v>
      </c>
      <c r="C12" s="38"/>
      <c r="D12" s="143"/>
      <c r="E12" s="210">
        <f t="shared" ref="E12:L12" si="0">E13+E14</f>
        <v>10901</v>
      </c>
      <c r="F12" s="210">
        <f t="shared" si="0"/>
        <v>2271</v>
      </c>
      <c r="G12" s="210">
        <f t="shared" si="0"/>
        <v>2303</v>
      </c>
      <c r="H12" s="210">
        <f t="shared" si="0"/>
        <v>2015</v>
      </c>
      <c r="I12" s="210">
        <f t="shared" si="0"/>
        <v>3644</v>
      </c>
      <c r="J12" s="210">
        <f t="shared" si="0"/>
        <v>2677</v>
      </c>
      <c r="K12" s="210">
        <f t="shared" si="0"/>
        <v>4903</v>
      </c>
      <c r="L12" s="210">
        <f t="shared" si="0"/>
        <v>6787</v>
      </c>
      <c r="N12" s="38"/>
      <c r="O12" s="38"/>
      <c r="P12" s="38"/>
      <c r="Q12" s="38"/>
      <c r="R12" s="38"/>
    </row>
    <row r="13" spans="1:18" x14ac:dyDescent="0.2">
      <c r="B13" s="28" t="s">
        <v>51</v>
      </c>
      <c r="D13" s="52" t="s">
        <v>52</v>
      </c>
      <c r="E13" s="184">
        <v>10354</v>
      </c>
      <c r="F13" s="184">
        <v>2248</v>
      </c>
      <c r="G13" s="184">
        <v>2249</v>
      </c>
      <c r="H13" s="184">
        <v>1944</v>
      </c>
      <c r="I13" s="184">
        <v>3586</v>
      </c>
      <c r="J13" s="184">
        <v>2638</v>
      </c>
      <c r="K13" s="184">
        <v>4745</v>
      </c>
      <c r="L13" s="184">
        <v>6592</v>
      </c>
      <c r="N13" s="38"/>
      <c r="O13" s="38"/>
      <c r="P13" s="38"/>
      <c r="Q13" s="38"/>
      <c r="R13" s="38"/>
    </row>
    <row r="14" spans="1:18" x14ac:dyDescent="0.2">
      <c r="C14" s="28" t="s">
        <v>53</v>
      </c>
      <c r="D14" s="52" t="s">
        <v>54</v>
      </c>
      <c r="E14" s="184">
        <v>547</v>
      </c>
      <c r="F14" s="184">
        <v>23</v>
      </c>
      <c r="G14" s="184">
        <v>54</v>
      </c>
      <c r="H14" s="184">
        <v>71</v>
      </c>
      <c r="I14" s="184">
        <v>58</v>
      </c>
      <c r="J14" s="184">
        <v>39</v>
      </c>
      <c r="K14" s="184">
        <v>158</v>
      </c>
      <c r="L14" s="184">
        <v>195</v>
      </c>
      <c r="N14" s="38"/>
      <c r="O14" s="38"/>
      <c r="P14" s="38"/>
      <c r="Q14" s="38"/>
      <c r="R14" s="38"/>
    </row>
    <row r="15" spans="1:18" x14ac:dyDescent="0.15">
      <c r="D15" s="53"/>
      <c r="E15" s="184"/>
      <c r="F15" s="184"/>
      <c r="G15" s="184"/>
      <c r="H15" s="184"/>
      <c r="I15" s="184"/>
      <c r="J15" s="186"/>
      <c r="K15" s="186"/>
      <c r="L15" s="186"/>
      <c r="N15" s="38"/>
      <c r="O15" s="38"/>
      <c r="P15" s="38"/>
      <c r="Q15" s="38"/>
      <c r="R15" s="38"/>
    </row>
    <row r="16" spans="1:18" x14ac:dyDescent="0.2">
      <c r="B16" s="28" t="s">
        <v>869</v>
      </c>
      <c r="C16" s="38"/>
      <c r="D16" s="143"/>
      <c r="E16" s="210">
        <f t="shared" ref="E16:L16" si="1">E17+E18</f>
        <v>10819</v>
      </c>
      <c r="F16" s="210">
        <f t="shared" si="1"/>
        <v>2255</v>
      </c>
      <c r="G16" s="210">
        <f t="shared" si="1"/>
        <v>2334</v>
      </c>
      <c r="H16" s="210">
        <f t="shared" si="1"/>
        <v>1992</v>
      </c>
      <c r="I16" s="210">
        <f t="shared" si="1"/>
        <v>3652</v>
      </c>
      <c r="J16" s="210">
        <f t="shared" si="1"/>
        <v>2626</v>
      </c>
      <c r="K16" s="210">
        <f t="shared" si="1"/>
        <v>4864</v>
      </c>
      <c r="L16" s="210">
        <f t="shared" si="1"/>
        <v>6710</v>
      </c>
      <c r="N16" s="38"/>
      <c r="O16" s="38"/>
      <c r="P16" s="38"/>
      <c r="Q16" s="38"/>
      <c r="R16" s="38"/>
    </row>
    <row r="17" spans="2:18" x14ac:dyDescent="0.2">
      <c r="B17" s="28" t="s">
        <v>51</v>
      </c>
      <c r="D17" s="52" t="s">
        <v>52</v>
      </c>
      <c r="E17" s="210">
        <f t="shared" ref="E17:L18" si="2">E21+E37+E49+E61+E65</f>
        <v>10271</v>
      </c>
      <c r="F17" s="210">
        <f t="shared" si="2"/>
        <v>2233</v>
      </c>
      <c r="G17" s="210">
        <f t="shared" si="2"/>
        <v>2280</v>
      </c>
      <c r="H17" s="210">
        <f t="shared" si="2"/>
        <v>1918</v>
      </c>
      <c r="I17" s="210">
        <f t="shared" si="2"/>
        <v>3588</v>
      </c>
      <c r="J17" s="210">
        <f t="shared" si="2"/>
        <v>2585</v>
      </c>
      <c r="K17" s="210">
        <f t="shared" si="2"/>
        <v>4700</v>
      </c>
      <c r="L17" s="210">
        <f t="shared" si="2"/>
        <v>6512</v>
      </c>
      <c r="M17" s="29">
        <f>SUM(E17:L17)</f>
        <v>34087</v>
      </c>
      <c r="N17" s="38"/>
      <c r="O17" s="38"/>
      <c r="P17" s="38"/>
      <c r="Q17" s="38"/>
      <c r="R17" s="38"/>
    </row>
    <row r="18" spans="2:18" x14ac:dyDescent="0.2">
      <c r="C18" s="28" t="s">
        <v>53</v>
      </c>
      <c r="D18" s="52" t="s">
        <v>54</v>
      </c>
      <c r="E18" s="210">
        <f t="shared" si="2"/>
        <v>548</v>
      </c>
      <c r="F18" s="210">
        <f t="shared" si="2"/>
        <v>22</v>
      </c>
      <c r="G18" s="210">
        <f t="shared" si="2"/>
        <v>54</v>
      </c>
      <c r="H18" s="210">
        <f t="shared" si="2"/>
        <v>74</v>
      </c>
      <c r="I18" s="210">
        <f t="shared" si="2"/>
        <v>64</v>
      </c>
      <c r="J18" s="210">
        <f t="shared" si="2"/>
        <v>41</v>
      </c>
      <c r="K18" s="210">
        <f t="shared" si="2"/>
        <v>164</v>
      </c>
      <c r="L18" s="210">
        <f t="shared" si="2"/>
        <v>198</v>
      </c>
      <c r="M18" s="29">
        <f t="shared" ref="M18:M69" si="3">SUM(E18:L18)</f>
        <v>1165</v>
      </c>
      <c r="N18" s="38"/>
      <c r="O18" s="38"/>
      <c r="P18" s="38"/>
      <c r="Q18" s="38"/>
      <c r="R18" s="38"/>
    </row>
    <row r="19" spans="2:18" x14ac:dyDescent="0.15">
      <c r="C19" s="36"/>
      <c r="D19" s="147"/>
      <c r="E19" s="210"/>
      <c r="F19" s="210"/>
      <c r="G19" s="210"/>
      <c r="H19" s="210"/>
      <c r="I19" s="210"/>
      <c r="J19" s="210"/>
      <c r="K19" s="210"/>
      <c r="L19" s="210"/>
      <c r="M19" s="29">
        <f t="shared" si="3"/>
        <v>0</v>
      </c>
    </row>
    <row r="20" spans="2:18" x14ac:dyDescent="0.2">
      <c r="C20" s="33" t="s">
        <v>699</v>
      </c>
      <c r="D20" s="53"/>
      <c r="E20" s="210">
        <f t="shared" ref="E20:L20" si="4">E21+E22</f>
        <v>2420</v>
      </c>
      <c r="F20" s="210">
        <f t="shared" si="4"/>
        <v>164</v>
      </c>
      <c r="G20" s="210">
        <f t="shared" si="4"/>
        <v>242</v>
      </c>
      <c r="H20" s="210">
        <f t="shared" si="4"/>
        <v>228</v>
      </c>
      <c r="I20" s="210">
        <f t="shared" si="4"/>
        <v>586</v>
      </c>
      <c r="J20" s="210">
        <f t="shared" si="4"/>
        <v>375</v>
      </c>
      <c r="K20" s="210">
        <f t="shared" si="4"/>
        <v>1188</v>
      </c>
      <c r="L20" s="210">
        <f t="shared" si="4"/>
        <v>673</v>
      </c>
      <c r="M20" s="29">
        <f t="shared" si="3"/>
        <v>5876</v>
      </c>
      <c r="N20" s="38"/>
      <c r="O20" s="38"/>
      <c r="P20" s="38"/>
      <c r="Q20" s="38"/>
      <c r="R20" s="38"/>
    </row>
    <row r="21" spans="2:18" x14ac:dyDescent="0.2">
      <c r="C21" s="33"/>
      <c r="D21" s="52" t="s">
        <v>52</v>
      </c>
      <c r="E21" s="210">
        <f t="shared" ref="E21:L22" si="5">E25+E29+E33</f>
        <v>2048</v>
      </c>
      <c r="F21" s="210">
        <f t="shared" si="5"/>
        <v>153</v>
      </c>
      <c r="G21" s="210">
        <f t="shared" si="5"/>
        <v>199</v>
      </c>
      <c r="H21" s="210">
        <f t="shared" si="5"/>
        <v>190</v>
      </c>
      <c r="I21" s="210">
        <f t="shared" si="5"/>
        <v>543</v>
      </c>
      <c r="J21" s="210">
        <f t="shared" si="5"/>
        <v>363</v>
      </c>
      <c r="K21" s="210">
        <f t="shared" si="5"/>
        <v>1065</v>
      </c>
      <c r="L21" s="210">
        <f t="shared" si="5"/>
        <v>639</v>
      </c>
      <c r="M21" s="29">
        <f t="shared" si="3"/>
        <v>5200</v>
      </c>
      <c r="N21" s="38"/>
      <c r="O21" s="38"/>
      <c r="P21" s="38"/>
      <c r="Q21" s="38"/>
      <c r="R21" s="38"/>
    </row>
    <row r="22" spans="2:18" x14ac:dyDescent="0.2">
      <c r="C22" s="33"/>
      <c r="D22" s="52" t="s">
        <v>63</v>
      </c>
      <c r="E22" s="210">
        <f t="shared" si="5"/>
        <v>372</v>
      </c>
      <c r="F22" s="210">
        <f t="shared" si="5"/>
        <v>11</v>
      </c>
      <c r="G22" s="210">
        <f t="shared" si="5"/>
        <v>43</v>
      </c>
      <c r="H22" s="210">
        <f t="shared" si="5"/>
        <v>38</v>
      </c>
      <c r="I22" s="210">
        <f t="shared" si="5"/>
        <v>43</v>
      </c>
      <c r="J22" s="210">
        <f t="shared" si="5"/>
        <v>12</v>
      </c>
      <c r="K22" s="210">
        <f t="shared" si="5"/>
        <v>123</v>
      </c>
      <c r="L22" s="210">
        <f t="shared" si="5"/>
        <v>34</v>
      </c>
      <c r="M22" s="29">
        <f t="shared" si="3"/>
        <v>676</v>
      </c>
      <c r="N22" s="38"/>
      <c r="O22" s="38"/>
      <c r="P22" s="38"/>
      <c r="Q22" s="38"/>
      <c r="R22" s="38"/>
    </row>
    <row r="23" spans="2:18" x14ac:dyDescent="0.2">
      <c r="C23" s="33"/>
      <c r="D23" s="53"/>
      <c r="E23" s="208"/>
      <c r="F23" s="208"/>
      <c r="G23" s="208"/>
      <c r="H23" s="208"/>
      <c r="I23" s="208"/>
      <c r="J23" s="208"/>
      <c r="K23" s="208"/>
      <c r="L23" s="208"/>
      <c r="M23" s="29">
        <f t="shared" si="3"/>
        <v>0</v>
      </c>
    </row>
    <row r="24" spans="2:18" x14ac:dyDescent="0.2">
      <c r="C24" s="33"/>
      <c r="D24" s="144" t="s">
        <v>700</v>
      </c>
      <c r="E24" s="210">
        <f t="shared" ref="E24:L24" si="6">E25+E26</f>
        <v>710</v>
      </c>
      <c r="F24" s="210">
        <f t="shared" si="6"/>
        <v>54</v>
      </c>
      <c r="G24" s="210">
        <f t="shared" si="6"/>
        <v>113</v>
      </c>
      <c r="H24" s="210">
        <f t="shared" si="6"/>
        <v>99</v>
      </c>
      <c r="I24" s="210">
        <f t="shared" si="6"/>
        <v>233</v>
      </c>
      <c r="J24" s="210">
        <f t="shared" si="6"/>
        <v>115</v>
      </c>
      <c r="K24" s="210">
        <f t="shared" si="6"/>
        <v>323</v>
      </c>
      <c r="L24" s="210">
        <f t="shared" si="6"/>
        <v>203</v>
      </c>
      <c r="M24" s="29">
        <f t="shared" si="3"/>
        <v>1850</v>
      </c>
      <c r="N24" s="38"/>
      <c r="O24" s="38"/>
      <c r="P24" s="38"/>
      <c r="Q24" s="38"/>
      <c r="R24" s="38"/>
    </row>
    <row r="25" spans="2:18" x14ac:dyDescent="0.2">
      <c r="C25" s="33"/>
      <c r="D25" s="44" t="s">
        <v>52</v>
      </c>
      <c r="E25" s="211">
        <v>440</v>
      </c>
      <c r="F25" s="211">
        <v>51</v>
      </c>
      <c r="G25" s="211">
        <v>73</v>
      </c>
      <c r="H25" s="211">
        <v>66</v>
      </c>
      <c r="I25" s="211">
        <v>199</v>
      </c>
      <c r="J25" s="211">
        <v>104</v>
      </c>
      <c r="K25" s="211">
        <v>215</v>
      </c>
      <c r="L25" s="211">
        <v>174</v>
      </c>
      <c r="M25" s="29">
        <f t="shared" si="3"/>
        <v>1322</v>
      </c>
      <c r="N25" s="45"/>
      <c r="O25" s="45"/>
      <c r="P25" s="45"/>
      <c r="Q25" s="45"/>
      <c r="R25" s="45"/>
    </row>
    <row r="26" spans="2:18" x14ac:dyDescent="0.2">
      <c r="C26" s="33"/>
      <c r="D26" s="44" t="s">
        <v>63</v>
      </c>
      <c r="E26" s="211">
        <v>270</v>
      </c>
      <c r="F26" s="211">
        <v>3</v>
      </c>
      <c r="G26" s="211">
        <v>40</v>
      </c>
      <c r="H26" s="211">
        <v>33</v>
      </c>
      <c r="I26" s="211">
        <v>34</v>
      </c>
      <c r="J26" s="211">
        <v>11</v>
      </c>
      <c r="K26" s="211">
        <v>108</v>
      </c>
      <c r="L26" s="211">
        <v>29</v>
      </c>
      <c r="M26" s="29">
        <f t="shared" si="3"/>
        <v>528</v>
      </c>
      <c r="N26" s="45"/>
      <c r="O26" s="45"/>
      <c r="P26" s="45"/>
      <c r="Q26" s="45"/>
      <c r="R26" s="45"/>
    </row>
    <row r="27" spans="2:18" x14ac:dyDescent="0.2">
      <c r="C27" s="33"/>
      <c r="D27" s="44"/>
      <c r="E27" s="211"/>
      <c r="F27" s="211"/>
      <c r="G27" s="211"/>
      <c r="H27" s="211"/>
      <c r="I27" s="211"/>
      <c r="J27" s="211"/>
      <c r="K27" s="211"/>
      <c r="L27" s="211"/>
      <c r="M27" s="29">
        <f t="shared" si="3"/>
        <v>0</v>
      </c>
      <c r="N27" s="45"/>
      <c r="O27" s="45"/>
      <c r="P27" s="45"/>
      <c r="Q27" s="45"/>
      <c r="R27" s="45"/>
    </row>
    <row r="28" spans="2:18" x14ac:dyDescent="0.2">
      <c r="C28" s="33"/>
      <c r="D28" s="145" t="s">
        <v>701</v>
      </c>
      <c r="E28" s="210">
        <f t="shared" ref="E28:L28" si="7">E29+E30</f>
        <v>1649</v>
      </c>
      <c r="F28" s="210">
        <f t="shared" si="7"/>
        <v>109</v>
      </c>
      <c r="G28" s="210">
        <f t="shared" si="7"/>
        <v>128</v>
      </c>
      <c r="H28" s="210">
        <f t="shared" si="7"/>
        <v>126</v>
      </c>
      <c r="I28" s="210">
        <f t="shared" si="7"/>
        <v>353</v>
      </c>
      <c r="J28" s="210">
        <f t="shared" si="7"/>
        <v>260</v>
      </c>
      <c r="K28" s="210">
        <f t="shared" si="7"/>
        <v>860</v>
      </c>
      <c r="L28" s="210">
        <f t="shared" si="7"/>
        <v>470</v>
      </c>
      <c r="M28" s="29">
        <f t="shared" si="3"/>
        <v>3955</v>
      </c>
      <c r="N28" s="38"/>
      <c r="O28" s="38"/>
      <c r="P28" s="38"/>
      <c r="Q28" s="38"/>
      <c r="R28" s="38"/>
    </row>
    <row r="29" spans="2:18" x14ac:dyDescent="0.2">
      <c r="C29" s="33"/>
      <c r="D29" s="44" t="s">
        <v>52</v>
      </c>
      <c r="E29" s="211">
        <v>1606</v>
      </c>
      <c r="F29" s="211">
        <v>102</v>
      </c>
      <c r="G29" s="211">
        <v>126</v>
      </c>
      <c r="H29" s="211">
        <v>122</v>
      </c>
      <c r="I29" s="211">
        <v>344</v>
      </c>
      <c r="J29" s="211">
        <v>259</v>
      </c>
      <c r="K29" s="211">
        <v>846</v>
      </c>
      <c r="L29" s="211">
        <v>465</v>
      </c>
      <c r="M29" s="29">
        <f t="shared" si="3"/>
        <v>3870</v>
      </c>
      <c r="N29" s="45"/>
      <c r="O29" s="45"/>
      <c r="P29" s="45"/>
      <c r="Q29" s="45"/>
      <c r="R29" s="45"/>
    </row>
    <row r="30" spans="2:18" x14ac:dyDescent="0.2">
      <c r="C30" s="33"/>
      <c r="D30" s="44" t="s">
        <v>63</v>
      </c>
      <c r="E30" s="211">
        <v>43</v>
      </c>
      <c r="F30" s="211">
        <v>7</v>
      </c>
      <c r="G30" s="211">
        <v>2</v>
      </c>
      <c r="H30" s="211">
        <v>4</v>
      </c>
      <c r="I30" s="211">
        <v>9</v>
      </c>
      <c r="J30" s="211">
        <v>1</v>
      </c>
      <c r="K30" s="211">
        <v>14</v>
      </c>
      <c r="L30" s="211">
        <v>5</v>
      </c>
      <c r="M30" s="29">
        <f t="shared" si="3"/>
        <v>85</v>
      </c>
      <c r="N30" s="45"/>
      <c r="O30" s="45"/>
      <c r="P30" s="45"/>
      <c r="Q30" s="45"/>
      <c r="R30" s="45"/>
    </row>
    <row r="31" spans="2:18" x14ac:dyDescent="0.2">
      <c r="C31" s="33"/>
      <c r="D31" s="46"/>
      <c r="E31" s="208"/>
      <c r="F31" s="208"/>
      <c r="G31" s="208"/>
      <c r="H31" s="208"/>
      <c r="I31" s="208"/>
      <c r="J31" s="208"/>
      <c r="K31" s="208"/>
      <c r="L31" s="208"/>
      <c r="M31" s="29">
        <f t="shared" si="3"/>
        <v>0</v>
      </c>
    </row>
    <row r="32" spans="2:18" x14ac:dyDescent="0.2">
      <c r="C32" s="33"/>
      <c r="D32" s="145" t="s">
        <v>702</v>
      </c>
      <c r="E32" s="210">
        <f t="shared" ref="E32:L32" si="8">E33+E34</f>
        <v>61</v>
      </c>
      <c r="F32" s="210">
        <f t="shared" si="8"/>
        <v>1</v>
      </c>
      <c r="G32" s="210">
        <f t="shared" si="8"/>
        <v>1</v>
      </c>
      <c r="H32" s="210">
        <f t="shared" si="8"/>
        <v>3</v>
      </c>
      <c r="I32" s="210">
        <f t="shared" si="8"/>
        <v>0</v>
      </c>
      <c r="J32" s="210">
        <f t="shared" si="8"/>
        <v>0</v>
      </c>
      <c r="K32" s="210">
        <f t="shared" si="8"/>
        <v>5</v>
      </c>
      <c r="L32" s="210">
        <f t="shared" si="8"/>
        <v>0</v>
      </c>
      <c r="M32" s="29">
        <f t="shared" si="3"/>
        <v>71</v>
      </c>
      <c r="N32" s="38"/>
      <c r="O32" s="38"/>
      <c r="P32" s="38"/>
      <c r="Q32" s="38"/>
      <c r="R32" s="38"/>
    </row>
    <row r="33" spans="2:18" x14ac:dyDescent="0.2">
      <c r="C33" s="33"/>
      <c r="D33" s="44" t="s">
        <v>52</v>
      </c>
      <c r="E33" s="211">
        <v>2</v>
      </c>
      <c r="F33" s="211">
        <v>0</v>
      </c>
      <c r="G33" s="211">
        <v>0</v>
      </c>
      <c r="H33" s="211">
        <v>2</v>
      </c>
      <c r="I33" s="211">
        <v>0</v>
      </c>
      <c r="J33" s="211">
        <v>0</v>
      </c>
      <c r="K33" s="211">
        <v>4</v>
      </c>
      <c r="L33" s="211">
        <v>0</v>
      </c>
      <c r="M33" s="29">
        <f t="shared" si="3"/>
        <v>8</v>
      </c>
      <c r="N33" s="45"/>
      <c r="O33" s="45"/>
      <c r="P33" s="45"/>
      <c r="Q33" s="45"/>
      <c r="R33" s="45"/>
    </row>
    <row r="34" spans="2:18" x14ac:dyDescent="0.2">
      <c r="C34" s="33"/>
      <c r="D34" s="44" t="s">
        <v>63</v>
      </c>
      <c r="E34" s="211">
        <v>59</v>
      </c>
      <c r="F34" s="211">
        <v>1</v>
      </c>
      <c r="G34" s="211">
        <v>1</v>
      </c>
      <c r="H34" s="211">
        <v>1</v>
      </c>
      <c r="I34" s="211">
        <v>0</v>
      </c>
      <c r="J34" s="211">
        <v>0</v>
      </c>
      <c r="K34" s="211">
        <v>1</v>
      </c>
      <c r="L34" s="211">
        <v>0</v>
      </c>
      <c r="M34" s="29">
        <f t="shared" si="3"/>
        <v>63</v>
      </c>
      <c r="N34" s="45"/>
      <c r="O34" s="45"/>
      <c r="P34" s="45"/>
      <c r="Q34" s="45"/>
      <c r="R34" s="45"/>
    </row>
    <row r="35" spans="2:18" x14ac:dyDescent="0.2">
      <c r="C35" s="33"/>
      <c r="D35" s="46"/>
      <c r="E35" s="208"/>
      <c r="F35" s="208"/>
      <c r="G35" s="208"/>
      <c r="H35" s="208"/>
      <c r="I35" s="208"/>
      <c r="J35" s="208"/>
      <c r="K35" s="208"/>
      <c r="L35" s="208"/>
      <c r="M35" s="29">
        <f t="shared" si="3"/>
        <v>0</v>
      </c>
    </row>
    <row r="36" spans="2:18" x14ac:dyDescent="0.2">
      <c r="C36" s="48" t="s">
        <v>703</v>
      </c>
      <c r="D36" s="146" t="s">
        <v>55</v>
      </c>
      <c r="E36" s="210">
        <f t="shared" ref="E36:L36" si="9">E37+E38</f>
        <v>54</v>
      </c>
      <c r="F36" s="210">
        <f t="shared" si="9"/>
        <v>9</v>
      </c>
      <c r="G36" s="210">
        <f t="shared" si="9"/>
        <v>8</v>
      </c>
      <c r="H36" s="210">
        <f t="shared" si="9"/>
        <v>21</v>
      </c>
      <c r="I36" s="210">
        <f t="shared" si="9"/>
        <v>15</v>
      </c>
      <c r="J36" s="210">
        <f t="shared" si="9"/>
        <v>18</v>
      </c>
      <c r="K36" s="210">
        <f t="shared" si="9"/>
        <v>19</v>
      </c>
      <c r="L36" s="210">
        <f t="shared" si="9"/>
        <v>101</v>
      </c>
      <c r="M36" s="29">
        <f t="shared" si="3"/>
        <v>245</v>
      </c>
      <c r="N36" s="38"/>
      <c r="O36" s="38"/>
      <c r="P36" s="38"/>
      <c r="Q36" s="38"/>
      <c r="R36" s="38"/>
    </row>
    <row r="37" spans="2:18" x14ac:dyDescent="0.2">
      <c r="B37" s="28" t="s">
        <v>56</v>
      </c>
      <c r="C37" s="33"/>
      <c r="D37" s="52" t="s">
        <v>52</v>
      </c>
      <c r="E37" s="210">
        <f t="shared" ref="E37:L38" si="10">E41+E45</f>
        <v>30</v>
      </c>
      <c r="F37" s="210">
        <f t="shared" si="10"/>
        <v>9</v>
      </c>
      <c r="G37" s="210">
        <f t="shared" si="10"/>
        <v>8</v>
      </c>
      <c r="H37" s="210">
        <f t="shared" si="10"/>
        <v>0</v>
      </c>
      <c r="I37" s="210">
        <f t="shared" si="10"/>
        <v>10</v>
      </c>
      <c r="J37" s="210">
        <f t="shared" si="10"/>
        <v>14</v>
      </c>
      <c r="K37" s="210">
        <f t="shared" si="10"/>
        <v>19</v>
      </c>
      <c r="L37" s="210">
        <f t="shared" si="10"/>
        <v>34</v>
      </c>
      <c r="M37" s="29">
        <f t="shared" si="3"/>
        <v>124</v>
      </c>
      <c r="N37" s="38"/>
      <c r="O37" s="38"/>
      <c r="P37" s="38"/>
      <c r="Q37" s="38"/>
      <c r="R37" s="38"/>
    </row>
    <row r="38" spans="2:18" x14ac:dyDescent="0.2">
      <c r="B38" s="28" t="s">
        <v>57</v>
      </c>
      <c r="C38" s="33"/>
      <c r="D38" s="52" t="s">
        <v>63</v>
      </c>
      <c r="E38" s="210">
        <f t="shared" si="10"/>
        <v>24</v>
      </c>
      <c r="F38" s="210">
        <f t="shared" si="10"/>
        <v>0</v>
      </c>
      <c r="G38" s="210">
        <f t="shared" si="10"/>
        <v>0</v>
      </c>
      <c r="H38" s="210">
        <f t="shared" si="10"/>
        <v>21</v>
      </c>
      <c r="I38" s="210">
        <f t="shared" si="10"/>
        <v>5</v>
      </c>
      <c r="J38" s="210">
        <f t="shared" si="10"/>
        <v>4</v>
      </c>
      <c r="K38" s="210">
        <f t="shared" si="10"/>
        <v>0</v>
      </c>
      <c r="L38" s="210">
        <f t="shared" si="10"/>
        <v>67</v>
      </c>
      <c r="M38" s="29">
        <f t="shared" si="3"/>
        <v>121</v>
      </c>
      <c r="N38" s="38"/>
      <c r="O38" s="38"/>
      <c r="P38" s="38"/>
      <c r="Q38" s="38"/>
      <c r="R38" s="38"/>
    </row>
    <row r="39" spans="2:18" x14ac:dyDescent="0.2">
      <c r="B39" s="28" t="s">
        <v>58</v>
      </c>
      <c r="C39" s="33"/>
      <c r="D39" s="53"/>
      <c r="E39" s="208"/>
      <c r="F39" s="208"/>
      <c r="G39" s="208"/>
      <c r="H39" s="208"/>
      <c r="I39" s="208"/>
      <c r="J39" s="208"/>
      <c r="K39" s="208"/>
      <c r="L39" s="208"/>
      <c r="M39" s="29">
        <f t="shared" si="3"/>
        <v>0</v>
      </c>
    </row>
    <row r="40" spans="2:18" x14ac:dyDescent="0.2">
      <c r="B40" s="28" t="s">
        <v>59</v>
      </c>
      <c r="C40" s="33"/>
      <c r="D40" s="145" t="s">
        <v>700</v>
      </c>
      <c r="E40" s="210">
        <f t="shared" ref="E40:L40" si="11">E41+E42</f>
        <v>8</v>
      </c>
      <c r="F40" s="210">
        <f t="shared" si="11"/>
        <v>1</v>
      </c>
      <c r="G40" s="210">
        <f t="shared" si="11"/>
        <v>4</v>
      </c>
      <c r="H40" s="210">
        <f t="shared" si="11"/>
        <v>13</v>
      </c>
      <c r="I40" s="210">
        <f t="shared" si="11"/>
        <v>4</v>
      </c>
      <c r="J40" s="210">
        <f t="shared" si="11"/>
        <v>0</v>
      </c>
      <c r="K40" s="210">
        <f t="shared" si="11"/>
        <v>3</v>
      </c>
      <c r="L40" s="210">
        <f t="shared" si="11"/>
        <v>60</v>
      </c>
      <c r="M40" s="29">
        <f t="shared" si="3"/>
        <v>93</v>
      </c>
      <c r="N40" s="38"/>
      <c r="O40" s="38"/>
      <c r="P40" s="38"/>
      <c r="Q40" s="38"/>
      <c r="R40" s="38"/>
    </row>
    <row r="41" spans="2:18" x14ac:dyDescent="0.2">
      <c r="C41" s="33"/>
      <c r="D41" s="44" t="s">
        <v>52</v>
      </c>
      <c r="E41" s="211">
        <v>1</v>
      </c>
      <c r="F41" s="211">
        <v>1</v>
      </c>
      <c r="G41" s="211">
        <v>4</v>
      </c>
      <c r="H41" s="211">
        <v>0</v>
      </c>
      <c r="I41" s="211">
        <v>2</v>
      </c>
      <c r="J41" s="211">
        <v>0</v>
      </c>
      <c r="K41" s="211">
        <v>3</v>
      </c>
      <c r="L41" s="211">
        <v>7</v>
      </c>
      <c r="M41" s="29">
        <f t="shared" si="3"/>
        <v>18</v>
      </c>
      <c r="N41" s="45"/>
      <c r="O41" s="45"/>
      <c r="P41" s="45"/>
      <c r="Q41" s="45"/>
      <c r="R41" s="45"/>
    </row>
    <row r="42" spans="2:18" x14ac:dyDescent="0.2">
      <c r="C42" s="33"/>
      <c r="D42" s="44" t="s">
        <v>63</v>
      </c>
      <c r="E42" s="211">
        <v>7</v>
      </c>
      <c r="F42" s="211">
        <v>0</v>
      </c>
      <c r="G42" s="211">
        <v>0</v>
      </c>
      <c r="H42" s="211">
        <v>13</v>
      </c>
      <c r="I42" s="211">
        <v>2</v>
      </c>
      <c r="J42" s="211">
        <v>0</v>
      </c>
      <c r="K42" s="211">
        <v>0</v>
      </c>
      <c r="L42" s="211">
        <v>53</v>
      </c>
      <c r="M42" s="29">
        <f t="shared" si="3"/>
        <v>75</v>
      </c>
      <c r="N42" s="45"/>
      <c r="O42" s="45"/>
      <c r="P42" s="45"/>
      <c r="Q42" s="45"/>
      <c r="R42" s="45"/>
    </row>
    <row r="43" spans="2:18" x14ac:dyDescent="0.2">
      <c r="C43" s="33"/>
      <c r="D43" s="46"/>
      <c r="E43" s="208"/>
      <c r="F43" s="208"/>
      <c r="G43" s="208"/>
      <c r="H43" s="208"/>
      <c r="I43" s="208"/>
      <c r="J43" s="208"/>
      <c r="K43" s="208"/>
      <c r="L43" s="208"/>
      <c r="M43" s="29">
        <f t="shared" si="3"/>
        <v>0</v>
      </c>
    </row>
    <row r="44" spans="2:18" x14ac:dyDescent="0.2">
      <c r="C44" s="33"/>
      <c r="D44" s="145" t="s">
        <v>701</v>
      </c>
      <c r="E44" s="210">
        <f t="shared" ref="E44:L44" si="12">E45+E46</f>
        <v>46</v>
      </c>
      <c r="F44" s="210">
        <f t="shared" si="12"/>
        <v>8</v>
      </c>
      <c r="G44" s="210">
        <f t="shared" si="12"/>
        <v>4</v>
      </c>
      <c r="H44" s="210">
        <f t="shared" si="12"/>
        <v>8</v>
      </c>
      <c r="I44" s="210">
        <f t="shared" si="12"/>
        <v>11</v>
      </c>
      <c r="J44" s="210">
        <f t="shared" si="12"/>
        <v>18</v>
      </c>
      <c r="K44" s="210">
        <f t="shared" si="12"/>
        <v>16</v>
      </c>
      <c r="L44" s="210">
        <f t="shared" si="12"/>
        <v>41</v>
      </c>
      <c r="M44" s="29">
        <f t="shared" si="3"/>
        <v>152</v>
      </c>
      <c r="N44" s="38"/>
      <c r="O44" s="38"/>
      <c r="P44" s="38"/>
      <c r="Q44" s="38"/>
      <c r="R44" s="38"/>
    </row>
    <row r="45" spans="2:18" x14ac:dyDescent="0.2">
      <c r="C45" s="33"/>
      <c r="D45" s="44" t="s">
        <v>52</v>
      </c>
      <c r="E45" s="211">
        <v>29</v>
      </c>
      <c r="F45" s="211">
        <v>8</v>
      </c>
      <c r="G45" s="211">
        <v>4</v>
      </c>
      <c r="H45" s="211">
        <v>0</v>
      </c>
      <c r="I45" s="211">
        <v>8</v>
      </c>
      <c r="J45" s="211">
        <v>14</v>
      </c>
      <c r="K45" s="211">
        <v>16</v>
      </c>
      <c r="L45" s="211">
        <v>27</v>
      </c>
      <c r="M45" s="29">
        <f t="shared" si="3"/>
        <v>106</v>
      </c>
      <c r="N45" s="45"/>
      <c r="O45" s="45"/>
      <c r="P45" s="45"/>
      <c r="Q45" s="45"/>
      <c r="R45" s="45"/>
    </row>
    <row r="46" spans="2:18" x14ac:dyDescent="0.2">
      <c r="C46" s="33"/>
      <c r="D46" s="44" t="s">
        <v>63</v>
      </c>
      <c r="E46" s="211">
        <v>17</v>
      </c>
      <c r="F46" s="211">
        <v>0</v>
      </c>
      <c r="G46" s="211">
        <v>0</v>
      </c>
      <c r="H46" s="211">
        <v>8</v>
      </c>
      <c r="I46" s="211">
        <v>3</v>
      </c>
      <c r="J46" s="211">
        <v>4</v>
      </c>
      <c r="K46" s="211">
        <v>0</v>
      </c>
      <c r="L46" s="211">
        <v>14</v>
      </c>
      <c r="M46" s="29">
        <f t="shared" si="3"/>
        <v>46</v>
      </c>
      <c r="N46" s="45"/>
      <c r="O46" s="45"/>
      <c r="P46" s="45"/>
      <c r="Q46" s="45"/>
      <c r="R46" s="45"/>
    </row>
    <row r="47" spans="2:18" x14ac:dyDescent="0.2">
      <c r="C47" s="33"/>
      <c r="D47" s="46"/>
      <c r="E47" s="208"/>
      <c r="F47" s="208"/>
      <c r="G47" s="208"/>
      <c r="H47" s="208"/>
      <c r="I47" s="208"/>
      <c r="J47" s="208"/>
      <c r="K47" s="208"/>
      <c r="L47" s="208"/>
      <c r="M47" s="29">
        <f t="shared" si="3"/>
        <v>0</v>
      </c>
    </row>
    <row r="48" spans="2:18" x14ac:dyDescent="0.2">
      <c r="C48" s="48" t="s">
        <v>704</v>
      </c>
      <c r="D48" s="43"/>
      <c r="E48" s="210">
        <f t="shared" ref="E48:L48" si="13">E49+E50</f>
        <v>7908</v>
      </c>
      <c r="F48" s="210">
        <f t="shared" si="13"/>
        <v>1952</v>
      </c>
      <c r="G48" s="210">
        <f t="shared" si="13"/>
        <v>2003</v>
      </c>
      <c r="H48" s="210">
        <f t="shared" si="13"/>
        <v>1693</v>
      </c>
      <c r="I48" s="210">
        <f t="shared" si="13"/>
        <v>2852</v>
      </c>
      <c r="J48" s="210">
        <f t="shared" si="13"/>
        <v>2135</v>
      </c>
      <c r="K48" s="210">
        <f t="shared" si="13"/>
        <v>3440</v>
      </c>
      <c r="L48" s="210">
        <f t="shared" si="13"/>
        <v>5620</v>
      </c>
      <c r="M48" s="29">
        <f t="shared" si="3"/>
        <v>27603</v>
      </c>
      <c r="N48" s="38"/>
      <c r="O48" s="38"/>
      <c r="P48" s="38"/>
      <c r="Q48" s="38"/>
      <c r="R48" s="38"/>
    </row>
    <row r="49" spans="2:18" x14ac:dyDescent="0.2">
      <c r="C49" s="33"/>
      <c r="D49" s="52" t="s">
        <v>52</v>
      </c>
      <c r="E49" s="210">
        <f t="shared" ref="E49:L50" si="14">E53+E57</f>
        <v>7882</v>
      </c>
      <c r="F49" s="210">
        <f t="shared" si="14"/>
        <v>1942</v>
      </c>
      <c r="G49" s="210">
        <f t="shared" si="14"/>
        <v>2000</v>
      </c>
      <c r="H49" s="210">
        <f t="shared" si="14"/>
        <v>1679</v>
      </c>
      <c r="I49" s="210">
        <f t="shared" si="14"/>
        <v>2843</v>
      </c>
      <c r="J49" s="210">
        <f t="shared" si="14"/>
        <v>2128</v>
      </c>
      <c r="K49" s="210">
        <f t="shared" si="14"/>
        <v>3433</v>
      </c>
      <c r="L49" s="210">
        <f t="shared" si="14"/>
        <v>5542</v>
      </c>
      <c r="M49" s="29">
        <f t="shared" si="3"/>
        <v>27449</v>
      </c>
      <c r="N49" s="38"/>
      <c r="O49" s="38"/>
      <c r="P49" s="38"/>
      <c r="Q49" s="38"/>
      <c r="R49" s="38"/>
    </row>
    <row r="50" spans="2:18" x14ac:dyDescent="0.2">
      <c r="C50" s="33"/>
      <c r="D50" s="52" t="s">
        <v>63</v>
      </c>
      <c r="E50" s="210">
        <f t="shared" si="14"/>
        <v>26</v>
      </c>
      <c r="F50" s="210">
        <f t="shared" si="14"/>
        <v>10</v>
      </c>
      <c r="G50" s="210">
        <f t="shared" si="14"/>
        <v>3</v>
      </c>
      <c r="H50" s="210">
        <f t="shared" si="14"/>
        <v>14</v>
      </c>
      <c r="I50" s="210">
        <f t="shared" si="14"/>
        <v>9</v>
      </c>
      <c r="J50" s="210">
        <f t="shared" si="14"/>
        <v>7</v>
      </c>
      <c r="K50" s="210">
        <f t="shared" si="14"/>
        <v>7</v>
      </c>
      <c r="L50" s="210">
        <f t="shared" si="14"/>
        <v>78</v>
      </c>
      <c r="M50" s="29">
        <f t="shared" si="3"/>
        <v>154</v>
      </c>
      <c r="N50" s="38"/>
      <c r="O50" s="38"/>
      <c r="P50" s="38"/>
      <c r="Q50" s="38"/>
      <c r="R50" s="38"/>
    </row>
    <row r="51" spans="2:18" x14ac:dyDescent="0.2">
      <c r="C51" s="33"/>
      <c r="D51" s="53"/>
      <c r="E51" s="208"/>
      <c r="F51" s="208"/>
      <c r="G51" s="208"/>
      <c r="H51" s="208"/>
      <c r="I51" s="208"/>
      <c r="J51" s="208"/>
      <c r="K51" s="208"/>
      <c r="L51" s="208"/>
      <c r="M51" s="29">
        <f t="shared" si="3"/>
        <v>0</v>
      </c>
    </row>
    <row r="52" spans="2:18" x14ac:dyDescent="0.2">
      <c r="C52" s="33"/>
      <c r="D52" s="145" t="s">
        <v>700</v>
      </c>
      <c r="E52" s="210">
        <f t="shared" ref="E52:L52" si="15">E53+E54</f>
        <v>3330</v>
      </c>
      <c r="F52" s="210">
        <f t="shared" si="15"/>
        <v>764</v>
      </c>
      <c r="G52" s="210">
        <f t="shared" si="15"/>
        <v>778</v>
      </c>
      <c r="H52" s="210">
        <f t="shared" si="15"/>
        <v>666</v>
      </c>
      <c r="I52" s="210">
        <f t="shared" si="15"/>
        <v>1079</v>
      </c>
      <c r="J52" s="210">
        <f t="shared" si="15"/>
        <v>856</v>
      </c>
      <c r="K52" s="210">
        <f t="shared" si="15"/>
        <v>1400</v>
      </c>
      <c r="L52" s="210">
        <f t="shared" si="15"/>
        <v>2114</v>
      </c>
      <c r="M52" s="29">
        <f t="shared" si="3"/>
        <v>10987</v>
      </c>
      <c r="N52" s="38"/>
      <c r="O52" s="38"/>
      <c r="P52" s="38"/>
      <c r="Q52" s="38"/>
      <c r="R52" s="38"/>
    </row>
    <row r="53" spans="2:18" x14ac:dyDescent="0.2">
      <c r="C53" s="33"/>
      <c r="D53" s="44" t="s">
        <v>52</v>
      </c>
      <c r="E53" s="211">
        <v>3328</v>
      </c>
      <c r="F53" s="211">
        <v>763</v>
      </c>
      <c r="G53" s="211">
        <v>778</v>
      </c>
      <c r="H53" s="211">
        <v>664</v>
      </c>
      <c r="I53" s="211">
        <v>1079</v>
      </c>
      <c r="J53" s="211">
        <v>854</v>
      </c>
      <c r="K53" s="211">
        <v>1398</v>
      </c>
      <c r="L53" s="211">
        <v>2107</v>
      </c>
      <c r="M53" s="29">
        <f t="shared" si="3"/>
        <v>10971</v>
      </c>
      <c r="N53" s="45"/>
      <c r="O53" s="45"/>
      <c r="P53" s="45"/>
      <c r="Q53" s="45"/>
      <c r="R53" s="45"/>
    </row>
    <row r="54" spans="2:18" x14ac:dyDescent="0.2">
      <c r="C54" s="33"/>
      <c r="D54" s="44" t="s">
        <v>63</v>
      </c>
      <c r="E54" s="211">
        <v>2</v>
      </c>
      <c r="F54" s="211">
        <v>1</v>
      </c>
      <c r="G54" s="211">
        <v>0</v>
      </c>
      <c r="H54" s="211">
        <v>2</v>
      </c>
      <c r="I54" s="211">
        <v>0</v>
      </c>
      <c r="J54" s="211">
        <v>2</v>
      </c>
      <c r="K54" s="211">
        <v>2</v>
      </c>
      <c r="L54" s="211">
        <v>7</v>
      </c>
      <c r="M54" s="29">
        <f t="shared" si="3"/>
        <v>16</v>
      </c>
      <c r="N54" s="45"/>
      <c r="O54" s="45"/>
      <c r="P54" s="45"/>
      <c r="Q54" s="45"/>
      <c r="R54" s="45"/>
    </row>
    <row r="55" spans="2:18" x14ac:dyDescent="0.2">
      <c r="C55" s="33"/>
      <c r="D55" s="46"/>
      <c r="E55" s="208"/>
      <c r="F55" s="208"/>
      <c r="G55" s="208"/>
      <c r="H55" s="208"/>
      <c r="I55" s="208"/>
      <c r="J55" s="208"/>
      <c r="K55" s="208"/>
      <c r="L55" s="208"/>
      <c r="M55" s="29">
        <f t="shared" si="3"/>
        <v>0</v>
      </c>
    </row>
    <row r="56" spans="2:18" x14ac:dyDescent="0.2">
      <c r="C56" s="33"/>
      <c r="D56" s="145" t="s">
        <v>701</v>
      </c>
      <c r="E56" s="210">
        <f t="shared" ref="E56:L56" si="16">E57+E58</f>
        <v>4578</v>
      </c>
      <c r="F56" s="210">
        <f t="shared" si="16"/>
        <v>1188</v>
      </c>
      <c r="G56" s="210">
        <f t="shared" si="16"/>
        <v>1225</v>
      </c>
      <c r="H56" s="210">
        <f t="shared" si="16"/>
        <v>1027</v>
      </c>
      <c r="I56" s="210">
        <f t="shared" si="16"/>
        <v>1773</v>
      </c>
      <c r="J56" s="210">
        <f t="shared" si="16"/>
        <v>1279</v>
      </c>
      <c r="K56" s="210">
        <f t="shared" si="16"/>
        <v>2040</v>
      </c>
      <c r="L56" s="210">
        <f t="shared" si="16"/>
        <v>3506</v>
      </c>
      <c r="M56" s="29">
        <f t="shared" si="3"/>
        <v>16616</v>
      </c>
      <c r="N56" s="38"/>
      <c r="O56" s="38"/>
      <c r="P56" s="38"/>
      <c r="Q56" s="38"/>
      <c r="R56" s="38"/>
    </row>
    <row r="57" spans="2:18" x14ac:dyDescent="0.2">
      <c r="C57" s="33"/>
      <c r="D57" s="44" t="s">
        <v>52</v>
      </c>
      <c r="E57" s="211">
        <v>4554</v>
      </c>
      <c r="F57" s="211">
        <v>1179</v>
      </c>
      <c r="G57" s="211">
        <v>1222</v>
      </c>
      <c r="H57" s="211">
        <v>1015</v>
      </c>
      <c r="I57" s="211">
        <v>1764</v>
      </c>
      <c r="J57" s="211">
        <v>1274</v>
      </c>
      <c r="K57" s="211">
        <v>2035</v>
      </c>
      <c r="L57" s="211">
        <v>3435</v>
      </c>
      <c r="M57" s="29">
        <f t="shared" si="3"/>
        <v>16478</v>
      </c>
      <c r="N57" s="45"/>
      <c r="O57" s="45"/>
      <c r="P57" s="45"/>
      <c r="Q57" s="45"/>
      <c r="R57" s="45"/>
    </row>
    <row r="58" spans="2:18" x14ac:dyDescent="0.2">
      <c r="C58" s="33"/>
      <c r="D58" s="44" t="s">
        <v>63</v>
      </c>
      <c r="E58" s="211">
        <v>24</v>
      </c>
      <c r="F58" s="211">
        <v>9</v>
      </c>
      <c r="G58" s="211">
        <v>3</v>
      </c>
      <c r="H58" s="211">
        <v>12</v>
      </c>
      <c r="I58" s="211">
        <v>9</v>
      </c>
      <c r="J58" s="211">
        <v>5</v>
      </c>
      <c r="K58" s="211">
        <v>5</v>
      </c>
      <c r="L58" s="211">
        <v>71</v>
      </c>
      <c r="M58" s="29">
        <f t="shared" si="3"/>
        <v>138</v>
      </c>
      <c r="N58" s="45"/>
      <c r="O58" s="45"/>
      <c r="P58" s="45"/>
      <c r="Q58" s="45"/>
      <c r="R58" s="45"/>
    </row>
    <row r="59" spans="2:18" x14ac:dyDescent="0.2">
      <c r="C59" s="33"/>
      <c r="D59" s="46"/>
      <c r="E59" s="208"/>
      <c r="F59" s="208"/>
      <c r="G59" s="208"/>
      <c r="H59" s="208"/>
      <c r="I59" s="208"/>
      <c r="J59" s="208"/>
      <c r="K59" s="208"/>
      <c r="L59" s="208"/>
      <c r="M59" s="29">
        <f t="shared" si="3"/>
        <v>0</v>
      </c>
    </row>
    <row r="60" spans="2:18" x14ac:dyDescent="0.2">
      <c r="B60" s="28"/>
      <c r="C60" s="48" t="s">
        <v>705</v>
      </c>
      <c r="D60" s="43"/>
      <c r="E60" s="210">
        <f t="shared" ref="E60:L60" si="17">E61+E62</f>
        <v>385</v>
      </c>
      <c r="F60" s="210">
        <f t="shared" si="17"/>
        <v>78</v>
      </c>
      <c r="G60" s="210">
        <f t="shared" si="17"/>
        <v>75</v>
      </c>
      <c r="H60" s="210">
        <f t="shared" si="17"/>
        <v>37</v>
      </c>
      <c r="I60" s="210">
        <f t="shared" si="17"/>
        <v>140</v>
      </c>
      <c r="J60" s="210">
        <f t="shared" si="17"/>
        <v>94</v>
      </c>
      <c r="K60" s="210">
        <f t="shared" si="17"/>
        <v>184</v>
      </c>
      <c r="L60" s="210">
        <f t="shared" si="17"/>
        <v>250</v>
      </c>
      <c r="M60" s="29">
        <f t="shared" si="3"/>
        <v>1243</v>
      </c>
      <c r="N60" s="38"/>
      <c r="O60" s="38"/>
      <c r="P60" s="38"/>
      <c r="Q60" s="38"/>
      <c r="R60" s="38"/>
    </row>
    <row r="61" spans="2:18" x14ac:dyDescent="0.2">
      <c r="C61" s="33"/>
      <c r="D61" s="52" t="s">
        <v>52</v>
      </c>
      <c r="E61" s="211">
        <v>259</v>
      </c>
      <c r="F61" s="211">
        <v>77</v>
      </c>
      <c r="G61" s="211">
        <v>67</v>
      </c>
      <c r="H61" s="211">
        <v>36</v>
      </c>
      <c r="I61" s="211">
        <v>133</v>
      </c>
      <c r="J61" s="211">
        <v>76</v>
      </c>
      <c r="K61" s="211">
        <v>150</v>
      </c>
      <c r="L61" s="211">
        <v>231</v>
      </c>
      <c r="M61" s="29">
        <f t="shared" si="3"/>
        <v>1029</v>
      </c>
      <c r="N61" s="45"/>
      <c r="O61" s="45"/>
      <c r="P61" s="45"/>
      <c r="Q61" s="45"/>
      <c r="R61" s="45"/>
    </row>
    <row r="62" spans="2:18" x14ac:dyDescent="0.2">
      <c r="C62" s="33"/>
      <c r="D62" s="52" t="s">
        <v>63</v>
      </c>
      <c r="E62" s="211">
        <v>126</v>
      </c>
      <c r="F62" s="211">
        <v>1</v>
      </c>
      <c r="G62" s="211">
        <v>8</v>
      </c>
      <c r="H62" s="211">
        <v>1</v>
      </c>
      <c r="I62" s="211">
        <v>7</v>
      </c>
      <c r="J62" s="211">
        <v>18</v>
      </c>
      <c r="K62" s="211">
        <v>34</v>
      </c>
      <c r="L62" s="211">
        <v>19</v>
      </c>
      <c r="M62" s="29">
        <f t="shared" si="3"/>
        <v>214</v>
      </c>
      <c r="N62" s="45"/>
      <c r="O62" s="45"/>
      <c r="P62" s="45"/>
      <c r="Q62" s="45"/>
      <c r="R62" s="45"/>
    </row>
    <row r="63" spans="2:18" x14ac:dyDescent="0.2">
      <c r="C63" s="33"/>
      <c r="D63" s="53"/>
      <c r="E63" s="208"/>
      <c r="F63" s="208"/>
      <c r="G63" s="208"/>
      <c r="H63" s="208"/>
      <c r="I63" s="208"/>
      <c r="J63" s="208"/>
      <c r="K63" s="208"/>
      <c r="L63" s="208"/>
      <c r="M63" s="29">
        <f t="shared" si="3"/>
        <v>0</v>
      </c>
    </row>
    <row r="64" spans="2:18" x14ac:dyDescent="0.2">
      <c r="B64" s="28"/>
      <c r="C64" s="48" t="s">
        <v>706</v>
      </c>
      <c r="D64" s="43"/>
      <c r="E64" s="210">
        <f t="shared" ref="E64:L64" si="18">E65+E66</f>
        <v>52</v>
      </c>
      <c r="F64" s="210">
        <f t="shared" si="18"/>
        <v>52</v>
      </c>
      <c r="G64" s="210">
        <f t="shared" si="18"/>
        <v>6</v>
      </c>
      <c r="H64" s="210">
        <f t="shared" si="18"/>
        <v>13</v>
      </c>
      <c r="I64" s="210">
        <f t="shared" si="18"/>
        <v>59</v>
      </c>
      <c r="J64" s="210">
        <f t="shared" si="18"/>
        <v>4</v>
      </c>
      <c r="K64" s="210">
        <f t="shared" si="18"/>
        <v>33</v>
      </c>
      <c r="L64" s="210">
        <f t="shared" si="18"/>
        <v>66</v>
      </c>
      <c r="M64" s="29">
        <f t="shared" si="3"/>
        <v>285</v>
      </c>
      <c r="N64" s="38"/>
      <c r="O64" s="38"/>
      <c r="P64" s="38"/>
      <c r="Q64" s="38"/>
      <c r="R64" s="38"/>
    </row>
    <row r="65" spans="1:13" x14ac:dyDescent="0.2">
      <c r="B65" s="28"/>
      <c r="C65" s="34"/>
      <c r="D65" s="52" t="s">
        <v>52</v>
      </c>
      <c r="E65" s="211">
        <v>52</v>
      </c>
      <c r="F65" s="211">
        <v>52</v>
      </c>
      <c r="G65" s="211">
        <v>6</v>
      </c>
      <c r="H65" s="211">
        <v>13</v>
      </c>
      <c r="I65" s="211">
        <v>59</v>
      </c>
      <c r="J65" s="211">
        <v>4</v>
      </c>
      <c r="K65" s="211">
        <v>33</v>
      </c>
      <c r="L65" s="211">
        <v>66</v>
      </c>
      <c r="M65" s="29">
        <f t="shared" si="3"/>
        <v>285</v>
      </c>
    </row>
    <row r="66" spans="1:13" x14ac:dyDescent="0.2">
      <c r="B66" s="28"/>
      <c r="C66" s="34"/>
      <c r="D66" s="52" t="s">
        <v>63</v>
      </c>
      <c r="E66" s="184">
        <v>0</v>
      </c>
      <c r="F66" s="185">
        <v>0</v>
      </c>
      <c r="G66" s="187">
        <v>0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29">
        <f t="shared" si="3"/>
        <v>0</v>
      </c>
    </row>
    <row r="67" spans="1:13" x14ac:dyDescent="0.2">
      <c r="B67" s="49"/>
      <c r="C67" s="37"/>
      <c r="D67" s="147"/>
      <c r="E67" s="191"/>
      <c r="F67" s="191"/>
      <c r="G67" s="191"/>
      <c r="H67" s="191"/>
      <c r="I67" s="191"/>
      <c r="J67" s="191"/>
      <c r="K67" s="191"/>
      <c r="L67" s="191"/>
      <c r="M67" s="29">
        <f t="shared" si="3"/>
        <v>0</v>
      </c>
    </row>
    <row r="68" spans="1:13" x14ac:dyDescent="0.15">
      <c r="D68" s="53"/>
      <c r="E68" s="187"/>
      <c r="F68" s="187"/>
      <c r="G68" s="187"/>
      <c r="H68" s="187"/>
      <c r="I68" s="187"/>
      <c r="J68" s="187"/>
      <c r="K68" s="187"/>
      <c r="L68" s="187"/>
      <c r="M68" s="29">
        <f t="shared" si="3"/>
        <v>0</v>
      </c>
    </row>
    <row r="69" spans="1:13" x14ac:dyDescent="0.2">
      <c r="B69" s="28" t="s">
        <v>60</v>
      </c>
      <c r="D69" s="53"/>
      <c r="E69" s="184">
        <v>329</v>
      </c>
      <c r="F69" s="187">
        <v>67</v>
      </c>
      <c r="G69" s="187">
        <v>65</v>
      </c>
      <c r="H69" s="187">
        <v>43</v>
      </c>
      <c r="I69" s="184">
        <v>82</v>
      </c>
      <c r="J69" s="187">
        <v>63</v>
      </c>
      <c r="K69" s="187">
        <v>142</v>
      </c>
      <c r="L69" s="187">
        <v>195</v>
      </c>
      <c r="M69" s="29">
        <f t="shared" si="3"/>
        <v>986</v>
      </c>
    </row>
    <row r="70" spans="1:13" ht="18" thickBot="1" x14ac:dyDescent="0.2">
      <c r="B70" s="31"/>
      <c r="C70" s="31"/>
      <c r="D70" s="54"/>
      <c r="E70" s="31"/>
      <c r="F70" s="31"/>
      <c r="G70" s="31"/>
      <c r="H70" s="31"/>
      <c r="I70" s="31"/>
      <c r="J70" s="31"/>
      <c r="K70" s="31"/>
      <c r="L70" s="31"/>
    </row>
    <row r="71" spans="1:13" x14ac:dyDescent="0.2">
      <c r="E71" s="28" t="s">
        <v>61</v>
      </c>
    </row>
    <row r="72" spans="1:13" x14ac:dyDescent="0.2">
      <c r="A72" s="28"/>
    </row>
    <row r="73" spans="1:13" x14ac:dyDescent="0.2">
      <c r="A73" s="28"/>
    </row>
  </sheetData>
  <mergeCells count="2">
    <mergeCell ref="B6:L6"/>
    <mergeCell ref="G7:H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3"/>
  <sheetViews>
    <sheetView view="pageBreakPreview" topLeftCell="A55" zoomScale="75" zoomScaleNormal="75" workbookViewId="0">
      <selection activeCell="J50" sqref="J50"/>
    </sheetView>
  </sheetViews>
  <sheetFormatPr defaultColWidth="10.875" defaultRowHeight="17.25" x14ac:dyDescent="0.15"/>
  <cols>
    <col min="1" max="1" width="13.375" style="29" customWidth="1"/>
    <col min="2" max="2" width="7.625" style="29" customWidth="1"/>
    <col min="3" max="3" width="11.25" style="29" customWidth="1"/>
    <col min="4" max="4" width="14" style="29" customWidth="1"/>
    <col min="5" max="6" width="13" style="377" customWidth="1"/>
    <col min="7" max="12" width="13" style="29" customWidth="1"/>
    <col min="13" max="15" width="12.125" style="29" customWidth="1"/>
    <col min="16" max="16384" width="10.875" style="29"/>
  </cols>
  <sheetData>
    <row r="1" spans="1:13" x14ac:dyDescent="0.2">
      <c r="A1" s="28"/>
    </row>
    <row r="6" spans="1:13" x14ac:dyDescent="0.2">
      <c r="B6" s="460" t="s">
        <v>62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</row>
    <row r="7" spans="1:13" ht="18" thickBot="1" x14ac:dyDescent="0.25">
      <c r="B7" s="31"/>
      <c r="C7" s="31"/>
      <c r="D7" s="31"/>
      <c r="E7" s="31"/>
      <c r="F7" s="31"/>
      <c r="G7" s="461" t="s">
        <v>831</v>
      </c>
      <c r="H7" s="461"/>
      <c r="I7" s="31"/>
      <c r="J7" s="31"/>
      <c r="K7" s="31"/>
      <c r="L7" s="90" t="s">
        <v>697</v>
      </c>
    </row>
    <row r="8" spans="1:13" x14ac:dyDescent="0.15">
      <c r="E8" s="240"/>
      <c r="F8" s="372"/>
      <c r="G8" s="34"/>
      <c r="H8" s="34"/>
      <c r="I8" s="34"/>
      <c r="J8" s="110"/>
      <c r="L8" s="34"/>
    </row>
    <row r="9" spans="1:13" s="256" customFormat="1" x14ac:dyDescent="0.2">
      <c r="C9" s="257" t="s">
        <v>50</v>
      </c>
      <c r="E9" s="258" t="s">
        <v>327</v>
      </c>
      <c r="F9" s="258" t="s">
        <v>328</v>
      </c>
      <c r="G9" s="258" t="s">
        <v>685</v>
      </c>
      <c r="H9" s="258" t="s">
        <v>686</v>
      </c>
      <c r="I9" s="258" t="s">
        <v>330</v>
      </c>
      <c r="J9" s="259" t="s">
        <v>331</v>
      </c>
      <c r="K9" s="260" t="s">
        <v>329</v>
      </c>
      <c r="L9" s="258" t="s">
        <v>332</v>
      </c>
    </row>
    <row r="10" spans="1:13" x14ac:dyDescent="0.15">
      <c r="B10" s="36"/>
      <c r="C10" s="36"/>
      <c r="D10" s="36"/>
      <c r="E10" s="373"/>
      <c r="F10" s="373"/>
      <c r="G10" s="37"/>
      <c r="H10" s="37"/>
      <c r="I10" s="37"/>
      <c r="J10" s="46"/>
      <c r="K10" s="36"/>
      <c r="L10" s="37"/>
      <c r="M10" s="252" t="s">
        <v>684</v>
      </c>
    </row>
    <row r="11" spans="1:13" x14ac:dyDescent="0.15">
      <c r="D11" s="43"/>
      <c r="G11" s="119"/>
      <c r="K11" s="119"/>
    </row>
    <row r="12" spans="1:13" x14ac:dyDescent="0.2">
      <c r="B12" s="28" t="s">
        <v>698</v>
      </c>
      <c r="C12" s="38"/>
      <c r="D12" s="143"/>
      <c r="E12" s="374">
        <f>E13+E14</f>
        <v>4853</v>
      </c>
      <c r="F12" s="374">
        <f>F13+F14</f>
        <v>1429</v>
      </c>
      <c r="G12" s="184">
        <f t="shared" ref="G12:L12" si="0">G13+G14</f>
        <v>4987</v>
      </c>
      <c r="H12" s="210">
        <f t="shared" si="0"/>
        <v>854</v>
      </c>
      <c r="I12" s="210">
        <f t="shared" si="0"/>
        <v>894</v>
      </c>
      <c r="J12" s="210">
        <f t="shared" si="0"/>
        <v>204</v>
      </c>
      <c r="K12" s="210">
        <f t="shared" si="0"/>
        <v>4786</v>
      </c>
      <c r="L12" s="210">
        <f t="shared" si="0"/>
        <v>20</v>
      </c>
    </row>
    <row r="13" spans="1:13" x14ac:dyDescent="0.2">
      <c r="B13" s="28" t="s">
        <v>51</v>
      </c>
      <c r="D13" s="52" t="s">
        <v>52</v>
      </c>
      <c r="E13" s="183">
        <v>4604</v>
      </c>
      <c r="F13" s="183">
        <v>1402</v>
      </c>
      <c r="G13" s="184">
        <v>4806</v>
      </c>
      <c r="H13" s="184">
        <v>853</v>
      </c>
      <c r="I13" s="184">
        <v>893</v>
      </c>
      <c r="J13" s="184">
        <v>204</v>
      </c>
      <c r="K13" s="183">
        <v>4678</v>
      </c>
      <c r="L13" s="184">
        <v>20</v>
      </c>
    </row>
    <row r="14" spans="1:13" x14ac:dyDescent="0.2">
      <c r="C14" s="28" t="s">
        <v>53</v>
      </c>
      <c r="D14" s="52" t="s">
        <v>54</v>
      </c>
      <c r="E14" s="183">
        <v>249</v>
      </c>
      <c r="F14" s="183">
        <v>27</v>
      </c>
      <c r="G14" s="184">
        <v>181</v>
      </c>
      <c r="H14" s="184">
        <v>1</v>
      </c>
      <c r="I14" s="184">
        <v>1</v>
      </c>
      <c r="J14" s="185">
        <v>0</v>
      </c>
      <c r="K14" s="183">
        <v>108</v>
      </c>
      <c r="L14" s="185">
        <v>0</v>
      </c>
    </row>
    <row r="15" spans="1:13" x14ac:dyDescent="0.2">
      <c r="C15" s="28"/>
      <c r="D15" s="52"/>
      <c r="E15" s="370"/>
      <c r="F15" s="370"/>
      <c r="G15" s="184"/>
      <c r="H15" s="184"/>
      <c r="I15" s="184"/>
      <c r="J15" s="185"/>
      <c r="K15" s="183"/>
      <c r="L15" s="185"/>
    </row>
    <row r="16" spans="1:13" x14ac:dyDescent="0.2">
      <c r="B16" s="28" t="s">
        <v>869</v>
      </c>
      <c r="C16" s="38"/>
      <c r="D16" s="143"/>
      <c r="E16" s="374">
        <f>E17+E18</f>
        <v>4888</v>
      </c>
      <c r="F16" s="374">
        <f>F17+F18</f>
        <v>1464</v>
      </c>
      <c r="G16" s="210">
        <f t="shared" ref="G16:L16" si="1">G17+G18</f>
        <v>4931</v>
      </c>
      <c r="H16" s="210">
        <f t="shared" si="1"/>
        <v>850</v>
      </c>
      <c r="I16" s="210">
        <f t="shared" si="1"/>
        <v>848</v>
      </c>
      <c r="J16" s="210">
        <f t="shared" si="1"/>
        <v>208</v>
      </c>
      <c r="K16" s="210">
        <f t="shared" si="1"/>
        <v>4698</v>
      </c>
      <c r="L16" s="210">
        <f t="shared" si="1"/>
        <v>20</v>
      </c>
    </row>
    <row r="17" spans="2:13" x14ac:dyDescent="0.2">
      <c r="B17" s="28" t="s">
        <v>51</v>
      </c>
      <c r="D17" s="52" t="s">
        <v>52</v>
      </c>
      <c r="E17" s="374">
        <f>E21+E37+E49+E61+E65</f>
        <v>4618</v>
      </c>
      <c r="F17" s="374">
        <f>F21+F37+F49+F61+F65</f>
        <v>1433</v>
      </c>
      <c r="G17" s="210">
        <f t="shared" ref="G17:L18" si="2">G21+G37+G49+G61+G65</f>
        <v>4756</v>
      </c>
      <c r="H17" s="210">
        <f t="shared" si="2"/>
        <v>849</v>
      </c>
      <c r="I17" s="210">
        <f t="shared" si="2"/>
        <v>847</v>
      </c>
      <c r="J17" s="210">
        <f t="shared" si="2"/>
        <v>208</v>
      </c>
      <c r="K17" s="210">
        <f t="shared" si="2"/>
        <v>4597</v>
      </c>
      <c r="L17" s="210">
        <f t="shared" si="2"/>
        <v>20</v>
      </c>
      <c r="M17" s="29">
        <f>SUM(E17:L17)</f>
        <v>17328</v>
      </c>
    </row>
    <row r="18" spans="2:13" x14ac:dyDescent="0.2">
      <c r="C18" s="28" t="s">
        <v>53</v>
      </c>
      <c r="D18" s="52" t="s">
        <v>54</v>
      </c>
      <c r="E18" s="374">
        <f>E22+E38+E50+E62+E66</f>
        <v>270</v>
      </c>
      <c r="F18" s="374">
        <f>F22+F38+F50+F62+F66</f>
        <v>31</v>
      </c>
      <c r="G18" s="210">
        <f t="shared" si="2"/>
        <v>175</v>
      </c>
      <c r="H18" s="210">
        <f t="shared" si="2"/>
        <v>1</v>
      </c>
      <c r="I18" s="210">
        <f t="shared" si="2"/>
        <v>1</v>
      </c>
      <c r="J18" s="210">
        <f t="shared" si="2"/>
        <v>0</v>
      </c>
      <c r="K18" s="210">
        <f t="shared" si="2"/>
        <v>101</v>
      </c>
      <c r="L18" s="210">
        <f t="shared" si="2"/>
        <v>0</v>
      </c>
      <c r="M18" s="29">
        <f t="shared" ref="M18:M69" si="3">SUM(E18:L18)</f>
        <v>579</v>
      </c>
    </row>
    <row r="19" spans="2:13" x14ac:dyDescent="0.15">
      <c r="C19" s="36"/>
      <c r="D19" s="147"/>
      <c r="E19" s="374"/>
      <c r="F19" s="374"/>
      <c r="G19" s="210"/>
      <c r="H19" s="210"/>
      <c r="I19" s="210"/>
      <c r="J19" s="210"/>
      <c r="K19" s="210"/>
      <c r="L19" s="210"/>
      <c r="M19" s="29">
        <f t="shared" si="3"/>
        <v>0</v>
      </c>
    </row>
    <row r="20" spans="2:13" x14ac:dyDescent="0.2">
      <c r="C20" s="33" t="s">
        <v>689</v>
      </c>
      <c r="D20" s="53"/>
      <c r="E20" s="374">
        <f>E21+E22</f>
        <v>838</v>
      </c>
      <c r="F20" s="374">
        <f>F21+F22</f>
        <v>266</v>
      </c>
      <c r="G20" s="210">
        <f t="shared" ref="G20:L20" si="4">G21+G22</f>
        <v>462</v>
      </c>
      <c r="H20" s="210">
        <f t="shared" si="4"/>
        <v>38</v>
      </c>
      <c r="I20" s="210">
        <f t="shared" si="4"/>
        <v>102</v>
      </c>
      <c r="J20" s="210">
        <f t="shared" si="4"/>
        <v>29</v>
      </c>
      <c r="K20" s="210">
        <f t="shared" si="4"/>
        <v>445</v>
      </c>
      <c r="L20" s="210">
        <f t="shared" si="4"/>
        <v>1</v>
      </c>
      <c r="M20" s="29">
        <f t="shared" si="3"/>
        <v>2181</v>
      </c>
    </row>
    <row r="21" spans="2:13" x14ac:dyDescent="0.2">
      <c r="C21" s="33"/>
      <c r="D21" s="52" t="s">
        <v>52</v>
      </c>
      <c r="E21" s="374">
        <f>E25+E29+E33</f>
        <v>619</v>
      </c>
      <c r="F21" s="374">
        <f>F25+F29+F33</f>
        <v>253</v>
      </c>
      <c r="G21" s="210">
        <f t="shared" ref="G21:L22" si="5">G25+G29+G33</f>
        <v>399</v>
      </c>
      <c r="H21" s="210">
        <f t="shared" si="5"/>
        <v>38</v>
      </c>
      <c r="I21" s="210">
        <f t="shared" si="5"/>
        <v>102</v>
      </c>
      <c r="J21" s="210">
        <f t="shared" si="5"/>
        <v>29</v>
      </c>
      <c r="K21" s="210">
        <f t="shared" si="5"/>
        <v>394</v>
      </c>
      <c r="L21" s="210">
        <f t="shared" si="5"/>
        <v>1</v>
      </c>
      <c r="M21" s="29">
        <f t="shared" si="3"/>
        <v>1835</v>
      </c>
    </row>
    <row r="22" spans="2:13" x14ac:dyDescent="0.2">
      <c r="C22" s="33"/>
      <c r="D22" s="52" t="s">
        <v>63</v>
      </c>
      <c r="E22" s="374">
        <f>E26+E30+E34</f>
        <v>219</v>
      </c>
      <c r="F22" s="374">
        <f>F26+F30+F34</f>
        <v>13</v>
      </c>
      <c r="G22" s="210">
        <f t="shared" si="5"/>
        <v>63</v>
      </c>
      <c r="H22" s="210">
        <f t="shared" si="5"/>
        <v>0</v>
      </c>
      <c r="I22" s="210">
        <f t="shared" si="5"/>
        <v>0</v>
      </c>
      <c r="J22" s="210">
        <f t="shared" si="5"/>
        <v>0</v>
      </c>
      <c r="K22" s="210">
        <f t="shared" si="5"/>
        <v>51</v>
      </c>
      <c r="L22" s="210">
        <f t="shared" si="5"/>
        <v>0</v>
      </c>
      <c r="M22" s="29">
        <f t="shared" si="3"/>
        <v>346</v>
      </c>
    </row>
    <row r="23" spans="2:13" x14ac:dyDescent="0.2">
      <c r="C23" s="33"/>
      <c r="D23" s="53"/>
      <c r="E23" s="378"/>
      <c r="F23" s="378"/>
      <c r="G23" s="208"/>
      <c r="H23" s="208"/>
      <c r="I23" s="208"/>
      <c r="J23" s="208"/>
      <c r="K23" s="208"/>
      <c r="L23" s="208"/>
      <c r="M23" s="29">
        <f t="shared" si="3"/>
        <v>0</v>
      </c>
    </row>
    <row r="24" spans="2:13" x14ac:dyDescent="0.2">
      <c r="C24" s="33"/>
      <c r="D24" s="144" t="s">
        <v>690</v>
      </c>
      <c r="E24" s="374">
        <f>E25+E26</f>
        <v>418</v>
      </c>
      <c r="F24" s="374">
        <f>F25+F26</f>
        <v>112</v>
      </c>
      <c r="G24" s="210">
        <f t="shared" ref="G24:L24" si="6">G25+G26</f>
        <v>187</v>
      </c>
      <c r="H24" s="210">
        <f t="shared" si="6"/>
        <v>10</v>
      </c>
      <c r="I24" s="210">
        <f t="shared" si="6"/>
        <v>48</v>
      </c>
      <c r="J24" s="210">
        <f t="shared" si="6"/>
        <v>14</v>
      </c>
      <c r="K24" s="210">
        <f t="shared" si="6"/>
        <v>161</v>
      </c>
      <c r="L24" s="210">
        <f t="shared" si="6"/>
        <v>1</v>
      </c>
      <c r="M24" s="29">
        <f t="shared" si="3"/>
        <v>951</v>
      </c>
    </row>
    <row r="25" spans="2:13" x14ac:dyDescent="0.2">
      <c r="C25" s="33"/>
      <c r="D25" s="44" t="s">
        <v>52</v>
      </c>
      <c r="E25" s="379">
        <v>237</v>
      </c>
      <c r="F25" s="379">
        <v>99</v>
      </c>
      <c r="G25" s="211">
        <v>127</v>
      </c>
      <c r="H25" s="211">
        <v>10</v>
      </c>
      <c r="I25" s="211">
        <v>48</v>
      </c>
      <c r="J25" s="211">
        <v>14</v>
      </c>
      <c r="K25" s="211">
        <v>122</v>
      </c>
      <c r="L25" s="211">
        <v>1</v>
      </c>
      <c r="M25" s="29">
        <f t="shared" si="3"/>
        <v>658</v>
      </c>
    </row>
    <row r="26" spans="2:13" x14ac:dyDescent="0.2">
      <c r="C26" s="33"/>
      <c r="D26" s="44" t="s">
        <v>63</v>
      </c>
      <c r="E26" s="379">
        <v>181</v>
      </c>
      <c r="F26" s="379">
        <v>13</v>
      </c>
      <c r="G26" s="211">
        <v>60</v>
      </c>
      <c r="H26" s="211">
        <v>0</v>
      </c>
      <c r="I26" s="211">
        <v>0</v>
      </c>
      <c r="J26" s="211">
        <v>0</v>
      </c>
      <c r="K26" s="211">
        <v>39</v>
      </c>
      <c r="L26" s="211">
        <v>0</v>
      </c>
      <c r="M26" s="29">
        <f t="shared" si="3"/>
        <v>293</v>
      </c>
    </row>
    <row r="27" spans="2:13" x14ac:dyDescent="0.2">
      <c r="C27" s="33"/>
      <c r="D27" s="44"/>
      <c r="E27" s="379"/>
      <c r="F27" s="379"/>
      <c r="G27" s="211"/>
      <c r="H27" s="211"/>
      <c r="I27" s="211"/>
      <c r="J27" s="211"/>
      <c r="K27" s="211"/>
      <c r="L27" s="211"/>
      <c r="M27" s="29">
        <f t="shared" si="3"/>
        <v>0</v>
      </c>
    </row>
    <row r="28" spans="2:13" x14ac:dyDescent="0.2">
      <c r="C28" s="33"/>
      <c r="D28" s="145" t="s">
        <v>691</v>
      </c>
      <c r="E28" s="374">
        <f>E29+E30</f>
        <v>400</v>
      </c>
      <c r="F28" s="374">
        <f>F29+F30</f>
        <v>154</v>
      </c>
      <c r="G28" s="210">
        <f t="shared" ref="G28:L28" si="7">G29+G30</f>
        <v>275</v>
      </c>
      <c r="H28" s="210">
        <f t="shared" si="7"/>
        <v>28</v>
      </c>
      <c r="I28" s="210">
        <f t="shared" si="7"/>
        <v>54</v>
      </c>
      <c r="J28" s="210">
        <f t="shared" si="7"/>
        <v>15</v>
      </c>
      <c r="K28" s="210">
        <f t="shared" si="7"/>
        <v>278</v>
      </c>
      <c r="L28" s="210">
        <f t="shared" si="7"/>
        <v>0</v>
      </c>
      <c r="M28" s="29">
        <f t="shared" si="3"/>
        <v>1204</v>
      </c>
    </row>
    <row r="29" spans="2:13" x14ac:dyDescent="0.2">
      <c r="C29" s="33"/>
      <c r="D29" s="44" t="s">
        <v>52</v>
      </c>
      <c r="E29" s="379">
        <v>382</v>
      </c>
      <c r="F29" s="379">
        <v>154</v>
      </c>
      <c r="G29" s="211">
        <v>272</v>
      </c>
      <c r="H29" s="211">
        <v>28</v>
      </c>
      <c r="I29" s="211">
        <v>54</v>
      </c>
      <c r="J29" s="211">
        <v>15</v>
      </c>
      <c r="K29" s="211">
        <v>270</v>
      </c>
      <c r="L29" s="211">
        <v>0</v>
      </c>
      <c r="M29" s="29">
        <f t="shared" si="3"/>
        <v>1175</v>
      </c>
    </row>
    <row r="30" spans="2:13" x14ac:dyDescent="0.2">
      <c r="C30" s="33"/>
      <c r="D30" s="44" t="s">
        <v>63</v>
      </c>
      <c r="E30" s="379">
        <v>18</v>
      </c>
      <c r="F30" s="379">
        <v>0</v>
      </c>
      <c r="G30" s="211">
        <v>3</v>
      </c>
      <c r="H30" s="211">
        <v>0</v>
      </c>
      <c r="I30" s="211">
        <v>0</v>
      </c>
      <c r="J30" s="211">
        <v>0</v>
      </c>
      <c r="K30" s="211">
        <v>8</v>
      </c>
      <c r="L30" s="211">
        <v>0</v>
      </c>
      <c r="M30" s="29">
        <f t="shared" si="3"/>
        <v>29</v>
      </c>
    </row>
    <row r="31" spans="2:13" x14ac:dyDescent="0.2">
      <c r="C31" s="33"/>
      <c r="D31" s="46"/>
      <c r="E31" s="378"/>
      <c r="F31" s="378"/>
      <c r="G31" s="208"/>
      <c r="H31" s="208"/>
      <c r="I31" s="208"/>
      <c r="J31" s="208"/>
      <c r="K31" s="208"/>
      <c r="L31" s="208"/>
      <c r="M31" s="29">
        <f t="shared" si="3"/>
        <v>0</v>
      </c>
    </row>
    <row r="32" spans="2:13" x14ac:dyDescent="0.2">
      <c r="C32" s="33"/>
      <c r="D32" s="145" t="s">
        <v>692</v>
      </c>
      <c r="E32" s="374">
        <f>E33+E34</f>
        <v>20</v>
      </c>
      <c r="F32" s="374">
        <f>F33+F34</f>
        <v>0</v>
      </c>
      <c r="G32" s="210">
        <f t="shared" ref="G32:L32" si="8">G33+G34</f>
        <v>0</v>
      </c>
      <c r="H32" s="210">
        <f t="shared" si="8"/>
        <v>0</v>
      </c>
      <c r="I32" s="210">
        <f t="shared" si="8"/>
        <v>0</v>
      </c>
      <c r="J32" s="210">
        <f t="shared" si="8"/>
        <v>0</v>
      </c>
      <c r="K32" s="210">
        <f t="shared" si="8"/>
        <v>6</v>
      </c>
      <c r="L32" s="210">
        <f t="shared" si="8"/>
        <v>0</v>
      </c>
      <c r="M32" s="29">
        <f t="shared" si="3"/>
        <v>26</v>
      </c>
    </row>
    <row r="33" spans="2:13" x14ac:dyDescent="0.2">
      <c r="C33" s="33"/>
      <c r="D33" s="44" t="s">
        <v>52</v>
      </c>
      <c r="E33" s="379">
        <v>0</v>
      </c>
      <c r="F33" s="379">
        <v>0</v>
      </c>
      <c r="G33" s="211">
        <v>0</v>
      </c>
      <c r="H33" s="211">
        <v>0</v>
      </c>
      <c r="I33" s="211">
        <v>0</v>
      </c>
      <c r="J33" s="211">
        <v>0</v>
      </c>
      <c r="K33" s="211">
        <v>2</v>
      </c>
      <c r="L33" s="211">
        <v>0</v>
      </c>
      <c r="M33" s="29">
        <f t="shared" si="3"/>
        <v>2</v>
      </c>
    </row>
    <row r="34" spans="2:13" x14ac:dyDescent="0.2">
      <c r="C34" s="33"/>
      <c r="D34" s="44" t="s">
        <v>63</v>
      </c>
      <c r="E34" s="379">
        <v>20</v>
      </c>
      <c r="F34" s="379">
        <v>0</v>
      </c>
      <c r="G34" s="211">
        <v>0</v>
      </c>
      <c r="H34" s="211">
        <v>0</v>
      </c>
      <c r="I34" s="211">
        <v>0</v>
      </c>
      <c r="J34" s="211">
        <v>0</v>
      </c>
      <c r="K34" s="211">
        <v>4</v>
      </c>
      <c r="L34" s="211">
        <v>0</v>
      </c>
      <c r="M34" s="29">
        <f t="shared" si="3"/>
        <v>24</v>
      </c>
    </row>
    <row r="35" spans="2:13" x14ac:dyDescent="0.2">
      <c r="C35" s="33"/>
      <c r="D35" s="46"/>
      <c r="E35" s="378"/>
      <c r="F35" s="378"/>
      <c r="G35" s="208"/>
      <c r="H35" s="208"/>
      <c r="I35" s="208"/>
      <c r="J35" s="208"/>
      <c r="K35" s="208"/>
      <c r="L35" s="208"/>
      <c r="M35" s="29">
        <f t="shared" si="3"/>
        <v>0</v>
      </c>
    </row>
    <row r="36" spans="2:13" x14ac:dyDescent="0.2">
      <c r="C36" s="48" t="s">
        <v>693</v>
      </c>
      <c r="D36" s="146" t="s">
        <v>55</v>
      </c>
      <c r="E36" s="374">
        <f>E37+E38</f>
        <v>25</v>
      </c>
      <c r="F36" s="374">
        <f>F37+F38</f>
        <v>16</v>
      </c>
      <c r="G36" s="210">
        <f t="shared" ref="G36:L36" si="9">G37+G38</f>
        <v>85</v>
      </c>
      <c r="H36" s="210">
        <f t="shared" si="9"/>
        <v>5</v>
      </c>
      <c r="I36" s="210">
        <f t="shared" si="9"/>
        <v>14</v>
      </c>
      <c r="J36" s="210">
        <f t="shared" si="9"/>
        <v>7</v>
      </c>
      <c r="K36" s="210">
        <f t="shared" si="9"/>
        <v>34</v>
      </c>
      <c r="L36" s="210">
        <f t="shared" si="9"/>
        <v>0</v>
      </c>
      <c r="M36" s="29">
        <f t="shared" si="3"/>
        <v>186</v>
      </c>
    </row>
    <row r="37" spans="2:13" x14ac:dyDescent="0.2">
      <c r="B37" s="28" t="s">
        <v>56</v>
      </c>
      <c r="C37" s="33"/>
      <c r="D37" s="52" t="s">
        <v>52</v>
      </c>
      <c r="E37" s="374">
        <f>E41+E45</f>
        <v>18</v>
      </c>
      <c r="F37" s="374">
        <f>F41+F45</f>
        <v>3</v>
      </c>
      <c r="G37" s="210">
        <f t="shared" ref="G37:L38" si="10">G41+G45</f>
        <v>31</v>
      </c>
      <c r="H37" s="210">
        <f t="shared" si="10"/>
        <v>5</v>
      </c>
      <c r="I37" s="210">
        <f t="shared" si="10"/>
        <v>14</v>
      </c>
      <c r="J37" s="210">
        <f t="shared" si="10"/>
        <v>7</v>
      </c>
      <c r="K37" s="210">
        <f t="shared" si="10"/>
        <v>23</v>
      </c>
      <c r="L37" s="210">
        <f t="shared" si="10"/>
        <v>0</v>
      </c>
      <c r="M37" s="29">
        <f t="shared" si="3"/>
        <v>101</v>
      </c>
    </row>
    <row r="38" spans="2:13" x14ac:dyDescent="0.2">
      <c r="B38" s="28" t="s">
        <v>57</v>
      </c>
      <c r="C38" s="33"/>
      <c r="D38" s="52" t="s">
        <v>63</v>
      </c>
      <c r="E38" s="374">
        <f>E42+E46</f>
        <v>7</v>
      </c>
      <c r="F38" s="374">
        <f>F42+F46</f>
        <v>13</v>
      </c>
      <c r="G38" s="210">
        <f t="shared" si="10"/>
        <v>54</v>
      </c>
      <c r="H38" s="210">
        <f t="shared" si="10"/>
        <v>0</v>
      </c>
      <c r="I38" s="210">
        <f t="shared" si="10"/>
        <v>0</v>
      </c>
      <c r="J38" s="210">
        <f t="shared" si="10"/>
        <v>0</v>
      </c>
      <c r="K38" s="210">
        <f t="shared" si="10"/>
        <v>11</v>
      </c>
      <c r="L38" s="210">
        <f t="shared" si="10"/>
        <v>0</v>
      </c>
      <c r="M38" s="29">
        <f t="shared" si="3"/>
        <v>85</v>
      </c>
    </row>
    <row r="39" spans="2:13" x14ac:dyDescent="0.2">
      <c r="B39" s="28" t="s">
        <v>58</v>
      </c>
      <c r="C39" s="33"/>
      <c r="D39" s="53"/>
      <c r="E39" s="378"/>
      <c r="F39" s="378"/>
      <c r="G39" s="208"/>
      <c r="H39" s="208"/>
      <c r="I39" s="208"/>
      <c r="J39" s="208"/>
      <c r="K39" s="208"/>
      <c r="L39" s="208"/>
      <c r="M39" s="29">
        <f t="shared" si="3"/>
        <v>0</v>
      </c>
    </row>
    <row r="40" spans="2:13" x14ac:dyDescent="0.2">
      <c r="B40" s="28" t="s">
        <v>59</v>
      </c>
      <c r="C40" s="33"/>
      <c r="D40" s="145" t="s">
        <v>690</v>
      </c>
      <c r="E40" s="374">
        <f>E41+E42</f>
        <v>8</v>
      </c>
      <c r="F40" s="374">
        <f>F41+F42</f>
        <v>4</v>
      </c>
      <c r="G40" s="210">
        <f t="shared" ref="G40:L40" si="11">G41+G42</f>
        <v>50</v>
      </c>
      <c r="H40" s="210">
        <f t="shared" si="11"/>
        <v>2</v>
      </c>
      <c r="I40" s="210">
        <f t="shared" si="11"/>
        <v>0</v>
      </c>
      <c r="J40" s="210">
        <f t="shared" si="11"/>
        <v>2</v>
      </c>
      <c r="K40" s="210">
        <f t="shared" si="11"/>
        <v>8</v>
      </c>
      <c r="L40" s="210">
        <f t="shared" si="11"/>
        <v>0</v>
      </c>
      <c r="M40" s="29">
        <f t="shared" si="3"/>
        <v>74</v>
      </c>
    </row>
    <row r="41" spans="2:13" x14ac:dyDescent="0.2">
      <c r="C41" s="33"/>
      <c r="D41" s="44" t="s">
        <v>52</v>
      </c>
      <c r="E41" s="379">
        <v>4</v>
      </c>
      <c r="F41" s="379">
        <v>0</v>
      </c>
      <c r="G41" s="211">
        <v>1</v>
      </c>
      <c r="H41" s="211">
        <v>2</v>
      </c>
      <c r="I41" s="211">
        <v>0</v>
      </c>
      <c r="J41" s="211">
        <v>2</v>
      </c>
      <c r="K41" s="211">
        <v>2</v>
      </c>
      <c r="L41" s="211">
        <v>0</v>
      </c>
      <c r="M41" s="29">
        <f t="shared" si="3"/>
        <v>11</v>
      </c>
    </row>
    <row r="42" spans="2:13" x14ac:dyDescent="0.2">
      <c r="C42" s="33"/>
      <c r="D42" s="44" t="s">
        <v>63</v>
      </c>
      <c r="E42" s="379">
        <v>4</v>
      </c>
      <c r="F42" s="379">
        <v>4</v>
      </c>
      <c r="G42" s="211">
        <v>49</v>
      </c>
      <c r="H42" s="211">
        <v>0</v>
      </c>
      <c r="I42" s="211">
        <v>0</v>
      </c>
      <c r="J42" s="211">
        <v>0</v>
      </c>
      <c r="K42" s="211">
        <v>6</v>
      </c>
      <c r="L42" s="211">
        <v>0</v>
      </c>
      <c r="M42" s="29">
        <f t="shared" si="3"/>
        <v>63</v>
      </c>
    </row>
    <row r="43" spans="2:13" x14ac:dyDescent="0.2">
      <c r="C43" s="33"/>
      <c r="D43" s="46"/>
      <c r="E43" s="378"/>
      <c r="F43" s="378"/>
      <c r="G43" s="208"/>
      <c r="H43" s="208"/>
      <c r="I43" s="208"/>
      <c r="J43" s="208"/>
      <c r="K43" s="208"/>
      <c r="L43" s="208"/>
      <c r="M43" s="29">
        <f t="shared" si="3"/>
        <v>0</v>
      </c>
    </row>
    <row r="44" spans="2:13" x14ac:dyDescent="0.2">
      <c r="C44" s="33"/>
      <c r="D44" s="145" t="s">
        <v>691</v>
      </c>
      <c r="E44" s="374">
        <f>E45+E46</f>
        <v>17</v>
      </c>
      <c r="F44" s="374">
        <f>F45+F46</f>
        <v>12</v>
      </c>
      <c r="G44" s="210">
        <f t="shared" ref="G44:L44" si="12">G45+G46</f>
        <v>35</v>
      </c>
      <c r="H44" s="210">
        <f t="shared" si="12"/>
        <v>3</v>
      </c>
      <c r="I44" s="210">
        <f t="shared" si="12"/>
        <v>14</v>
      </c>
      <c r="J44" s="210">
        <f t="shared" si="12"/>
        <v>5</v>
      </c>
      <c r="K44" s="210">
        <f t="shared" si="12"/>
        <v>26</v>
      </c>
      <c r="L44" s="210">
        <f t="shared" si="12"/>
        <v>0</v>
      </c>
      <c r="M44" s="29">
        <f t="shared" si="3"/>
        <v>112</v>
      </c>
    </row>
    <row r="45" spans="2:13" x14ac:dyDescent="0.2">
      <c r="C45" s="33"/>
      <c r="D45" s="44" t="s">
        <v>52</v>
      </c>
      <c r="E45" s="379">
        <v>14</v>
      </c>
      <c r="F45" s="379">
        <v>3</v>
      </c>
      <c r="G45" s="211">
        <v>30</v>
      </c>
      <c r="H45" s="211">
        <v>3</v>
      </c>
      <c r="I45" s="211">
        <v>14</v>
      </c>
      <c r="J45" s="211">
        <v>5</v>
      </c>
      <c r="K45" s="211">
        <v>21</v>
      </c>
      <c r="L45" s="211">
        <v>0</v>
      </c>
      <c r="M45" s="29">
        <f t="shared" si="3"/>
        <v>90</v>
      </c>
    </row>
    <row r="46" spans="2:13" x14ac:dyDescent="0.2">
      <c r="C46" s="33"/>
      <c r="D46" s="44" t="s">
        <v>63</v>
      </c>
      <c r="E46" s="379">
        <v>3</v>
      </c>
      <c r="F46" s="379">
        <v>9</v>
      </c>
      <c r="G46" s="211">
        <v>5</v>
      </c>
      <c r="H46" s="211">
        <v>0</v>
      </c>
      <c r="I46" s="211">
        <v>0</v>
      </c>
      <c r="J46" s="211">
        <v>0</v>
      </c>
      <c r="K46" s="211">
        <v>5</v>
      </c>
      <c r="L46" s="211">
        <v>0</v>
      </c>
      <c r="M46" s="29">
        <f t="shared" si="3"/>
        <v>22</v>
      </c>
    </row>
    <row r="47" spans="2:13" x14ac:dyDescent="0.2">
      <c r="C47" s="33"/>
      <c r="D47" s="46"/>
      <c r="E47" s="378"/>
      <c r="F47" s="378"/>
      <c r="G47" s="208"/>
      <c r="H47" s="208"/>
      <c r="I47" s="208"/>
      <c r="J47" s="208"/>
      <c r="K47" s="208"/>
      <c r="L47" s="208"/>
      <c r="M47" s="29">
        <f t="shared" si="3"/>
        <v>0</v>
      </c>
    </row>
    <row r="48" spans="2:13" x14ac:dyDescent="0.2">
      <c r="C48" s="48" t="s">
        <v>694</v>
      </c>
      <c r="D48" s="43"/>
      <c r="E48" s="374">
        <f>E49+E50</f>
        <v>3786</v>
      </c>
      <c r="F48" s="374">
        <f>F49+F50</f>
        <v>1082</v>
      </c>
      <c r="G48" s="210">
        <f t="shared" ref="G48:L48" si="13">G49+G50</f>
        <v>4185</v>
      </c>
      <c r="H48" s="210">
        <f t="shared" si="13"/>
        <v>768</v>
      </c>
      <c r="I48" s="210">
        <f t="shared" si="13"/>
        <v>661</v>
      </c>
      <c r="J48" s="210">
        <f t="shared" si="13"/>
        <v>159</v>
      </c>
      <c r="K48" s="210">
        <f t="shared" si="13"/>
        <v>3954</v>
      </c>
      <c r="L48" s="210">
        <f t="shared" si="13"/>
        <v>2</v>
      </c>
      <c r="M48" s="29">
        <f t="shared" si="3"/>
        <v>14597</v>
      </c>
    </row>
    <row r="49" spans="2:13" x14ac:dyDescent="0.2">
      <c r="C49" s="33"/>
      <c r="D49" s="52" t="s">
        <v>52</v>
      </c>
      <c r="E49" s="374">
        <f>E53+E57</f>
        <v>3783</v>
      </c>
      <c r="F49" s="374">
        <f>F53+F57</f>
        <v>1078</v>
      </c>
      <c r="G49" s="210">
        <f t="shared" ref="G49:L50" si="14">G53+G57</f>
        <v>4147</v>
      </c>
      <c r="H49" s="210">
        <f t="shared" si="14"/>
        <v>768</v>
      </c>
      <c r="I49" s="210">
        <f t="shared" si="14"/>
        <v>661</v>
      </c>
      <c r="J49" s="210">
        <f t="shared" si="14"/>
        <v>159</v>
      </c>
      <c r="K49" s="210">
        <f t="shared" si="14"/>
        <v>3926</v>
      </c>
      <c r="L49" s="210">
        <f t="shared" si="14"/>
        <v>2</v>
      </c>
      <c r="M49" s="29">
        <f t="shared" si="3"/>
        <v>14524</v>
      </c>
    </row>
    <row r="50" spans="2:13" x14ac:dyDescent="0.2">
      <c r="C50" s="33"/>
      <c r="D50" s="52" t="s">
        <v>63</v>
      </c>
      <c r="E50" s="374">
        <f>E54+E58</f>
        <v>3</v>
      </c>
      <c r="F50" s="374">
        <f>F54+F58</f>
        <v>4</v>
      </c>
      <c r="G50" s="210">
        <f t="shared" si="14"/>
        <v>38</v>
      </c>
      <c r="H50" s="210">
        <f t="shared" si="14"/>
        <v>0</v>
      </c>
      <c r="I50" s="210">
        <f t="shared" si="14"/>
        <v>0</v>
      </c>
      <c r="J50" s="210">
        <f t="shared" si="14"/>
        <v>0</v>
      </c>
      <c r="K50" s="210">
        <f t="shared" si="14"/>
        <v>28</v>
      </c>
      <c r="L50" s="210">
        <f t="shared" si="14"/>
        <v>0</v>
      </c>
      <c r="M50" s="29">
        <f t="shared" si="3"/>
        <v>73</v>
      </c>
    </row>
    <row r="51" spans="2:13" x14ac:dyDescent="0.2">
      <c r="C51" s="33"/>
      <c r="D51" s="53"/>
      <c r="E51" s="378"/>
      <c r="F51" s="378"/>
      <c r="G51" s="208"/>
      <c r="H51" s="208"/>
      <c r="I51" s="208"/>
      <c r="J51" s="208"/>
      <c r="K51" s="208"/>
      <c r="L51" s="208"/>
      <c r="M51" s="29">
        <f t="shared" si="3"/>
        <v>0</v>
      </c>
    </row>
    <row r="52" spans="2:13" x14ac:dyDescent="0.2">
      <c r="C52" s="33"/>
      <c r="D52" s="145" t="s">
        <v>690</v>
      </c>
      <c r="E52" s="374">
        <f>E53+E54</f>
        <v>1404</v>
      </c>
      <c r="F52" s="374">
        <f>F53+F54</f>
        <v>371</v>
      </c>
      <c r="G52" s="210">
        <f t="shared" ref="G52:L52" si="15">G53+G54</f>
        <v>1570</v>
      </c>
      <c r="H52" s="210">
        <f t="shared" si="15"/>
        <v>280</v>
      </c>
      <c r="I52" s="210">
        <f t="shared" si="15"/>
        <v>256</v>
      </c>
      <c r="J52" s="210">
        <f t="shared" si="15"/>
        <v>55</v>
      </c>
      <c r="K52" s="210">
        <f t="shared" si="15"/>
        <v>1359</v>
      </c>
      <c r="L52" s="210">
        <f t="shared" si="15"/>
        <v>1</v>
      </c>
      <c r="M52" s="29">
        <f t="shared" si="3"/>
        <v>5296</v>
      </c>
    </row>
    <row r="53" spans="2:13" x14ac:dyDescent="0.2">
      <c r="C53" s="33"/>
      <c r="D53" s="44" t="s">
        <v>52</v>
      </c>
      <c r="E53" s="379">
        <v>1404</v>
      </c>
      <c r="F53" s="379">
        <v>369</v>
      </c>
      <c r="G53" s="211">
        <v>1564</v>
      </c>
      <c r="H53" s="211">
        <v>280</v>
      </c>
      <c r="I53" s="211">
        <v>256</v>
      </c>
      <c r="J53" s="211">
        <v>55</v>
      </c>
      <c r="K53" s="211">
        <v>1351</v>
      </c>
      <c r="L53" s="211">
        <v>1</v>
      </c>
      <c r="M53" s="29">
        <f t="shared" si="3"/>
        <v>5280</v>
      </c>
    </row>
    <row r="54" spans="2:13" x14ac:dyDescent="0.2">
      <c r="C54" s="33"/>
      <c r="D54" s="44" t="s">
        <v>63</v>
      </c>
      <c r="E54" s="379">
        <v>0</v>
      </c>
      <c r="F54" s="379">
        <v>2</v>
      </c>
      <c r="G54" s="211">
        <v>6</v>
      </c>
      <c r="H54" s="211">
        <v>0</v>
      </c>
      <c r="I54" s="211">
        <v>0</v>
      </c>
      <c r="J54" s="211">
        <v>0</v>
      </c>
      <c r="K54" s="211">
        <v>8</v>
      </c>
      <c r="L54" s="211">
        <v>0</v>
      </c>
      <c r="M54" s="29">
        <f t="shared" si="3"/>
        <v>16</v>
      </c>
    </row>
    <row r="55" spans="2:13" x14ac:dyDescent="0.2">
      <c r="C55" s="33"/>
      <c r="D55" s="46"/>
      <c r="E55" s="378"/>
      <c r="F55" s="378"/>
      <c r="G55" s="208"/>
      <c r="H55" s="208"/>
      <c r="I55" s="208"/>
      <c r="J55" s="208"/>
      <c r="K55" s="208"/>
      <c r="L55" s="208"/>
      <c r="M55" s="29">
        <f t="shared" si="3"/>
        <v>0</v>
      </c>
    </row>
    <row r="56" spans="2:13" x14ac:dyDescent="0.2">
      <c r="C56" s="33"/>
      <c r="D56" s="145" t="s">
        <v>691</v>
      </c>
      <c r="E56" s="374">
        <f>E57+E58</f>
        <v>2382</v>
      </c>
      <c r="F56" s="374">
        <f>F57+F58</f>
        <v>711</v>
      </c>
      <c r="G56" s="210">
        <f t="shared" ref="G56:L56" si="16">G57+G58</f>
        <v>2615</v>
      </c>
      <c r="H56" s="210">
        <f t="shared" si="16"/>
        <v>488</v>
      </c>
      <c r="I56" s="210">
        <f t="shared" si="16"/>
        <v>405</v>
      </c>
      <c r="J56" s="210">
        <f t="shared" si="16"/>
        <v>104</v>
      </c>
      <c r="K56" s="210">
        <f t="shared" si="16"/>
        <v>2595</v>
      </c>
      <c r="L56" s="210">
        <f t="shared" si="16"/>
        <v>1</v>
      </c>
      <c r="M56" s="29">
        <f t="shared" si="3"/>
        <v>9301</v>
      </c>
    </row>
    <row r="57" spans="2:13" x14ac:dyDescent="0.2">
      <c r="C57" s="33"/>
      <c r="D57" s="44" t="s">
        <v>52</v>
      </c>
      <c r="E57" s="379">
        <v>2379</v>
      </c>
      <c r="F57" s="379">
        <v>709</v>
      </c>
      <c r="G57" s="211">
        <v>2583</v>
      </c>
      <c r="H57" s="211">
        <v>488</v>
      </c>
      <c r="I57" s="211">
        <v>405</v>
      </c>
      <c r="J57" s="211">
        <v>104</v>
      </c>
      <c r="K57" s="211">
        <v>2575</v>
      </c>
      <c r="L57" s="211">
        <v>1</v>
      </c>
      <c r="M57" s="29">
        <f t="shared" si="3"/>
        <v>9244</v>
      </c>
    </row>
    <row r="58" spans="2:13" x14ac:dyDescent="0.2">
      <c r="C58" s="33"/>
      <c r="D58" s="44" t="s">
        <v>63</v>
      </c>
      <c r="E58" s="379">
        <v>3</v>
      </c>
      <c r="F58" s="379">
        <v>2</v>
      </c>
      <c r="G58" s="211">
        <v>32</v>
      </c>
      <c r="H58" s="211">
        <v>0</v>
      </c>
      <c r="I58" s="211">
        <v>0</v>
      </c>
      <c r="J58" s="211">
        <v>0</v>
      </c>
      <c r="K58" s="211">
        <v>20</v>
      </c>
      <c r="L58" s="211">
        <v>0</v>
      </c>
      <c r="M58" s="29">
        <f t="shared" si="3"/>
        <v>57</v>
      </c>
    </row>
    <row r="59" spans="2:13" x14ac:dyDescent="0.2">
      <c r="C59" s="33"/>
      <c r="D59" s="46"/>
      <c r="E59" s="378"/>
      <c r="F59" s="378"/>
      <c r="G59" s="208"/>
      <c r="H59" s="208"/>
      <c r="I59" s="208"/>
      <c r="J59" s="208"/>
      <c r="K59" s="208"/>
      <c r="L59" s="208"/>
      <c r="M59" s="29">
        <f t="shared" si="3"/>
        <v>0</v>
      </c>
    </row>
    <row r="60" spans="2:13" x14ac:dyDescent="0.2">
      <c r="B60" s="28"/>
      <c r="C60" s="48" t="s">
        <v>695</v>
      </c>
      <c r="D60" s="43"/>
      <c r="E60" s="374">
        <f>E61+E62</f>
        <v>182</v>
      </c>
      <c r="F60" s="374">
        <f>F61+F62</f>
        <v>73</v>
      </c>
      <c r="G60" s="210">
        <f t="shared" ref="G60:L60" si="17">G61+G62</f>
        <v>160</v>
      </c>
      <c r="H60" s="210">
        <f t="shared" si="17"/>
        <v>30</v>
      </c>
      <c r="I60" s="210">
        <f t="shared" si="17"/>
        <v>46</v>
      </c>
      <c r="J60" s="210">
        <f t="shared" si="17"/>
        <v>8</v>
      </c>
      <c r="K60" s="210">
        <f t="shared" si="17"/>
        <v>203</v>
      </c>
      <c r="L60" s="210">
        <f t="shared" si="17"/>
        <v>0</v>
      </c>
      <c r="M60" s="29">
        <f t="shared" si="3"/>
        <v>702</v>
      </c>
    </row>
    <row r="61" spans="2:13" x14ac:dyDescent="0.2">
      <c r="C61" s="33"/>
      <c r="D61" s="52" t="s">
        <v>52</v>
      </c>
      <c r="E61" s="379">
        <v>141</v>
      </c>
      <c r="F61" s="379">
        <v>72</v>
      </c>
      <c r="G61" s="211">
        <v>140</v>
      </c>
      <c r="H61" s="211">
        <v>29</v>
      </c>
      <c r="I61" s="211">
        <v>45</v>
      </c>
      <c r="J61" s="211">
        <v>8</v>
      </c>
      <c r="K61" s="211">
        <v>192</v>
      </c>
      <c r="L61" s="211">
        <v>0</v>
      </c>
      <c r="M61" s="29">
        <f t="shared" si="3"/>
        <v>627</v>
      </c>
    </row>
    <row r="62" spans="2:13" x14ac:dyDescent="0.2">
      <c r="C62" s="33"/>
      <c r="D62" s="52" t="s">
        <v>63</v>
      </c>
      <c r="E62" s="379">
        <v>41</v>
      </c>
      <c r="F62" s="379">
        <v>1</v>
      </c>
      <c r="G62" s="211">
        <v>20</v>
      </c>
      <c r="H62" s="211">
        <v>1</v>
      </c>
      <c r="I62" s="211">
        <v>1</v>
      </c>
      <c r="J62" s="211">
        <v>0</v>
      </c>
      <c r="K62" s="211">
        <v>11</v>
      </c>
      <c r="L62" s="211">
        <v>0</v>
      </c>
      <c r="M62" s="29">
        <f t="shared" si="3"/>
        <v>75</v>
      </c>
    </row>
    <row r="63" spans="2:13" x14ac:dyDescent="0.2">
      <c r="C63" s="33"/>
      <c r="D63" s="53"/>
      <c r="E63" s="378"/>
      <c r="F63" s="378"/>
      <c r="G63" s="208"/>
      <c r="H63" s="208"/>
      <c r="I63" s="208"/>
      <c r="J63" s="208"/>
      <c r="K63" s="208"/>
      <c r="L63" s="208"/>
      <c r="M63" s="29">
        <f t="shared" si="3"/>
        <v>0</v>
      </c>
    </row>
    <row r="64" spans="2:13" x14ac:dyDescent="0.2">
      <c r="B64" s="28"/>
      <c r="C64" s="48" t="s">
        <v>696</v>
      </c>
      <c r="D64" s="43"/>
      <c r="E64" s="374">
        <f>E65+E66</f>
        <v>57</v>
      </c>
      <c r="F64" s="374">
        <f>F65+F66</f>
        <v>27</v>
      </c>
      <c r="G64" s="210">
        <f t="shared" ref="G64:L64" si="18">G65+G66</f>
        <v>39</v>
      </c>
      <c r="H64" s="210">
        <f t="shared" si="18"/>
        <v>9</v>
      </c>
      <c r="I64" s="210">
        <f t="shared" si="18"/>
        <v>25</v>
      </c>
      <c r="J64" s="210">
        <f t="shared" si="18"/>
        <v>5</v>
      </c>
      <c r="K64" s="210">
        <f t="shared" si="18"/>
        <v>62</v>
      </c>
      <c r="L64" s="210">
        <f t="shared" si="18"/>
        <v>17</v>
      </c>
      <c r="M64" s="29">
        <f t="shared" si="3"/>
        <v>241</v>
      </c>
    </row>
    <row r="65" spans="1:13" x14ac:dyDescent="0.2">
      <c r="B65" s="28"/>
      <c r="C65" s="34"/>
      <c r="D65" s="52" t="s">
        <v>52</v>
      </c>
      <c r="E65" s="379">
        <v>57</v>
      </c>
      <c r="F65" s="379">
        <v>27</v>
      </c>
      <c r="G65" s="211">
        <v>39</v>
      </c>
      <c r="H65" s="211">
        <v>9</v>
      </c>
      <c r="I65" s="211">
        <v>25</v>
      </c>
      <c r="J65" s="211">
        <v>5</v>
      </c>
      <c r="K65" s="211">
        <v>62</v>
      </c>
      <c r="L65" s="211">
        <v>17</v>
      </c>
      <c r="M65" s="29">
        <f t="shared" si="3"/>
        <v>241</v>
      </c>
    </row>
    <row r="66" spans="1:13" x14ac:dyDescent="0.2">
      <c r="B66" s="28"/>
      <c r="C66" s="34"/>
      <c r="D66" s="52" t="s">
        <v>63</v>
      </c>
      <c r="E66" s="190">
        <v>0</v>
      </c>
      <c r="F66" s="190">
        <v>0</v>
      </c>
      <c r="G66" s="185">
        <v>0</v>
      </c>
      <c r="H66" s="185">
        <v>0</v>
      </c>
      <c r="I66" s="185">
        <v>0</v>
      </c>
      <c r="J66" s="185">
        <v>0</v>
      </c>
      <c r="K66" s="188">
        <v>0</v>
      </c>
      <c r="L66" s="184">
        <v>0</v>
      </c>
      <c r="M66" s="29">
        <f t="shared" si="3"/>
        <v>0</v>
      </c>
    </row>
    <row r="67" spans="1:13" x14ac:dyDescent="0.2">
      <c r="B67" s="49"/>
      <c r="C67" s="37"/>
      <c r="D67" s="147"/>
      <c r="E67" s="380"/>
      <c r="F67" s="380"/>
      <c r="G67" s="189"/>
      <c r="H67" s="189"/>
      <c r="I67" s="189"/>
      <c r="J67" s="189"/>
      <c r="K67" s="189"/>
      <c r="L67" s="189"/>
      <c r="M67" s="29">
        <f t="shared" si="3"/>
        <v>0</v>
      </c>
    </row>
    <row r="68" spans="1:13" x14ac:dyDescent="0.15">
      <c r="D68" s="53"/>
      <c r="E68" s="190"/>
      <c r="F68" s="190"/>
      <c r="G68" s="187"/>
      <c r="H68" s="187"/>
      <c r="I68" s="187"/>
      <c r="J68" s="187"/>
      <c r="K68" s="190"/>
      <c r="L68" s="187"/>
      <c r="M68" s="29">
        <f t="shared" si="3"/>
        <v>0</v>
      </c>
    </row>
    <row r="69" spans="1:13" x14ac:dyDescent="0.2">
      <c r="B69" s="28" t="s">
        <v>60</v>
      </c>
      <c r="D69" s="53"/>
      <c r="E69" s="190">
        <v>138</v>
      </c>
      <c r="F69" s="190">
        <v>26</v>
      </c>
      <c r="G69" s="187">
        <v>168</v>
      </c>
      <c r="H69" s="187">
        <v>43</v>
      </c>
      <c r="I69" s="187">
        <v>20</v>
      </c>
      <c r="J69" s="187">
        <v>2</v>
      </c>
      <c r="K69" s="183">
        <v>154</v>
      </c>
      <c r="L69" s="184">
        <v>6</v>
      </c>
      <c r="M69" s="29">
        <f t="shared" si="3"/>
        <v>557</v>
      </c>
    </row>
    <row r="70" spans="1:13" ht="18" thickBot="1" x14ac:dyDescent="0.2">
      <c r="B70" s="31"/>
      <c r="C70" s="31"/>
      <c r="D70" s="54"/>
      <c r="E70" s="242"/>
      <c r="F70" s="242"/>
      <c r="G70" s="31"/>
      <c r="H70" s="31"/>
      <c r="I70" s="31"/>
      <c r="J70" s="31"/>
      <c r="K70" s="148"/>
      <c r="L70" s="31"/>
    </row>
    <row r="71" spans="1:13" x14ac:dyDescent="0.2">
      <c r="E71" s="28" t="s">
        <v>61</v>
      </c>
      <c r="K71" s="149"/>
    </row>
    <row r="72" spans="1:13" x14ac:dyDescent="0.2">
      <c r="A72" s="28"/>
    </row>
    <row r="73" spans="1:13" x14ac:dyDescent="0.2">
      <c r="A73" s="28"/>
    </row>
  </sheetData>
  <mergeCells count="2">
    <mergeCell ref="B6:L6"/>
    <mergeCell ref="G7:H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J55"/>
  <sheetViews>
    <sheetView view="pageBreakPreview" topLeftCell="A4" zoomScale="75" zoomScaleNormal="75" workbookViewId="0">
      <selection activeCell="D19" sqref="D19"/>
    </sheetView>
  </sheetViews>
  <sheetFormatPr defaultColWidth="14.625" defaultRowHeight="17.25" x14ac:dyDescent="0.15"/>
  <cols>
    <col min="1" max="1" width="13.375" style="58" customWidth="1"/>
    <col min="2" max="2" width="26" style="58" customWidth="1"/>
    <col min="3" max="9" width="15.5" style="58" customWidth="1"/>
    <col min="10" max="10" width="15.5" style="135" customWidth="1"/>
    <col min="11" max="16384" width="14.625" style="58"/>
  </cols>
  <sheetData>
    <row r="1" spans="1:10" x14ac:dyDescent="0.2">
      <c r="A1" s="57"/>
    </row>
    <row r="6" spans="1:10" x14ac:dyDescent="0.2">
      <c r="B6" s="462" t="s">
        <v>913</v>
      </c>
      <c r="C6" s="462"/>
      <c r="D6" s="462"/>
      <c r="E6" s="462"/>
      <c r="F6" s="462"/>
      <c r="G6" s="462"/>
      <c r="H6" s="462"/>
      <c r="I6" s="462"/>
      <c r="J6" s="462"/>
    </row>
    <row r="7" spans="1:10" ht="18" thickBot="1" x14ac:dyDescent="0.25">
      <c r="B7" s="31"/>
      <c r="C7" s="31"/>
      <c r="D7" s="31"/>
      <c r="E7" s="463" t="s">
        <v>832</v>
      </c>
      <c r="F7" s="463"/>
      <c r="G7" s="31"/>
      <c r="H7" s="31"/>
      <c r="I7" s="32"/>
      <c r="J7" s="90" t="s">
        <v>88</v>
      </c>
    </row>
    <row r="8" spans="1:10" x14ac:dyDescent="0.15">
      <c r="C8" s="34"/>
      <c r="D8" s="36"/>
      <c r="E8" s="36"/>
      <c r="F8" s="36"/>
      <c r="G8" s="36"/>
      <c r="H8" s="36"/>
      <c r="I8" s="36"/>
      <c r="J8" s="239"/>
    </row>
    <row r="9" spans="1:10" x14ac:dyDescent="0.2">
      <c r="C9" s="35" t="s">
        <v>67</v>
      </c>
      <c r="D9" s="34"/>
      <c r="E9" s="36"/>
      <c r="F9" s="36"/>
      <c r="G9" s="36"/>
      <c r="H9" s="34"/>
      <c r="I9" s="34"/>
      <c r="J9" s="240"/>
    </row>
    <row r="10" spans="1:10" x14ac:dyDescent="0.2">
      <c r="B10" s="36"/>
      <c r="C10" s="51" t="s">
        <v>432</v>
      </c>
      <c r="D10" s="51" t="s">
        <v>433</v>
      </c>
      <c r="E10" s="51" t="s">
        <v>434</v>
      </c>
      <c r="F10" s="51" t="s">
        <v>435</v>
      </c>
      <c r="G10" s="51" t="s">
        <v>436</v>
      </c>
      <c r="H10" s="51" t="s">
        <v>437</v>
      </c>
      <c r="I10" s="51" t="s">
        <v>438</v>
      </c>
      <c r="J10" s="51" t="s">
        <v>332</v>
      </c>
    </row>
    <row r="11" spans="1:10" x14ac:dyDescent="0.15">
      <c r="B11" s="43"/>
      <c r="C11" s="29"/>
    </row>
    <row r="12" spans="1:10" ht="21" customHeight="1" x14ac:dyDescent="0.2">
      <c r="B12" s="139" t="s">
        <v>683</v>
      </c>
      <c r="C12" s="135">
        <v>369991</v>
      </c>
      <c r="D12" s="135">
        <v>128688</v>
      </c>
      <c r="E12" s="135">
        <v>77375</v>
      </c>
      <c r="F12" s="135">
        <v>51290</v>
      </c>
      <c r="G12" s="135">
        <v>23</v>
      </c>
      <c r="H12" s="135">
        <v>236517</v>
      </c>
      <c r="I12" s="135">
        <v>2441</v>
      </c>
      <c r="J12" s="135">
        <v>2345</v>
      </c>
    </row>
    <row r="13" spans="1:10" ht="21" customHeight="1" x14ac:dyDescent="0.2">
      <c r="B13" s="139" t="s">
        <v>870</v>
      </c>
      <c r="C13" s="135">
        <f t="shared" ref="C13:I13" si="0">SUM(C15:C52)</f>
        <v>377095</v>
      </c>
      <c r="D13" s="135">
        <f t="shared" si="0"/>
        <v>126767</v>
      </c>
      <c r="E13" s="135">
        <f t="shared" si="0"/>
        <v>77035</v>
      </c>
      <c r="F13" s="135">
        <f t="shared" si="0"/>
        <v>49709</v>
      </c>
      <c r="G13" s="135">
        <f t="shared" si="0"/>
        <v>23</v>
      </c>
      <c r="H13" s="135">
        <f t="shared" si="0"/>
        <v>247837</v>
      </c>
      <c r="I13" s="135">
        <f t="shared" si="0"/>
        <v>2455</v>
      </c>
      <c r="J13" s="135">
        <f>SUM(J15:J52)</f>
        <v>36</v>
      </c>
    </row>
    <row r="14" spans="1:10" x14ac:dyDescent="0.2">
      <c r="B14" s="30"/>
      <c r="C14" s="243"/>
      <c r="D14" s="241"/>
      <c r="E14" s="241"/>
      <c r="F14" s="241"/>
      <c r="G14" s="241"/>
      <c r="H14" s="241"/>
      <c r="I14" s="241"/>
      <c r="J14" s="241"/>
    </row>
    <row r="15" spans="1:10" ht="21" customHeight="1" x14ac:dyDescent="0.2">
      <c r="B15" s="139" t="s">
        <v>409</v>
      </c>
      <c r="C15" s="245">
        <f t="shared" ref="C15:C23" si="1">SUBTOTAL(9,D15:J15)</f>
        <v>107452</v>
      </c>
      <c r="D15" s="246">
        <f t="shared" ref="D15:D23" si="2">SUBTOTAL(9,E15:G15)</f>
        <v>27373</v>
      </c>
      <c r="E15" s="247">
        <v>13024</v>
      </c>
      <c r="F15" s="247">
        <v>14344</v>
      </c>
      <c r="G15" s="248">
        <v>5</v>
      </c>
      <c r="H15" s="247">
        <v>79409</v>
      </c>
      <c r="I15" s="247">
        <v>658</v>
      </c>
      <c r="J15" s="247">
        <v>12</v>
      </c>
    </row>
    <row r="16" spans="1:10" ht="21" customHeight="1" x14ac:dyDescent="0.2">
      <c r="B16" s="139" t="s">
        <v>68</v>
      </c>
      <c r="C16" s="245">
        <f t="shared" si="1"/>
        <v>19736</v>
      </c>
      <c r="D16" s="246">
        <f t="shared" si="2"/>
        <v>6467</v>
      </c>
      <c r="E16" s="247">
        <v>3848</v>
      </c>
      <c r="F16" s="247">
        <v>2612</v>
      </c>
      <c r="G16" s="248">
        <v>7</v>
      </c>
      <c r="H16" s="247">
        <v>13183</v>
      </c>
      <c r="I16" s="247">
        <v>86</v>
      </c>
      <c r="J16" s="244" t="s">
        <v>912</v>
      </c>
    </row>
    <row r="17" spans="2:10" ht="21" customHeight="1" x14ac:dyDescent="0.2">
      <c r="B17" s="139" t="s">
        <v>69</v>
      </c>
      <c r="C17" s="245">
        <f t="shared" si="1"/>
        <v>22404</v>
      </c>
      <c r="D17" s="246">
        <f t="shared" si="2"/>
        <v>6651</v>
      </c>
      <c r="E17" s="247">
        <v>3978</v>
      </c>
      <c r="F17" s="247">
        <v>2671</v>
      </c>
      <c r="G17" s="248">
        <v>2</v>
      </c>
      <c r="H17" s="247">
        <v>15606</v>
      </c>
      <c r="I17" s="247">
        <v>145</v>
      </c>
      <c r="J17" s="247">
        <v>2</v>
      </c>
    </row>
    <row r="18" spans="2:10" ht="21" customHeight="1" x14ac:dyDescent="0.2">
      <c r="B18" s="139" t="s">
        <v>70</v>
      </c>
      <c r="C18" s="245">
        <f t="shared" si="1"/>
        <v>12124</v>
      </c>
      <c r="D18" s="246">
        <f t="shared" si="2"/>
        <v>4323</v>
      </c>
      <c r="E18" s="247">
        <v>2953</v>
      </c>
      <c r="F18" s="247">
        <v>1370</v>
      </c>
      <c r="G18" s="244" t="s">
        <v>912</v>
      </c>
      <c r="H18" s="247">
        <v>7738</v>
      </c>
      <c r="I18" s="247">
        <v>62</v>
      </c>
      <c r="J18" s="247">
        <v>1</v>
      </c>
    </row>
    <row r="19" spans="2:10" ht="21" customHeight="1" x14ac:dyDescent="0.2">
      <c r="B19" s="139" t="s">
        <v>71</v>
      </c>
      <c r="C19" s="245">
        <f t="shared" si="1"/>
        <v>11609</v>
      </c>
      <c r="D19" s="246">
        <f t="shared" si="2"/>
        <v>4279</v>
      </c>
      <c r="E19" s="247">
        <v>2492</v>
      </c>
      <c r="F19" s="247">
        <v>1786</v>
      </c>
      <c r="G19" s="248">
        <v>1</v>
      </c>
      <c r="H19" s="247">
        <v>7259</v>
      </c>
      <c r="I19" s="247">
        <v>70</v>
      </c>
      <c r="J19" s="247">
        <v>1</v>
      </c>
    </row>
    <row r="20" spans="2:10" ht="21" customHeight="1" x14ac:dyDescent="0.2">
      <c r="B20" s="139" t="s">
        <v>72</v>
      </c>
      <c r="C20" s="245">
        <f t="shared" si="1"/>
        <v>36622</v>
      </c>
      <c r="D20" s="246">
        <f t="shared" si="2"/>
        <v>13649</v>
      </c>
      <c r="E20" s="247">
        <v>8258</v>
      </c>
      <c r="F20" s="247">
        <v>5389</v>
      </c>
      <c r="G20" s="248">
        <v>2</v>
      </c>
      <c r="H20" s="247">
        <v>22740</v>
      </c>
      <c r="I20" s="247">
        <v>227</v>
      </c>
      <c r="J20" s="247">
        <v>6</v>
      </c>
    </row>
    <row r="21" spans="2:10" ht="21" customHeight="1" x14ac:dyDescent="0.2">
      <c r="B21" s="139" t="s">
        <v>73</v>
      </c>
      <c r="C21" s="245">
        <f t="shared" si="1"/>
        <v>11827</v>
      </c>
      <c r="D21" s="246">
        <f t="shared" si="2"/>
        <v>3799</v>
      </c>
      <c r="E21" s="247">
        <v>1953</v>
      </c>
      <c r="F21" s="247">
        <v>1846</v>
      </c>
      <c r="G21" s="244" t="s">
        <v>912</v>
      </c>
      <c r="H21" s="247">
        <v>7910</v>
      </c>
      <c r="I21" s="247">
        <v>118</v>
      </c>
      <c r="J21" s="244" t="s">
        <v>912</v>
      </c>
    </row>
    <row r="22" spans="2:10" ht="21" customHeight="1" x14ac:dyDescent="0.2">
      <c r="B22" s="139" t="s">
        <v>379</v>
      </c>
      <c r="C22" s="245">
        <f t="shared" si="1"/>
        <v>30743</v>
      </c>
      <c r="D22" s="246">
        <f t="shared" si="2"/>
        <v>12088</v>
      </c>
      <c r="E22" s="247">
        <v>8443</v>
      </c>
      <c r="F22" s="247">
        <v>3643</v>
      </c>
      <c r="G22" s="248">
        <v>2</v>
      </c>
      <c r="H22" s="247">
        <v>18426</v>
      </c>
      <c r="I22" s="247">
        <v>225</v>
      </c>
      <c r="J22" s="247">
        <v>4</v>
      </c>
    </row>
    <row r="23" spans="2:10" ht="21" customHeight="1" x14ac:dyDescent="0.2">
      <c r="B23" s="139" t="s">
        <v>408</v>
      </c>
      <c r="C23" s="245">
        <f t="shared" si="1"/>
        <v>19048</v>
      </c>
      <c r="D23" s="246">
        <f t="shared" si="2"/>
        <v>3890</v>
      </c>
      <c r="E23" s="247">
        <v>1957</v>
      </c>
      <c r="F23" s="247">
        <v>1933</v>
      </c>
      <c r="G23" s="244"/>
      <c r="H23" s="247">
        <v>15090</v>
      </c>
      <c r="I23" s="247">
        <v>63</v>
      </c>
      <c r="J23" s="247">
        <v>5</v>
      </c>
    </row>
    <row r="24" spans="2:10" ht="21" customHeight="1" x14ac:dyDescent="0.2">
      <c r="B24" s="139"/>
      <c r="C24" s="245"/>
      <c r="D24" s="246"/>
      <c r="E24" s="247"/>
      <c r="F24" s="247"/>
      <c r="G24" s="248"/>
      <c r="H24" s="247"/>
      <c r="I24" s="247"/>
      <c r="J24" s="247"/>
    </row>
    <row r="25" spans="2:10" ht="21" customHeight="1" x14ac:dyDescent="0.2">
      <c r="B25" s="139" t="s">
        <v>335</v>
      </c>
      <c r="C25" s="245">
        <f>SUBTOTAL(9,D25:J25)</f>
        <v>4985</v>
      </c>
      <c r="D25" s="246">
        <f>SUBTOTAL(9,E25:G25)</f>
        <v>2075</v>
      </c>
      <c r="E25" s="247">
        <v>1447</v>
      </c>
      <c r="F25" s="247">
        <v>628</v>
      </c>
      <c r="G25" s="244" t="s">
        <v>912</v>
      </c>
      <c r="H25" s="247">
        <v>2872</v>
      </c>
      <c r="I25" s="247">
        <v>38</v>
      </c>
      <c r="J25" s="244" t="s">
        <v>912</v>
      </c>
    </row>
    <row r="26" spans="2:10" ht="21" customHeight="1" x14ac:dyDescent="0.2">
      <c r="B26" s="139"/>
      <c r="C26" s="245"/>
      <c r="D26" s="246"/>
      <c r="E26" s="247"/>
      <c r="F26" s="247"/>
      <c r="G26" s="249"/>
      <c r="H26" s="247"/>
      <c r="I26" s="247"/>
      <c r="J26" s="247"/>
    </row>
    <row r="27" spans="2:10" ht="21" customHeight="1" x14ac:dyDescent="0.2">
      <c r="B27" s="139" t="s">
        <v>74</v>
      </c>
      <c r="C27" s="245">
        <f>SUBTOTAL(9,D27:J27)</f>
        <v>9236</v>
      </c>
      <c r="D27" s="246">
        <f>SUBTOTAL(9,E27:G27)</f>
        <v>4165</v>
      </c>
      <c r="E27" s="247">
        <v>2916</v>
      </c>
      <c r="F27" s="247">
        <v>1249</v>
      </c>
      <c r="G27" s="244" t="s">
        <v>912</v>
      </c>
      <c r="H27" s="247">
        <v>5012</v>
      </c>
      <c r="I27" s="247">
        <v>59</v>
      </c>
      <c r="J27" s="244" t="s">
        <v>912</v>
      </c>
    </row>
    <row r="28" spans="2:10" ht="21" customHeight="1" x14ac:dyDescent="0.2">
      <c r="B28" s="139" t="s">
        <v>64</v>
      </c>
      <c r="C28" s="245">
        <f>SUBTOTAL(9,D28:J28)</f>
        <v>2440</v>
      </c>
      <c r="D28" s="246">
        <f>SUBTOTAL(9,E28:G28)</f>
        <v>1080</v>
      </c>
      <c r="E28" s="247">
        <v>761</v>
      </c>
      <c r="F28" s="247">
        <v>319</v>
      </c>
      <c r="G28" s="244" t="s">
        <v>912</v>
      </c>
      <c r="H28" s="247">
        <v>1328</v>
      </c>
      <c r="I28" s="247">
        <v>31</v>
      </c>
      <c r="J28" s="247">
        <v>1</v>
      </c>
    </row>
    <row r="29" spans="2:10" ht="21" customHeight="1" x14ac:dyDescent="0.2">
      <c r="B29" s="139" t="s">
        <v>75</v>
      </c>
      <c r="C29" s="245">
        <f>SUBTOTAL(9,D29:J29)</f>
        <v>1606</v>
      </c>
      <c r="D29" s="246">
        <f>SUBTOTAL(9,E29:G29)</f>
        <v>722</v>
      </c>
      <c r="E29" s="247">
        <v>450</v>
      </c>
      <c r="F29" s="247">
        <v>272</v>
      </c>
      <c r="G29" s="244" t="s">
        <v>912</v>
      </c>
      <c r="H29" s="247">
        <v>868</v>
      </c>
      <c r="I29" s="247">
        <v>16</v>
      </c>
      <c r="J29" s="244" t="s">
        <v>912</v>
      </c>
    </row>
    <row r="30" spans="2:10" ht="21" customHeight="1" x14ac:dyDescent="0.2">
      <c r="B30" s="139"/>
      <c r="C30" s="245"/>
      <c r="D30" s="246"/>
      <c r="E30" s="247"/>
      <c r="F30" s="247"/>
      <c r="G30" s="249"/>
      <c r="H30" s="247"/>
      <c r="I30" s="247"/>
      <c r="J30" s="247"/>
    </row>
    <row r="31" spans="2:10" ht="21" customHeight="1" x14ac:dyDescent="0.2">
      <c r="B31" s="139" t="s">
        <v>76</v>
      </c>
      <c r="C31" s="245">
        <f>SUBTOTAL(9,D31:J31)</f>
        <v>5352</v>
      </c>
      <c r="D31" s="246">
        <f>SUBTOTAL(9,E31:G31)</f>
        <v>1978</v>
      </c>
      <c r="E31" s="247">
        <v>1281</v>
      </c>
      <c r="F31" s="247">
        <v>697</v>
      </c>
      <c r="G31" s="244" t="s">
        <v>912</v>
      </c>
      <c r="H31" s="247">
        <v>3333</v>
      </c>
      <c r="I31" s="247">
        <v>41</v>
      </c>
      <c r="J31" s="244" t="s">
        <v>912</v>
      </c>
    </row>
    <row r="32" spans="2:10" ht="21" customHeight="1" x14ac:dyDescent="0.2">
      <c r="B32" s="139" t="s">
        <v>77</v>
      </c>
      <c r="C32" s="245">
        <f>SUBTOTAL(9,D32:J32)</f>
        <v>3468</v>
      </c>
      <c r="D32" s="246">
        <f>SUBTOTAL(9,E32:G32)</f>
        <v>1465</v>
      </c>
      <c r="E32" s="247">
        <v>1145</v>
      </c>
      <c r="F32" s="247">
        <v>319</v>
      </c>
      <c r="G32" s="248">
        <v>1</v>
      </c>
      <c r="H32" s="247">
        <v>1984</v>
      </c>
      <c r="I32" s="247">
        <v>18</v>
      </c>
      <c r="J32" s="247">
        <v>1</v>
      </c>
    </row>
    <row r="33" spans="2:10" ht="21" customHeight="1" x14ac:dyDescent="0.2">
      <c r="B33" s="139" t="s">
        <v>380</v>
      </c>
      <c r="C33" s="245">
        <f>SUBTOTAL(9,D33:J33)</f>
        <v>13913</v>
      </c>
      <c r="D33" s="246">
        <f>SUBTOTAL(9,E33:G33)</f>
        <v>6567</v>
      </c>
      <c r="E33" s="250">
        <v>5029</v>
      </c>
      <c r="F33" s="250">
        <v>1538</v>
      </c>
      <c r="G33" s="244" t="s">
        <v>912</v>
      </c>
      <c r="H33" s="250">
        <v>7214</v>
      </c>
      <c r="I33" s="250">
        <v>132</v>
      </c>
      <c r="J33" s="244" t="s">
        <v>912</v>
      </c>
    </row>
    <row r="34" spans="2:10" ht="21" customHeight="1" x14ac:dyDescent="0.2">
      <c r="B34" s="139"/>
      <c r="C34" s="245"/>
      <c r="D34" s="246"/>
      <c r="E34" s="250"/>
      <c r="F34" s="250"/>
      <c r="G34" s="251"/>
      <c r="H34" s="250"/>
      <c r="I34" s="250"/>
      <c r="J34" s="250"/>
    </row>
    <row r="35" spans="2:10" ht="21" customHeight="1" x14ac:dyDescent="0.2">
      <c r="B35" s="139" t="s">
        <v>78</v>
      </c>
      <c r="C35" s="245">
        <f t="shared" ref="C35:C40" si="3">SUBTOTAL(9,D35:J35)</f>
        <v>2966</v>
      </c>
      <c r="D35" s="246">
        <f t="shared" ref="D35:D40" si="4">SUBTOTAL(9,E35:G35)</f>
        <v>831</v>
      </c>
      <c r="E35" s="247">
        <v>450</v>
      </c>
      <c r="F35" s="247">
        <v>381</v>
      </c>
      <c r="G35" s="244" t="s">
        <v>912</v>
      </c>
      <c r="H35" s="247">
        <v>2128</v>
      </c>
      <c r="I35" s="247">
        <v>7</v>
      </c>
      <c r="J35" s="244" t="s">
        <v>912</v>
      </c>
    </row>
    <row r="36" spans="2:10" ht="21" customHeight="1" x14ac:dyDescent="0.2">
      <c r="B36" s="139" t="s">
        <v>79</v>
      </c>
      <c r="C36" s="245">
        <f t="shared" si="3"/>
        <v>3389</v>
      </c>
      <c r="D36" s="246">
        <f t="shared" si="4"/>
        <v>1315</v>
      </c>
      <c r="E36" s="247">
        <v>912</v>
      </c>
      <c r="F36" s="247">
        <v>403</v>
      </c>
      <c r="G36" s="244" t="s">
        <v>912</v>
      </c>
      <c r="H36" s="247">
        <v>2047</v>
      </c>
      <c r="I36" s="247">
        <v>26</v>
      </c>
      <c r="J36" s="247">
        <v>1</v>
      </c>
    </row>
    <row r="37" spans="2:10" ht="21" customHeight="1" x14ac:dyDescent="0.2">
      <c r="B37" s="139" t="s">
        <v>80</v>
      </c>
      <c r="C37" s="245">
        <f t="shared" si="3"/>
        <v>2698</v>
      </c>
      <c r="D37" s="246">
        <f t="shared" si="4"/>
        <v>1046</v>
      </c>
      <c r="E37" s="247">
        <v>708</v>
      </c>
      <c r="F37" s="247">
        <v>338</v>
      </c>
      <c r="G37" s="244" t="s">
        <v>912</v>
      </c>
      <c r="H37" s="247">
        <v>1628</v>
      </c>
      <c r="I37" s="247">
        <v>24</v>
      </c>
      <c r="J37" s="244" t="s">
        <v>912</v>
      </c>
    </row>
    <row r="38" spans="2:10" ht="21" customHeight="1" x14ac:dyDescent="0.2">
      <c r="B38" s="139" t="s">
        <v>81</v>
      </c>
      <c r="C38" s="245">
        <f t="shared" si="3"/>
        <v>5075</v>
      </c>
      <c r="D38" s="246">
        <f t="shared" si="4"/>
        <v>2688</v>
      </c>
      <c r="E38" s="247">
        <v>1831</v>
      </c>
      <c r="F38" s="247">
        <v>857</v>
      </c>
      <c r="G38" s="244" t="s">
        <v>912</v>
      </c>
      <c r="H38" s="247">
        <v>2337</v>
      </c>
      <c r="I38" s="247">
        <v>50</v>
      </c>
      <c r="J38" s="244" t="s">
        <v>912</v>
      </c>
    </row>
    <row r="39" spans="2:10" ht="21" customHeight="1" x14ac:dyDescent="0.2">
      <c r="B39" s="139" t="s">
        <v>89</v>
      </c>
      <c r="C39" s="245">
        <f t="shared" si="3"/>
        <v>7565</v>
      </c>
      <c r="D39" s="246">
        <f t="shared" si="4"/>
        <v>4101</v>
      </c>
      <c r="E39" s="247">
        <v>2930</v>
      </c>
      <c r="F39" s="247">
        <v>1171</v>
      </c>
      <c r="G39" s="244" t="s">
        <v>912</v>
      </c>
      <c r="H39" s="247">
        <v>3411</v>
      </c>
      <c r="I39" s="247">
        <v>52</v>
      </c>
      <c r="J39" s="247">
        <v>1</v>
      </c>
    </row>
    <row r="40" spans="2:10" ht="21" customHeight="1" x14ac:dyDescent="0.2">
      <c r="B40" s="139" t="s">
        <v>381</v>
      </c>
      <c r="C40" s="245">
        <f t="shared" si="3"/>
        <v>5777</v>
      </c>
      <c r="D40" s="246">
        <f t="shared" si="4"/>
        <v>2885</v>
      </c>
      <c r="E40" s="247">
        <v>2043</v>
      </c>
      <c r="F40" s="247">
        <v>842</v>
      </c>
      <c r="G40" s="244" t="s">
        <v>912</v>
      </c>
      <c r="H40" s="247">
        <v>2856</v>
      </c>
      <c r="I40" s="247">
        <v>36</v>
      </c>
      <c r="J40" s="244" t="s">
        <v>912</v>
      </c>
    </row>
    <row r="41" spans="2:10" ht="21" customHeight="1" x14ac:dyDescent="0.2">
      <c r="B41" s="139"/>
      <c r="C41" s="245"/>
      <c r="D41" s="246"/>
      <c r="E41" s="247"/>
      <c r="F41" s="247"/>
      <c r="G41" s="244"/>
      <c r="H41" s="247"/>
      <c r="I41" s="247"/>
      <c r="J41" s="247"/>
    </row>
    <row r="42" spans="2:10" ht="21" customHeight="1" x14ac:dyDescent="0.2">
      <c r="B42" s="139" t="s">
        <v>82</v>
      </c>
      <c r="C42" s="245">
        <f>SUBTOTAL(9,D42:J42)</f>
        <v>10020</v>
      </c>
      <c r="D42" s="246">
        <f>SUBTOTAL(9,E42:G42)</f>
        <v>3281</v>
      </c>
      <c r="E42" s="247">
        <v>1935</v>
      </c>
      <c r="F42" s="247">
        <v>1345</v>
      </c>
      <c r="G42" s="244">
        <v>1</v>
      </c>
      <c r="H42" s="247">
        <v>6677</v>
      </c>
      <c r="I42" s="247">
        <v>62</v>
      </c>
      <c r="J42" s="244" t="s">
        <v>912</v>
      </c>
    </row>
    <row r="43" spans="2:10" ht="21" customHeight="1" x14ac:dyDescent="0.2">
      <c r="B43" s="139" t="s">
        <v>65</v>
      </c>
      <c r="C43" s="245">
        <f>SUBTOTAL(9,D43:J43)</f>
        <v>7378</v>
      </c>
      <c r="D43" s="246">
        <f>SUBTOTAL(9,E43:G43)</f>
        <v>2508</v>
      </c>
      <c r="E43" s="247">
        <v>1517</v>
      </c>
      <c r="F43" s="247">
        <v>991</v>
      </c>
      <c r="G43" s="244" t="s">
        <v>912</v>
      </c>
      <c r="H43" s="247">
        <v>4833</v>
      </c>
      <c r="I43" s="247">
        <v>37</v>
      </c>
      <c r="J43" s="244" t="s">
        <v>912</v>
      </c>
    </row>
    <row r="44" spans="2:10" ht="21" customHeight="1" x14ac:dyDescent="0.2">
      <c r="B44" s="139" t="s">
        <v>83</v>
      </c>
      <c r="C44" s="245">
        <f>SUBTOTAL(9,D44:J44)</f>
        <v>2077</v>
      </c>
      <c r="D44" s="246">
        <f>SUBTOTAL(9,E44:G44)</f>
        <v>981</v>
      </c>
      <c r="E44" s="247">
        <v>678</v>
      </c>
      <c r="F44" s="247">
        <v>303</v>
      </c>
      <c r="G44" s="244" t="s">
        <v>912</v>
      </c>
      <c r="H44" s="247">
        <v>1083</v>
      </c>
      <c r="I44" s="247">
        <v>13</v>
      </c>
      <c r="J44" s="244" t="s">
        <v>912</v>
      </c>
    </row>
    <row r="45" spans="2:10" ht="21" customHeight="1" x14ac:dyDescent="0.2">
      <c r="B45" s="139"/>
      <c r="C45" s="245"/>
      <c r="D45" s="246"/>
      <c r="E45" s="247"/>
      <c r="F45" s="247"/>
      <c r="G45" s="244"/>
      <c r="H45" s="247"/>
      <c r="I45" s="247"/>
      <c r="J45" s="247"/>
    </row>
    <row r="46" spans="2:10" ht="21" customHeight="1" x14ac:dyDescent="0.2">
      <c r="B46" s="139" t="s">
        <v>410</v>
      </c>
      <c r="C46" s="245">
        <f>SUBTOTAL(9,D46:J46)</f>
        <v>7023</v>
      </c>
      <c r="D46" s="246">
        <f>SUBTOTAL(9,E46:G46)</f>
        <v>2468</v>
      </c>
      <c r="E46" s="247">
        <v>1460</v>
      </c>
      <c r="F46" s="247">
        <v>1007</v>
      </c>
      <c r="G46" s="244">
        <v>1</v>
      </c>
      <c r="H46" s="247">
        <v>4493</v>
      </c>
      <c r="I46" s="247">
        <v>61</v>
      </c>
      <c r="J46" s="247">
        <v>1</v>
      </c>
    </row>
    <row r="47" spans="2:10" ht="21" customHeight="1" x14ac:dyDescent="0.2">
      <c r="B47" s="139" t="s">
        <v>411</v>
      </c>
      <c r="C47" s="245">
        <f>SUBTOTAL(9,D47:J47)</f>
        <v>1240</v>
      </c>
      <c r="D47" s="246">
        <f>SUBTOTAL(9,E47:G47)</f>
        <v>371</v>
      </c>
      <c r="E47" s="247">
        <v>240</v>
      </c>
      <c r="F47" s="247">
        <v>131</v>
      </c>
      <c r="G47" s="244" t="s">
        <v>912</v>
      </c>
      <c r="H47" s="247">
        <v>863</v>
      </c>
      <c r="I47" s="247">
        <v>6</v>
      </c>
      <c r="J47" s="244" t="s">
        <v>912</v>
      </c>
    </row>
    <row r="48" spans="2:10" ht="21" customHeight="1" x14ac:dyDescent="0.2">
      <c r="B48" s="139" t="s">
        <v>66</v>
      </c>
      <c r="C48" s="245">
        <f>SUBTOTAL(9,D48:J48)</f>
        <v>1561</v>
      </c>
      <c r="D48" s="246">
        <f>SUBTOTAL(9,E48:G48)</f>
        <v>727</v>
      </c>
      <c r="E48" s="247">
        <v>517</v>
      </c>
      <c r="F48" s="247">
        <v>210</v>
      </c>
      <c r="G48" s="244" t="s">
        <v>912</v>
      </c>
      <c r="H48" s="247">
        <v>816</v>
      </c>
      <c r="I48" s="247">
        <v>18</v>
      </c>
      <c r="J48" s="244" t="s">
        <v>912</v>
      </c>
    </row>
    <row r="49" spans="1:10" ht="21" customHeight="1" x14ac:dyDescent="0.2">
      <c r="B49" s="139" t="s">
        <v>87</v>
      </c>
      <c r="C49" s="245">
        <f>SUBTOTAL(9,D49:J49)</f>
        <v>201</v>
      </c>
      <c r="D49" s="246">
        <f>SUBTOTAL(9,E49:G49)</f>
        <v>106</v>
      </c>
      <c r="E49" s="247">
        <v>68</v>
      </c>
      <c r="F49" s="247">
        <v>38</v>
      </c>
      <c r="G49" s="244" t="s">
        <v>912</v>
      </c>
      <c r="H49" s="247">
        <v>94</v>
      </c>
      <c r="I49" s="247">
        <v>1</v>
      </c>
      <c r="J49" s="244" t="s">
        <v>912</v>
      </c>
    </row>
    <row r="50" spans="1:10" ht="21" customHeight="1" x14ac:dyDescent="0.2">
      <c r="B50" s="139" t="s">
        <v>84</v>
      </c>
      <c r="C50" s="245">
        <f>SUBTOTAL(9,D50:J50)</f>
        <v>7490</v>
      </c>
      <c r="D50" s="246">
        <f>SUBTOTAL(9,E50:G50)</f>
        <v>2838</v>
      </c>
      <c r="E50" s="247">
        <v>1781</v>
      </c>
      <c r="F50" s="247">
        <v>1057</v>
      </c>
      <c r="G50" s="244" t="s">
        <v>912</v>
      </c>
      <c r="H50" s="247">
        <v>4580</v>
      </c>
      <c r="I50" s="249">
        <v>72</v>
      </c>
      <c r="J50" s="244" t="s">
        <v>912</v>
      </c>
    </row>
    <row r="51" spans="1:10" ht="21" customHeight="1" x14ac:dyDescent="0.2">
      <c r="B51" s="139"/>
      <c r="C51" s="245"/>
      <c r="D51" s="246"/>
      <c r="E51" s="247"/>
      <c r="F51" s="247"/>
      <c r="G51" s="244"/>
      <c r="H51" s="247"/>
      <c r="I51" s="249"/>
      <c r="J51" s="249"/>
    </row>
    <row r="52" spans="1:10" ht="21" customHeight="1" x14ac:dyDescent="0.2">
      <c r="B52" s="139" t="s">
        <v>378</v>
      </c>
      <c r="C52" s="245">
        <f>SUBTOTAL(9,D52:J52)</f>
        <v>70</v>
      </c>
      <c r="D52" s="246">
        <f>SUBTOTAL(9,E52:G52)</f>
        <v>50</v>
      </c>
      <c r="E52" s="247">
        <v>30</v>
      </c>
      <c r="F52" s="247">
        <v>19</v>
      </c>
      <c r="G52" s="244">
        <v>1</v>
      </c>
      <c r="H52" s="247">
        <v>19</v>
      </c>
      <c r="I52" s="249">
        <v>1</v>
      </c>
      <c r="J52" s="244" t="s">
        <v>912</v>
      </c>
    </row>
    <row r="53" spans="1:10" ht="18" thickBot="1" x14ac:dyDescent="0.2">
      <c r="B53" s="54"/>
      <c r="C53" s="31"/>
      <c r="D53" s="31"/>
      <c r="E53" s="31"/>
      <c r="F53" s="31"/>
      <c r="G53" s="31"/>
      <c r="H53" s="31"/>
      <c r="I53" s="31"/>
      <c r="J53" s="242"/>
    </row>
    <row r="54" spans="1:10" x14ac:dyDescent="0.15">
      <c r="C54" s="161" t="s">
        <v>924</v>
      </c>
      <c r="D54" s="161"/>
      <c r="E54" s="161"/>
    </row>
    <row r="55" spans="1:10" x14ac:dyDescent="0.2">
      <c r="A55" s="57"/>
      <c r="C55" s="57"/>
    </row>
  </sheetData>
  <mergeCells count="2">
    <mergeCell ref="B6:J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6" orientation="portrait" horizontalDpi="300" verticalDpi="300" r:id="rId1"/>
  <headerFooter alignWithMargins="0"/>
  <ignoredErrors>
    <ignoredError sqref="D15:D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5"/>
  <sheetViews>
    <sheetView view="pageBreakPreview" zoomScale="75" zoomScaleNormal="85" workbookViewId="0">
      <selection activeCell="F13" sqref="F13"/>
    </sheetView>
  </sheetViews>
  <sheetFormatPr defaultColWidth="13.375" defaultRowHeight="17.25" x14ac:dyDescent="0.15"/>
  <cols>
    <col min="1" max="1" width="13.375" style="58" customWidth="1"/>
    <col min="2" max="2" width="21.625" style="58" customWidth="1"/>
    <col min="3" max="4" width="16.125" style="58" customWidth="1"/>
    <col min="5" max="10" width="14.25" style="58" customWidth="1"/>
    <col min="11" max="16384" width="13.375" style="58"/>
  </cols>
  <sheetData>
    <row r="1" spans="1:10" x14ac:dyDescent="0.2">
      <c r="A1" s="57"/>
    </row>
    <row r="6" spans="1:10" x14ac:dyDescent="0.2">
      <c r="B6" s="462" t="s">
        <v>848</v>
      </c>
      <c r="C6" s="462"/>
      <c r="D6" s="462"/>
      <c r="E6" s="462"/>
      <c r="F6" s="462"/>
      <c r="G6" s="462"/>
      <c r="H6" s="462"/>
      <c r="I6" s="462"/>
      <c r="J6" s="462"/>
    </row>
    <row r="7" spans="1:10" ht="18" thickBot="1" x14ac:dyDescent="0.25">
      <c r="B7" s="31"/>
      <c r="C7" s="31"/>
      <c r="D7" s="31"/>
      <c r="E7" s="463" t="s">
        <v>90</v>
      </c>
      <c r="F7" s="463"/>
      <c r="G7" s="31"/>
      <c r="H7" s="31"/>
      <c r="J7" s="90" t="s">
        <v>92</v>
      </c>
    </row>
    <row r="8" spans="1:10" x14ac:dyDescent="0.2">
      <c r="C8" s="34"/>
      <c r="D8" s="36"/>
      <c r="E8" s="36"/>
      <c r="F8" s="36"/>
      <c r="G8" s="36"/>
      <c r="H8" s="36"/>
      <c r="I8" s="464" t="s">
        <v>744</v>
      </c>
      <c r="J8" s="465"/>
    </row>
    <row r="9" spans="1:10" x14ac:dyDescent="0.2">
      <c r="C9" s="258" t="s">
        <v>745</v>
      </c>
      <c r="D9" s="414"/>
      <c r="E9" s="412"/>
      <c r="F9" s="412"/>
      <c r="G9" s="412"/>
      <c r="H9" s="414"/>
      <c r="I9" s="414"/>
      <c r="J9" s="414"/>
    </row>
    <row r="10" spans="1:10" x14ac:dyDescent="0.2">
      <c r="B10" s="36"/>
      <c r="C10" s="415"/>
      <c r="D10" s="416" t="s">
        <v>93</v>
      </c>
      <c r="E10" s="416" t="s">
        <v>746</v>
      </c>
      <c r="F10" s="416" t="s">
        <v>747</v>
      </c>
      <c r="G10" s="416" t="s">
        <v>748</v>
      </c>
      <c r="H10" s="416" t="s">
        <v>749</v>
      </c>
      <c r="I10" s="416" t="s">
        <v>382</v>
      </c>
      <c r="J10" s="416" t="s">
        <v>750</v>
      </c>
    </row>
    <row r="11" spans="1:10" x14ac:dyDescent="0.15">
      <c r="C11" s="34"/>
    </row>
    <row r="12" spans="1:10" x14ac:dyDescent="0.2">
      <c r="B12" s="111" t="s">
        <v>742</v>
      </c>
      <c r="C12" s="34">
        <v>202198</v>
      </c>
      <c r="D12" s="29">
        <v>53965</v>
      </c>
      <c r="E12" s="29">
        <v>10358</v>
      </c>
      <c r="F12" s="29">
        <v>11883</v>
      </c>
      <c r="G12" s="29">
        <v>31724</v>
      </c>
      <c r="H12" s="29">
        <v>148233</v>
      </c>
      <c r="I12" s="29">
        <v>6408</v>
      </c>
      <c r="J12" s="29">
        <v>1074</v>
      </c>
    </row>
    <row r="13" spans="1:10" x14ac:dyDescent="0.2">
      <c r="B13" s="111" t="s">
        <v>871</v>
      </c>
      <c r="C13" s="34">
        <v>198205</v>
      </c>
      <c r="D13" s="29">
        <v>53618</v>
      </c>
      <c r="E13" s="29">
        <v>10450</v>
      </c>
      <c r="F13" s="29">
        <v>11861</v>
      </c>
      <c r="G13" s="29">
        <v>31307</v>
      </c>
      <c r="H13" s="29">
        <v>144587</v>
      </c>
      <c r="I13" s="29">
        <v>6779</v>
      </c>
      <c r="J13" s="29">
        <v>1036</v>
      </c>
    </row>
    <row r="14" spans="1:10" x14ac:dyDescent="0.2">
      <c r="B14" s="59"/>
      <c r="C14" s="42"/>
      <c r="D14" s="41"/>
      <c r="E14" s="41"/>
      <c r="F14" s="41"/>
      <c r="G14" s="41"/>
      <c r="H14" s="41"/>
      <c r="I14" s="41"/>
      <c r="J14" s="41"/>
    </row>
    <row r="15" spans="1:10" x14ac:dyDescent="0.2">
      <c r="B15" s="111" t="s">
        <v>409</v>
      </c>
      <c r="C15" s="40">
        <v>78553</v>
      </c>
      <c r="D15" s="102">
        <v>21187</v>
      </c>
      <c r="E15" s="101">
        <v>4109</v>
      </c>
      <c r="F15" s="101">
        <v>4617</v>
      </c>
      <c r="G15" s="101">
        <v>12461</v>
      </c>
      <c r="H15" s="101">
        <v>57366</v>
      </c>
      <c r="I15" s="101">
        <v>1050</v>
      </c>
      <c r="J15" s="101">
        <v>299</v>
      </c>
    </row>
    <row r="16" spans="1:10" x14ac:dyDescent="0.2">
      <c r="B16" s="111" t="s">
        <v>68</v>
      </c>
      <c r="C16" s="40">
        <v>11073</v>
      </c>
      <c r="D16" s="102">
        <v>3107</v>
      </c>
      <c r="E16" s="101">
        <v>514</v>
      </c>
      <c r="F16" s="101">
        <v>661</v>
      </c>
      <c r="G16" s="101">
        <v>1932</v>
      </c>
      <c r="H16" s="101">
        <v>7966</v>
      </c>
      <c r="I16" s="101">
        <v>162</v>
      </c>
      <c r="J16" s="101">
        <v>31</v>
      </c>
    </row>
    <row r="17" spans="2:10" x14ac:dyDescent="0.2">
      <c r="B17" s="111" t="s">
        <v>69</v>
      </c>
      <c r="C17" s="40">
        <v>10771</v>
      </c>
      <c r="D17" s="102">
        <v>3179</v>
      </c>
      <c r="E17" s="101">
        <v>815</v>
      </c>
      <c r="F17" s="101">
        <v>858</v>
      </c>
      <c r="G17" s="101">
        <v>1506</v>
      </c>
      <c r="H17" s="101">
        <v>7592</v>
      </c>
      <c r="I17" s="101">
        <v>229</v>
      </c>
      <c r="J17" s="101">
        <v>60</v>
      </c>
    </row>
    <row r="18" spans="2:10" x14ac:dyDescent="0.2">
      <c r="B18" s="111" t="s">
        <v>70</v>
      </c>
      <c r="C18" s="40">
        <v>7608</v>
      </c>
      <c r="D18" s="102">
        <v>1952</v>
      </c>
      <c r="E18" s="101">
        <v>220</v>
      </c>
      <c r="F18" s="101">
        <v>287</v>
      </c>
      <c r="G18" s="101">
        <v>1445</v>
      </c>
      <c r="H18" s="101">
        <v>5656</v>
      </c>
      <c r="I18" s="101">
        <v>120</v>
      </c>
      <c r="J18" s="101">
        <v>23</v>
      </c>
    </row>
    <row r="19" spans="2:10" x14ac:dyDescent="0.2">
      <c r="B19" s="111" t="s">
        <v>71</v>
      </c>
      <c r="C19" s="40">
        <v>4248</v>
      </c>
      <c r="D19" s="102">
        <v>1091</v>
      </c>
      <c r="E19" s="101">
        <v>217</v>
      </c>
      <c r="F19" s="101">
        <v>248</v>
      </c>
      <c r="G19" s="101">
        <v>626</v>
      </c>
      <c r="H19" s="101">
        <v>3157</v>
      </c>
      <c r="I19" s="101">
        <v>1095</v>
      </c>
      <c r="J19" s="101">
        <v>34</v>
      </c>
    </row>
    <row r="20" spans="2:10" x14ac:dyDescent="0.2">
      <c r="B20" s="111" t="s">
        <v>72</v>
      </c>
      <c r="C20" s="40">
        <v>20152</v>
      </c>
      <c r="D20" s="102">
        <v>5078</v>
      </c>
      <c r="E20" s="101">
        <v>695</v>
      </c>
      <c r="F20" s="101">
        <v>985</v>
      </c>
      <c r="G20" s="101">
        <v>3398</v>
      </c>
      <c r="H20" s="101">
        <v>15074</v>
      </c>
      <c r="I20" s="101">
        <v>504</v>
      </c>
      <c r="J20" s="101">
        <v>83</v>
      </c>
    </row>
    <row r="21" spans="2:10" x14ac:dyDescent="0.2">
      <c r="B21" s="111" t="s">
        <v>73</v>
      </c>
      <c r="C21" s="40">
        <v>3794</v>
      </c>
      <c r="D21" s="102">
        <v>1009</v>
      </c>
      <c r="E21" s="101">
        <v>286</v>
      </c>
      <c r="F21" s="101">
        <v>356</v>
      </c>
      <c r="G21" s="101">
        <v>367</v>
      </c>
      <c r="H21" s="101">
        <v>2785</v>
      </c>
      <c r="I21" s="101">
        <v>112</v>
      </c>
      <c r="J21" s="101">
        <v>25</v>
      </c>
    </row>
    <row r="22" spans="2:10" x14ac:dyDescent="0.2">
      <c r="B22" s="111" t="s">
        <v>379</v>
      </c>
      <c r="C22" s="40">
        <v>11627</v>
      </c>
      <c r="D22" s="102">
        <v>3382</v>
      </c>
      <c r="E22" s="101">
        <v>787</v>
      </c>
      <c r="F22" s="101">
        <v>754</v>
      </c>
      <c r="G22" s="101">
        <v>1841</v>
      </c>
      <c r="H22" s="101">
        <v>8245</v>
      </c>
      <c r="I22" s="101">
        <v>825</v>
      </c>
      <c r="J22" s="101">
        <v>99</v>
      </c>
    </row>
    <row r="23" spans="2:10" x14ac:dyDescent="0.2">
      <c r="B23" s="111" t="s">
        <v>431</v>
      </c>
      <c r="C23" s="40">
        <v>7643</v>
      </c>
      <c r="D23" s="102">
        <v>2410</v>
      </c>
      <c r="E23" s="101">
        <v>695</v>
      </c>
      <c r="F23" s="101">
        <v>636</v>
      </c>
      <c r="G23" s="101">
        <v>1079</v>
      </c>
      <c r="H23" s="101">
        <v>5233</v>
      </c>
      <c r="I23" s="101">
        <v>139</v>
      </c>
      <c r="J23" s="101">
        <v>34</v>
      </c>
    </row>
    <row r="24" spans="2:10" x14ac:dyDescent="0.2">
      <c r="B24" s="57"/>
      <c r="C24" s="40"/>
      <c r="D24" s="102"/>
      <c r="E24" s="85"/>
      <c r="F24" s="85"/>
      <c r="G24" s="85"/>
      <c r="H24" s="85"/>
      <c r="I24" s="85"/>
      <c r="J24" s="85"/>
    </row>
    <row r="25" spans="2:10" x14ac:dyDescent="0.2">
      <c r="B25" s="111" t="s">
        <v>335</v>
      </c>
      <c r="C25" s="40">
        <v>2184</v>
      </c>
      <c r="D25" s="102">
        <v>562</v>
      </c>
      <c r="E25" s="101">
        <v>132</v>
      </c>
      <c r="F25" s="101">
        <v>111</v>
      </c>
      <c r="G25" s="101">
        <v>319</v>
      </c>
      <c r="H25" s="101">
        <v>1622</v>
      </c>
      <c r="I25" s="101">
        <v>47</v>
      </c>
      <c r="J25" s="101">
        <v>18</v>
      </c>
    </row>
    <row r="26" spans="2:10" x14ac:dyDescent="0.2">
      <c r="B26" s="57"/>
      <c r="C26" s="40"/>
      <c r="D26" s="102"/>
      <c r="E26" s="85"/>
      <c r="F26" s="85"/>
      <c r="G26" s="85"/>
      <c r="H26" s="85"/>
      <c r="I26" s="85"/>
      <c r="J26" s="85"/>
    </row>
    <row r="27" spans="2:10" x14ac:dyDescent="0.2">
      <c r="B27" s="111" t="s">
        <v>74</v>
      </c>
      <c r="C27" s="40">
        <v>3111</v>
      </c>
      <c r="D27" s="102">
        <v>1083</v>
      </c>
      <c r="E27" s="101">
        <v>207</v>
      </c>
      <c r="F27" s="101">
        <v>232</v>
      </c>
      <c r="G27" s="101">
        <v>644</v>
      </c>
      <c r="H27" s="101">
        <v>2028</v>
      </c>
      <c r="I27" s="101">
        <v>219</v>
      </c>
      <c r="J27" s="103">
        <v>23</v>
      </c>
    </row>
    <row r="28" spans="2:10" x14ac:dyDescent="0.2">
      <c r="B28" s="111" t="s">
        <v>64</v>
      </c>
      <c r="C28" s="40">
        <v>1281</v>
      </c>
      <c r="D28" s="102">
        <v>445</v>
      </c>
      <c r="E28" s="101">
        <v>61</v>
      </c>
      <c r="F28" s="101">
        <v>69</v>
      </c>
      <c r="G28" s="101">
        <v>315</v>
      </c>
      <c r="H28" s="101">
        <v>836</v>
      </c>
      <c r="I28" s="101">
        <v>67</v>
      </c>
      <c r="J28" s="101">
        <v>7</v>
      </c>
    </row>
    <row r="29" spans="2:10" x14ac:dyDescent="0.2">
      <c r="B29" s="111" t="s">
        <v>75</v>
      </c>
      <c r="C29" s="40">
        <v>652</v>
      </c>
      <c r="D29" s="102">
        <v>200</v>
      </c>
      <c r="E29" s="101">
        <v>44</v>
      </c>
      <c r="F29" s="101">
        <v>46</v>
      </c>
      <c r="G29" s="101">
        <v>110</v>
      </c>
      <c r="H29" s="101">
        <v>452</v>
      </c>
      <c r="I29" s="101">
        <v>15</v>
      </c>
      <c r="J29" s="193">
        <v>7</v>
      </c>
    </row>
    <row r="30" spans="2:10" x14ac:dyDescent="0.2">
      <c r="B30" s="57"/>
      <c r="C30" s="40"/>
      <c r="D30" s="102"/>
      <c r="E30" s="85"/>
      <c r="F30" s="85"/>
      <c r="G30" s="85"/>
      <c r="H30" s="85"/>
      <c r="I30" s="85"/>
      <c r="J30" s="85"/>
    </row>
    <row r="31" spans="2:10" x14ac:dyDescent="0.2">
      <c r="B31" s="111" t="s">
        <v>76</v>
      </c>
      <c r="C31" s="40">
        <v>3443</v>
      </c>
      <c r="D31" s="102">
        <v>907</v>
      </c>
      <c r="E31" s="101">
        <v>150</v>
      </c>
      <c r="F31" s="101">
        <v>159</v>
      </c>
      <c r="G31" s="101">
        <v>598</v>
      </c>
      <c r="H31" s="101">
        <v>2536</v>
      </c>
      <c r="I31" s="101">
        <v>53</v>
      </c>
      <c r="J31" s="193">
        <v>15</v>
      </c>
    </row>
    <row r="32" spans="2:10" x14ac:dyDescent="0.2">
      <c r="B32" s="111" t="s">
        <v>77</v>
      </c>
      <c r="C32" s="40">
        <v>1989</v>
      </c>
      <c r="D32" s="102">
        <v>478</v>
      </c>
      <c r="E32" s="101">
        <v>77</v>
      </c>
      <c r="F32" s="101">
        <v>70</v>
      </c>
      <c r="G32" s="101">
        <v>331</v>
      </c>
      <c r="H32" s="101">
        <v>1511</v>
      </c>
      <c r="I32" s="101">
        <v>36</v>
      </c>
      <c r="J32" s="193">
        <v>15</v>
      </c>
    </row>
    <row r="33" spans="2:10" x14ac:dyDescent="0.2">
      <c r="B33" s="111" t="s">
        <v>380</v>
      </c>
      <c r="C33" s="40">
        <v>6142</v>
      </c>
      <c r="D33" s="102">
        <v>1715</v>
      </c>
      <c r="E33" s="101">
        <v>311</v>
      </c>
      <c r="F33" s="101">
        <v>305</v>
      </c>
      <c r="G33" s="101">
        <v>1099</v>
      </c>
      <c r="H33" s="101">
        <v>4427</v>
      </c>
      <c r="I33" s="101">
        <v>225</v>
      </c>
      <c r="J33" s="193">
        <v>40</v>
      </c>
    </row>
    <row r="34" spans="2:10" x14ac:dyDescent="0.2">
      <c r="B34" s="57"/>
      <c r="C34" s="40"/>
      <c r="D34" s="102"/>
      <c r="E34" s="85"/>
      <c r="F34" s="85"/>
      <c r="G34" s="85"/>
      <c r="H34" s="85"/>
      <c r="I34" s="85"/>
      <c r="J34" s="85"/>
    </row>
    <row r="35" spans="2:10" x14ac:dyDescent="0.2">
      <c r="B35" s="111" t="s">
        <v>78</v>
      </c>
      <c r="C35" s="40">
        <v>1464</v>
      </c>
      <c r="D35" s="102">
        <v>392</v>
      </c>
      <c r="E35" s="101">
        <v>63</v>
      </c>
      <c r="F35" s="101">
        <v>97</v>
      </c>
      <c r="G35" s="101">
        <v>232</v>
      </c>
      <c r="H35" s="101">
        <v>1072</v>
      </c>
      <c r="I35" s="101">
        <v>197</v>
      </c>
      <c r="J35" s="101">
        <v>4</v>
      </c>
    </row>
    <row r="36" spans="2:10" x14ac:dyDescent="0.2">
      <c r="B36" s="111" t="s">
        <v>79</v>
      </c>
      <c r="C36" s="40">
        <v>1296</v>
      </c>
      <c r="D36" s="102">
        <v>383</v>
      </c>
      <c r="E36" s="101">
        <v>62</v>
      </c>
      <c r="F36" s="101">
        <v>70</v>
      </c>
      <c r="G36" s="101">
        <v>251</v>
      </c>
      <c r="H36" s="101">
        <v>913</v>
      </c>
      <c r="I36" s="101">
        <v>83</v>
      </c>
      <c r="J36" s="103">
        <v>11</v>
      </c>
    </row>
    <row r="37" spans="2:10" x14ac:dyDescent="0.2">
      <c r="B37" s="111" t="s">
        <v>80</v>
      </c>
      <c r="C37" s="40">
        <v>983</v>
      </c>
      <c r="D37" s="102">
        <v>230</v>
      </c>
      <c r="E37" s="101">
        <v>40</v>
      </c>
      <c r="F37" s="101">
        <v>49</v>
      </c>
      <c r="G37" s="101">
        <v>141</v>
      </c>
      <c r="H37" s="101">
        <v>753</v>
      </c>
      <c r="I37" s="101">
        <v>43</v>
      </c>
      <c r="J37" s="193">
        <v>6</v>
      </c>
    </row>
    <row r="38" spans="2:10" x14ac:dyDescent="0.2">
      <c r="B38" s="111" t="s">
        <v>81</v>
      </c>
      <c r="C38" s="40">
        <v>1518</v>
      </c>
      <c r="D38" s="102">
        <v>342</v>
      </c>
      <c r="E38" s="101">
        <v>61</v>
      </c>
      <c r="F38" s="101">
        <v>72</v>
      </c>
      <c r="G38" s="101">
        <v>209</v>
      </c>
      <c r="H38" s="101">
        <v>1176</v>
      </c>
      <c r="I38" s="101">
        <v>42</v>
      </c>
      <c r="J38" s="193">
        <v>7</v>
      </c>
    </row>
    <row r="39" spans="2:10" x14ac:dyDescent="0.2">
      <c r="B39" s="111" t="s">
        <v>89</v>
      </c>
      <c r="C39" s="40">
        <v>2746</v>
      </c>
      <c r="D39" s="102">
        <v>631</v>
      </c>
      <c r="E39" s="101">
        <v>118</v>
      </c>
      <c r="F39" s="101">
        <v>162</v>
      </c>
      <c r="G39" s="101">
        <v>351</v>
      </c>
      <c r="H39" s="101">
        <v>2115</v>
      </c>
      <c r="I39" s="101">
        <v>428</v>
      </c>
      <c r="J39" s="193">
        <v>39</v>
      </c>
    </row>
    <row r="40" spans="2:10" x14ac:dyDescent="0.2">
      <c r="B40" s="111" t="s">
        <v>381</v>
      </c>
      <c r="C40" s="40">
        <v>1808</v>
      </c>
      <c r="D40" s="102">
        <v>446</v>
      </c>
      <c r="E40" s="101">
        <v>83</v>
      </c>
      <c r="F40" s="101">
        <v>97</v>
      </c>
      <c r="G40" s="101">
        <v>266</v>
      </c>
      <c r="H40" s="101">
        <v>1362</v>
      </c>
      <c r="I40" s="101">
        <v>341</v>
      </c>
      <c r="J40" s="193">
        <v>14</v>
      </c>
    </row>
    <row r="41" spans="2:10" x14ac:dyDescent="0.2">
      <c r="B41" s="111"/>
      <c r="C41" s="40"/>
      <c r="D41" s="102"/>
      <c r="E41" s="85"/>
      <c r="F41" s="85"/>
      <c r="G41" s="85"/>
      <c r="H41" s="85"/>
      <c r="I41" s="85"/>
      <c r="J41" s="85"/>
    </row>
    <row r="42" spans="2:10" x14ac:dyDescent="0.2">
      <c r="B42" s="111" t="s">
        <v>82</v>
      </c>
      <c r="C42" s="40">
        <v>4278</v>
      </c>
      <c r="D42" s="102">
        <v>928</v>
      </c>
      <c r="E42" s="101">
        <v>176</v>
      </c>
      <c r="F42" s="101">
        <v>254</v>
      </c>
      <c r="G42" s="101">
        <v>498</v>
      </c>
      <c r="H42" s="101">
        <v>3350</v>
      </c>
      <c r="I42" s="101">
        <v>184</v>
      </c>
      <c r="J42" s="193">
        <v>48</v>
      </c>
    </row>
    <row r="43" spans="2:10" x14ac:dyDescent="0.2">
      <c r="B43" s="111" t="s">
        <v>65</v>
      </c>
      <c r="C43" s="40">
        <v>2452</v>
      </c>
      <c r="D43" s="102">
        <v>679</v>
      </c>
      <c r="E43" s="101">
        <v>127</v>
      </c>
      <c r="F43" s="101">
        <v>182</v>
      </c>
      <c r="G43" s="101">
        <v>370</v>
      </c>
      <c r="H43" s="101">
        <v>1773</v>
      </c>
      <c r="I43" s="101">
        <v>114</v>
      </c>
      <c r="J43" s="193">
        <v>16</v>
      </c>
    </row>
    <row r="44" spans="2:10" x14ac:dyDescent="0.2">
      <c r="B44" s="111" t="s">
        <v>83</v>
      </c>
      <c r="C44" s="40">
        <v>901</v>
      </c>
      <c r="D44" s="102">
        <v>169</v>
      </c>
      <c r="E44" s="85">
        <v>27</v>
      </c>
      <c r="F44" s="85">
        <v>42</v>
      </c>
      <c r="G44" s="85">
        <v>100</v>
      </c>
      <c r="H44" s="85">
        <v>732</v>
      </c>
      <c r="I44" s="85">
        <v>59</v>
      </c>
      <c r="J44" s="85">
        <v>7</v>
      </c>
    </row>
    <row r="45" spans="2:10" x14ac:dyDescent="0.2">
      <c r="B45" s="57"/>
      <c r="C45" s="40"/>
      <c r="D45" s="102"/>
      <c r="E45" s="85"/>
      <c r="F45" s="85"/>
      <c r="G45" s="85"/>
      <c r="H45" s="85"/>
      <c r="I45" s="85"/>
      <c r="J45" s="85"/>
    </row>
    <row r="46" spans="2:10" x14ac:dyDescent="0.2">
      <c r="B46" s="111" t="s">
        <v>85</v>
      </c>
      <c r="C46" s="40">
        <v>1713</v>
      </c>
      <c r="D46" s="102">
        <v>549</v>
      </c>
      <c r="E46" s="101">
        <v>155</v>
      </c>
      <c r="F46" s="101">
        <v>169</v>
      </c>
      <c r="G46" s="101">
        <v>225</v>
      </c>
      <c r="H46" s="101">
        <v>1164</v>
      </c>
      <c r="I46" s="101">
        <v>128</v>
      </c>
      <c r="J46" s="103">
        <v>18</v>
      </c>
    </row>
    <row r="47" spans="2:10" x14ac:dyDescent="0.2">
      <c r="B47" s="111" t="s">
        <v>86</v>
      </c>
      <c r="C47" s="40">
        <v>696</v>
      </c>
      <c r="D47" s="102">
        <v>159</v>
      </c>
      <c r="E47" s="101">
        <v>46</v>
      </c>
      <c r="F47" s="101">
        <v>45</v>
      </c>
      <c r="G47" s="101">
        <v>68</v>
      </c>
      <c r="H47" s="101">
        <v>537</v>
      </c>
      <c r="I47" s="101">
        <v>11</v>
      </c>
      <c r="J47" s="103">
        <v>9</v>
      </c>
    </row>
    <row r="48" spans="2:10" x14ac:dyDescent="0.2">
      <c r="B48" s="111" t="s">
        <v>66</v>
      </c>
      <c r="C48" s="40">
        <v>415</v>
      </c>
      <c r="D48" s="102">
        <v>130</v>
      </c>
      <c r="E48" s="101">
        <v>23</v>
      </c>
      <c r="F48" s="101">
        <v>43</v>
      </c>
      <c r="G48" s="101">
        <v>64</v>
      </c>
      <c r="H48" s="101">
        <v>285</v>
      </c>
      <c r="I48" s="101">
        <v>154</v>
      </c>
      <c r="J48" s="101">
        <v>8</v>
      </c>
    </row>
    <row r="49" spans="1:10" x14ac:dyDescent="0.2">
      <c r="B49" s="111" t="s">
        <v>87</v>
      </c>
      <c r="C49" s="40">
        <v>52</v>
      </c>
      <c r="D49" s="102">
        <v>14</v>
      </c>
      <c r="E49" s="183">
        <v>0</v>
      </c>
      <c r="F49" s="101">
        <v>5</v>
      </c>
      <c r="G49" s="101">
        <v>9</v>
      </c>
      <c r="H49" s="101">
        <v>38</v>
      </c>
      <c r="I49" s="118">
        <v>2</v>
      </c>
      <c r="J49" s="118">
        <v>1</v>
      </c>
    </row>
    <row r="50" spans="1:10" x14ac:dyDescent="0.2">
      <c r="B50" s="111" t="s">
        <v>84</v>
      </c>
      <c r="C50" s="40">
        <v>3612</v>
      </c>
      <c r="D50" s="102">
        <v>781</v>
      </c>
      <c r="E50" s="101">
        <v>149</v>
      </c>
      <c r="F50" s="101">
        <v>180</v>
      </c>
      <c r="G50" s="101">
        <v>452</v>
      </c>
      <c r="H50" s="101">
        <v>2831</v>
      </c>
      <c r="I50" s="101">
        <v>95</v>
      </c>
      <c r="J50" s="193">
        <v>35</v>
      </c>
    </row>
    <row r="51" spans="1:10" x14ac:dyDescent="0.2">
      <c r="B51" s="111"/>
      <c r="C51" s="40"/>
      <c r="D51" s="102"/>
      <c r="E51" s="101"/>
      <c r="F51" s="101"/>
      <c r="G51" s="101"/>
      <c r="H51" s="101"/>
      <c r="I51" s="101"/>
      <c r="J51" s="193"/>
    </row>
    <row r="52" spans="1:10" x14ac:dyDescent="0.2">
      <c r="B52" s="66" t="s">
        <v>914</v>
      </c>
      <c r="C52" s="382">
        <v>0</v>
      </c>
      <c r="D52" s="183">
        <v>0</v>
      </c>
      <c r="E52" s="183">
        <v>0</v>
      </c>
      <c r="F52" s="183">
        <v>0</v>
      </c>
      <c r="G52" s="183">
        <v>0</v>
      </c>
      <c r="H52" s="183">
        <v>0</v>
      </c>
      <c r="I52" s="183">
        <v>0</v>
      </c>
      <c r="J52" s="183">
        <v>0</v>
      </c>
    </row>
    <row r="53" spans="1:10" ht="18" thickBot="1" x14ac:dyDescent="0.2">
      <c r="B53" s="31"/>
      <c r="C53" s="50"/>
      <c r="D53" s="31"/>
      <c r="E53" s="31"/>
      <c r="F53" s="31"/>
      <c r="G53" s="31"/>
      <c r="H53" s="31"/>
      <c r="I53" s="31"/>
      <c r="J53" s="31"/>
    </row>
    <row r="54" spans="1:10" x14ac:dyDescent="0.2">
      <c r="C54" s="57" t="s">
        <v>908</v>
      </c>
    </row>
    <row r="55" spans="1:10" x14ac:dyDescent="0.2">
      <c r="A55" s="57"/>
    </row>
  </sheetData>
  <mergeCells count="3">
    <mergeCell ref="I8:J8"/>
    <mergeCell ref="B6:J6"/>
    <mergeCell ref="E7:F7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view="pageBreakPreview" topLeftCell="A31" zoomScale="75" zoomScaleNormal="75" workbookViewId="0">
      <selection activeCell="J50" sqref="J50"/>
    </sheetView>
  </sheetViews>
  <sheetFormatPr defaultColWidth="13.375" defaultRowHeight="17.25" x14ac:dyDescent="0.15"/>
  <cols>
    <col min="1" max="1" width="13.375" style="58" customWidth="1"/>
    <col min="2" max="2" width="26.125" style="58" customWidth="1"/>
    <col min="3" max="3" width="16.25" style="383" customWidth="1"/>
    <col min="4" max="4" width="1.75" style="58" customWidth="1"/>
    <col min="5" max="5" width="12.125" style="58" customWidth="1"/>
    <col min="6" max="6" width="29" style="58" customWidth="1"/>
    <col min="7" max="9" width="15.875" style="58" customWidth="1"/>
    <col min="10" max="16384" width="13.375" style="58"/>
  </cols>
  <sheetData>
    <row r="1" spans="1:9" x14ac:dyDescent="0.2">
      <c r="A1" s="57"/>
    </row>
    <row r="6" spans="1:9" x14ac:dyDescent="0.2">
      <c r="B6" s="462" t="s">
        <v>833</v>
      </c>
      <c r="C6" s="462"/>
      <c r="D6" s="462"/>
      <c r="E6" s="462"/>
      <c r="F6" s="462"/>
      <c r="G6" s="462"/>
      <c r="H6" s="462"/>
      <c r="I6" s="462"/>
    </row>
    <row r="7" spans="1:9" ht="18" thickBot="1" x14ac:dyDescent="0.2">
      <c r="B7" s="31"/>
      <c r="C7" s="384"/>
      <c r="D7" s="31"/>
      <c r="E7" s="31"/>
      <c r="F7" s="31"/>
      <c r="G7" s="31"/>
      <c r="H7" s="31"/>
      <c r="I7" s="242" t="s">
        <v>866</v>
      </c>
    </row>
    <row r="8" spans="1:9" x14ac:dyDescent="0.15">
      <c r="A8" s="29"/>
      <c r="B8" s="375"/>
      <c r="D8" s="34"/>
      <c r="G8" s="34"/>
      <c r="H8" s="36"/>
      <c r="I8" s="36"/>
    </row>
    <row r="9" spans="1:9" x14ac:dyDescent="0.2">
      <c r="A9" s="29"/>
      <c r="B9" s="53"/>
      <c r="D9" s="34"/>
      <c r="G9" s="35" t="s">
        <v>94</v>
      </c>
      <c r="H9" s="35" t="s">
        <v>2</v>
      </c>
      <c r="I9" s="35" t="s">
        <v>95</v>
      </c>
    </row>
    <row r="10" spans="1:9" x14ac:dyDescent="0.2">
      <c r="A10" s="29"/>
      <c r="B10" s="139"/>
      <c r="C10" s="66" t="s">
        <v>751</v>
      </c>
      <c r="D10" s="34"/>
      <c r="F10" s="57" t="s">
        <v>96</v>
      </c>
      <c r="G10" s="35" t="s">
        <v>97</v>
      </c>
      <c r="H10" s="67" t="s">
        <v>98</v>
      </c>
      <c r="I10" s="67" t="s">
        <v>99</v>
      </c>
    </row>
    <row r="11" spans="1:9" x14ac:dyDescent="0.2">
      <c r="A11" s="29"/>
      <c r="B11" s="147"/>
      <c r="C11" s="385"/>
      <c r="D11" s="37"/>
      <c r="E11" s="36"/>
      <c r="F11" s="36"/>
      <c r="G11" s="37"/>
      <c r="H11" s="51" t="s">
        <v>100</v>
      </c>
      <c r="I11" s="51" t="s">
        <v>101</v>
      </c>
    </row>
    <row r="12" spans="1:9" x14ac:dyDescent="0.15">
      <c r="B12" s="53"/>
      <c r="G12" s="34"/>
      <c r="H12" s="45"/>
      <c r="I12" s="64"/>
    </row>
    <row r="13" spans="1:9" x14ac:dyDescent="0.2">
      <c r="B13" s="52" t="s">
        <v>600</v>
      </c>
      <c r="C13" s="66" t="s">
        <v>102</v>
      </c>
      <c r="E13" s="57" t="s">
        <v>103</v>
      </c>
      <c r="F13" s="57" t="s">
        <v>104</v>
      </c>
      <c r="G13" s="40">
        <v>15740</v>
      </c>
      <c r="H13" s="45">
        <v>12132</v>
      </c>
      <c r="I13" s="45">
        <v>3608</v>
      </c>
    </row>
    <row r="14" spans="1:9" x14ac:dyDescent="0.2">
      <c r="B14" s="52" t="s">
        <v>743</v>
      </c>
      <c r="E14" s="69" t="s">
        <v>116</v>
      </c>
      <c r="G14" s="40">
        <v>15140</v>
      </c>
      <c r="H14" s="45">
        <v>11691</v>
      </c>
      <c r="I14" s="45">
        <v>3449</v>
      </c>
    </row>
    <row r="15" spans="1:9" x14ac:dyDescent="0.2">
      <c r="B15" s="52" t="s">
        <v>872</v>
      </c>
      <c r="E15" s="69" t="s">
        <v>116</v>
      </c>
      <c r="G15" s="40">
        <v>14702</v>
      </c>
      <c r="H15" s="45">
        <v>11347</v>
      </c>
      <c r="I15" s="45">
        <v>3355</v>
      </c>
    </row>
    <row r="16" spans="1:9" x14ac:dyDescent="0.2">
      <c r="B16" s="52"/>
      <c r="G16" s="34"/>
      <c r="H16" s="45"/>
      <c r="I16" s="45"/>
    </row>
    <row r="17" spans="2:9" x14ac:dyDescent="0.2">
      <c r="B17" s="52" t="s">
        <v>600</v>
      </c>
      <c r="C17" s="66" t="s">
        <v>102</v>
      </c>
      <c r="E17" s="57" t="s">
        <v>588</v>
      </c>
      <c r="F17" s="57" t="s">
        <v>105</v>
      </c>
      <c r="G17" s="40">
        <v>34415</v>
      </c>
      <c r="H17" s="45">
        <v>25961</v>
      </c>
      <c r="I17" s="45">
        <v>8454</v>
      </c>
    </row>
    <row r="18" spans="2:9" x14ac:dyDescent="0.2">
      <c r="B18" s="52" t="s">
        <v>743</v>
      </c>
      <c r="E18" s="69" t="s">
        <v>116</v>
      </c>
      <c r="G18" s="40">
        <v>34573</v>
      </c>
      <c r="H18" s="45">
        <v>26187</v>
      </c>
      <c r="I18" s="45">
        <v>8386</v>
      </c>
    </row>
    <row r="19" spans="2:9" x14ac:dyDescent="0.2">
      <c r="B19" s="52" t="s">
        <v>872</v>
      </c>
      <c r="E19" s="69" t="s">
        <v>116</v>
      </c>
      <c r="G19" s="40">
        <v>34242</v>
      </c>
      <c r="H19" s="45">
        <v>25985</v>
      </c>
      <c r="I19" s="45">
        <v>8257</v>
      </c>
    </row>
    <row r="20" spans="2:9" x14ac:dyDescent="0.15">
      <c r="B20" s="53"/>
      <c r="G20" s="34"/>
      <c r="H20" s="45"/>
      <c r="I20" s="45"/>
    </row>
    <row r="21" spans="2:9" x14ac:dyDescent="0.2">
      <c r="B21" s="52" t="s">
        <v>600</v>
      </c>
      <c r="C21" s="66" t="s">
        <v>102</v>
      </c>
      <c r="E21" s="57" t="s">
        <v>106</v>
      </c>
      <c r="F21" s="57" t="s">
        <v>107</v>
      </c>
      <c r="G21" s="40">
        <v>40578</v>
      </c>
      <c r="H21" s="45">
        <v>30103</v>
      </c>
      <c r="I21" s="45">
        <v>10475</v>
      </c>
    </row>
    <row r="22" spans="2:9" x14ac:dyDescent="0.2">
      <c r="B22" s="52" t="s">
        <v>743</v>
      </c>
      <c r="E22" s="69" t="s">
        <v>116</v>
      </c>
      <c r="G22" s="40">
        <v>41535</v>
      </c>
      <c r="H22" s="45">
        <v>30341</v>
      </c>
      <c r="I22" s="45">
        <v>11194</v>
      </c>
    </row>
    <row r="23" spans="2:9" x14ac:dyDescent="0.2">
      <c r="B23" s="52" t="s">
        <v>872</v>
      </c>
      <c r="E23" s="69" t="s">
        <v>116</v>
      </c>
      <c r="G23" s="40">
        <v>39648</v>
      </c>
      <c r="H23" s="45">
        <v>29513</v>
      </c>
      <c r="I23" s="45">
        <v>10127</v>
      </c>
    </row>
    <row r="24" spans="2:9" x14ac:dyDescent="0.2">
      <c r="B24" s="52"/>
      <c r="G24" s="34"/>
      <c r="H24" s="45"/>
      <c r="I24" s="45"/>
    </row>
    <row r="25" spans="2:9" x14ac:dyDescent="0.2">
      <c r="B25" s="52" t="s">
        <v>600</v>
      </c>
      <c r="C25" s="66" t="s">
        <v>108</v>
      </c>
      <c r="E25" s="58" t="s">
        <v>117</v>
      </c>
      <c r="G25" s="40">
        <v>24629</v>
      </c>
      <c r="H25" s="45">
        <v>18280</v>
      </c>
      <c r="I25" s="45">
        <v>6349</v>
      </c>
    </row>
    <row r="26" spans="2:9" x14ac:dyDescent="0.2">
      <c r="B26" s="52" t="s">
        <v>743</v>
      </c>
      <c r="E26" s="69" t="s">
        <v>116</v>
      </c>
      <c r="G26" s="40">
        <v>26147</v>
      </c>
      <c r="H26" s="45">
        <v>19387</v>
      </c>
      <c r="I26" s="45">
        <v>6760</v>
      </c>
    </row>
    <row r="27" spans="2:9" x14ac:dyDescent="0.2">
      <c r="B27" s="52" t="s">
        <v>872</v>
      </c>
      <c r="E27" s="69" t="s">
        <v>116</v>
      </c>
      <c r="G27" s="40">
        <v>26737</v>
      </c>
      <c r="H27" s="45">
        <v>19929</v>
      </c>
      <c r="I27" s="45">
        <v>6808</v>
      </c>
    </row>
    <row r="28" spans="2:9" x14ac:dyDescent="0.15">
      <c r="B28" s="53"/>
      <c r="G28" s="34"/>
      <c r="H28" s="45"/>
      <c r="I28" s="45"/>
    </row>
    <row r="29" spans="2:9" x14ac:dyDescent="0.2">
      <c r="B29" s="52" t="s">
        <v>600</v>
      </c>
      <c r="C29" s="66" t="s">
        <v>108</v>
      </c>
      <c r="E29" s="57" t="s">
        <v>106</v>
      </c>
      <c r="F29" s="57" t="s">
        <v>109</v>
      </c>
      <c r="G29" s="40">
        <v>42922</v>
      </c>
      <c r="H29" s="45">
        <v>32991</v>
      </c>
      <c r="I29" s="45">
        <v>9931</v>
      </c>
    </row>
    <row r="30" spans="2:9" x14ac:dyDescent="0.2">
      <c r="B30" s="52" t="s">
        <v>743</v>
      </c>
      <c r="E30" s="69" t="s">
        <v>116</v>
      </c>
      <c r="G30" s="40">
        <v>46855</v>
      </c>
      <c r="H30" s="45">
        <v>35984</v>
      </c>
      <c r="I30" s="45">
        <v>10871</v>
      </c>
    </row>
    <row r="31" spans="2:9" x14ac:dyDescent="0.2">
      <c r="B31" s="52" t="s">
        <v>872</v>
      </c>
      <c r="E31" s="69" t="s">
        <v>116</v>
      </c>
      <c r="G31" s="40">
        <v>45133</v>
      </c>
      <c r="H31" s="45">
        <v>34698</v>
      </c>
      <c r="I31" s="45">
        <v>10435</v>
      </c>
    </row>
    <row r="32" spans="2:9" x14ac:dyDescent="0.2">
      <c r="B32" s="52"/>
      <c r="G32" s="34"/>
      <c r="H32" s="45"/>
      <c r="I32" s="45"/>
    </row>
    <row r="33" spans="2:9" x14ac:dyDescent="0.2">
      <c r="B33" s="52" t="s">
        <v>600</v>
      </c>
      <c r="C33" s="66" t="s">
        <v>110</v>
      </c>
      <c r="E33" s="57" t="s">
        <v>106</v>
      </c>
      <c r="F33" s="57" t="s">
        <v>111</v>
      </c>
      <c r="G33" s="40">
        <v>30202</v>
      </c>
      <c r="H33" s="45">
        <v>23682</v>
      </c>
      <c r="I33" s="45">
        <v>6520</v>
      </c>
    </row>
    <row r="34" spans="2:9" x14ac:dyDescent="0.2">
      <c r="B34" s="52" t="s">
        <v>743</v>
      </c>
      <c r="E34" s="69" t="s">
        <v>116</v>
      </c>
      <c r="G34" s="40">
        <v>31284</v>
      </c>
      <c r="H34" s="45">
        <v>24621</v>
      </c>
      <c r="I34" s="45">
        <v>6663</v>
      </c>
    </row>
    <row r="35" spans="2:9" x14ac:dyDescent="0.2">
      <c r="B35" s="52" t="s">
        <v>872</v>
      </c>
      <c r="E35" s="69" t="s">
        <v>116</v>
      </c>
      <c r="G35" s="40">
        <v>30644</v>
      </c>
      <c r="H35" s="45">
        <v>23882</v>
      </c>
      <c r="I35" s="45">
        <v>6762</v>
      </c>
    </row>
    <row r="36" spans="2:9" x14ac:dyDescent="0.15">
      <c r="B36" s="53"/>
      <c r="G36" s="34"/>
      <c r="H36" s="45"/>
      <c r="I36" s="45"/>
    </row>
    <row r="37" spans="2:9" x14ac:dyDescent="0.2">
      <c r="B37" s="52" t="s">
        <v>600</v>
      </c>
      <c r="C37" s="66" t="s">
        <v>110</v>
      </c>
      <c r="E37" s="57" t="s">
        <v>106</v>
      </c>
      <c r="F37" s="57" t="s">
        <v>112</v>
      </c>
      <c r="G37" s="40">
        <v>47297</v>
      </c>
      <c r="H37" s="45">
        <v>35801</v>
      </c>
      <c r="I37" s="45">
        <v>11496</v>
      </c>
    </row>
    <row r="38" spans="2:9" x14ac:dyDescent="0.2">
      <c r="B38" s="52" t="s">
        <v>743</v>
      </c>
      <c r="E38" s="69" t="s">
        <v>116</v>
      </c>
      <c r="G38" s="40">
        <v>47624</v>
      </c>
      <c r="H38" s="45">
        <v>36219</v>
      </c>
      <c r="I38" s="45">
        <v>11405</v>
      </c>
    </row>
    <row r="39" spans="2:9" x14ac:dyDescent="0.2">
      <c r="B39" s="52" t="s">
        <v>872</v>
      </c>
      <c r="E39" s="69" t="s">
        <v>116</v>
      </c>
      <c r="G39" s="40">
        <v>46220</v>
      </c>
      <c r="H39" s="45">
        <v>35203</v>
      </c>
      <c r="I39" s="45">
        <v>11017</v>
      </c>
    </row>
    <row r="40" spans="2:9" x14ac:dyDescent="0.2">
      <c r="B40" s="52"/>
      <c r="G40" s="34"/>
      <c r="H40" s="45"/>
      <c r="I40" s="45"/>
    </row>
    <row r="41" spans="2:9" x14ac:dyDescent="0.2">
      <c r="B41" s="52" t="s">
        <v>600</v>
      </c>
      <c r="C41" s="66" t="s">
        <v>110</v>
      </c>
      <c r="E41" s="58" t="s">
        <v>118</v>
      </c>
      <c r="G41" s="40">
        <v>12953</v>
      </c>
      <c r="H41" s="45">
        <v>10355</v>
      </c>
      <c r="I41" s="45">
        <v>2598</v>
      </c>
    </row>
    <row r="42" spans="2:9" x14ac:dyDescent="0.2">
      <c r="B42" s="52" t="s">
        <v>743</v>
      </c>
      <c r="E42" s="69" t="s">
        <v>116</v>
      </c>
      <c r="G42" s="40">
        <v>15128</v>
      </c>
      <c r="H42" s="45">
        <v>11978</v>
      </c>
      <c r="I42" s="45">
        <v>3150</v>
      </c>
    </row>
    <row r="43" spans="2:9" x14ac:dyDescent="0.2">
      <c r="B43" s="52" t="s">
        <v>872</v>
      </c>
      <c r="E43" s="69" t="s">
        <v>116</v>
      </c>
      <c r="G43" s="40">
        <v>10125</v>
      </c>
      <c r="H43" s="45">
        <v>7888</v>
      </c>
      <c r="I43" s="45">
        <v>2237</v>
      </c>
    </row>
    <row r="44" spans="2:9" x14ac:dyDescent="0.15">
      <c r="B44" s="53"/>
      <c r="G44" s="34"/>
      <c r="H44" s="45"/>
      <c r="I44" s="45"/>
    </row>
    <row r="45" spans="2:9" x14ac:dyDescent="0.2">
      <c r="B45" s="52" t="s">
        <v>600</v>
      </c>
      <c r="C45" s="66" t="s">
        <v>110</v>
      </c>
      <c r="E45" s="57" t="s">
        <v>113</v>
      </c>
      <c r="F45" s="57" t="s">
        <v>114</v>
      </c>
      <c r="G45" s="40">
        <v>19386</v>
      </c>
      <c r="H45" s="45">
        <v>15197</v>
      </c>
      <c r="I45" s="45">
        <v>4189</v>
      </c>
    </row>
    <row r="46" spans="2:9" x14ac:dyDescent="0.2">
      <c r="B46" s="52" t="s">
        <v>743</v>
      </c>
      <c r="E46" s="69" t="s">
        <v>116</v>
      </c>
      <c r="G46" s="40">
        <v>19529</v>
      </c>
      <c r="H46" s="45">
        <v>15373</v>
      </c>
      <c r="I46" s="45">
        <v>4156</v>
      </c>
    </row>
    <row r="47" spans="2:9" x14ac:dyDescent="0.2">
      <c r="B47" s="52" t="s">
        <v>872</v>
      </c>
      <c r="E47" s="69" t="s">
        <v>116</v>
      </c>
      <c r="G47" s="40">
        <v>14663</v>
      </c>
      <c r="H47" s="45">
        <v>11368</v>
      </c>
      <c r="I47" s="45">
        <v>3295</v>
      </c>
    </row>
    <row r="48" spans="2:9" x14ac:dyDescent="0.2">
      <c r="B48" s="52"/>
      <c r="G48" s="34"/>
      <c r="H48" s="45"/>
      <c r="I48" s="45"/>
    </row>
    <row r="49" spans="1:9" x14ac:dyDescent="0.2">
      <c r="B49" s="52" t="s">
        <v>600</v>
      </c>
      <c r="C49" s="66" t="s">
        <v>110</v>
      </c>
      <c r="E49" s="58" t="s">
        <v>915</v>
      </c>
      <c r="F49" s="58" t="s">
        <v>916</v>
      </c>
      <c r="G49" s="40">
        <v>29178</v>
      </c>
      <c r="H49" s="45">
        <v>25301</v>
      </c>
      <c r="I49" s="45">
        <v>5947</v>
      </c>
    </row>
    <row r="50" spans="1:9" x14ac:dyDescent="0.2">
      <c r="B50" s="52" t="s">
        <v>743</v>
      </c>
      <c r="E50" s="69" t="s">
        <v>116</v>
      </c>
      <c r="G50" s="40">
        <v>31248</v>
      </c>
      <c r="H50" s="45">
        <v>25334</v>
      </c>
      <c r="I50" s="45">
        <v>5845</v>
      </c>
    </row>
    <row r="51" spans="1:9" x14ac:dyDescent="0.2">
      <c r="B51" s="52" t="s">
        <v>872</v>
      </c>
      <c r="E51" s="69" t="s">
        <v>116</v>
      </c>
      <c r="G51" s="40">
        <v>29942</v>
      </c>
      <c r="H51" s="45">
        <v>24349</v>
      </c>
      <c r="I51" s="45">
        <v>5593</v>
      </c>
    </row>
    <row r="52" spans="1:9" x14ac:dyDescent="0.15">
      <c r="B52" s="53"/>
      <c r="G52" s="34"/>
      <c r="H52" s="45"/>
      <c r="I52" s="45"/>
    </row>
    <row r="53" spans="1:9" x14ac:dyDescent="0.2">
      <c r="B53" s="52" t="s">
        <v>600</v>
      </c>
      <c r="C53" s="441" t="s">
        <v>110</v>
      </c>
      <c r="D53" s="440"/>
      <c r="E53" s="440" t="s">
        <v>119</v>
      </c>
      <c r="F53" s="440"/>
      <c r="G53" s="40">
        <v>20120</v>
      </c>
      <c r="H53" s="45">
        <v>16096</v>
      </c>
      <c r="I53" s="45">
        <v>4024</v>
      </c>
    </row>
    <row r="54" spans="1:9" x14ac:dyDescent="0.2">
      <c r="B54" s="52" t="s">
        <v>743</v>
      </c>
      <c r="D54" s="440"/>
      <c r="E54" s="69" t="s">
        <v>116</v>
      </c>
      <c r="F54" s="440"/>
      <c r="G54" s="40">
        <v>19688</v>
      </c>
      <c r="H54" s="45">
        <v>15705</v>
      </c>
      <c r="I54" s="45">
        <v>3983</v>
      </c>
    </row>
    <row r="55" spans="1:9" x14ac:dyDescent="0.2">
      <c r="B55" s="52" t="s">
        <v>872</v>
      </c>
      <c r="D55" s="440"/>
      <c r="E55" s="69" t="s">
        <v>116</v>
      </c>
      <c r="F55" s="440"/>
      <c r="G55" s="40">
        <v>19386</v>
      </c>
      <c r="H55" s="45">
        <v>15520</v>
      </c>
      <c r="I55" s="45">
        <v>3866</v>
      </c>
    </row>
    <row r="56" spans="1:9" ht="18" thickBot="1" x14ac:dyDescent="0.2">
      <c r="B56" s="54"/>
      <c r="C56" s="384"/>
      <c r="D56" s="31"/>
      <c r="E56" s="31"/>
      <c r="F56" s="31"/>
      <c r="G56" s="50"/>
      <c r="H56" s="31"/>
      <c r="I56" s="31"/>
    </row>
    <row r="57" spans="1:9" x14ac:dyDescent="0.2">
      <c r="C57" s="57" t="s">
        <v>91</v>
      </c>
      <c r="H57" s="29"/>
    </row>
    <row r="58" spans="1:9" x14ac:dyDescent="0.2">
      <c r="A58" s="57"/>
      <c r="H58" s="29"/>
    </row>
  </sheetData>
  <mergeCells count="1">
    <mergeCell ref="B6:I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7"/>
  <sheetViews>
    <sheetView view="pageBreakPreview" topLeftCell="A28" zoomScale="75" zoomScaleNormal="75" workbookViewId="0">
      <selection activeCell="J50" sqref="J50"/>
    </sheetView>
  </sheetViews>
  <sheetFormatPr defaultColWidth="12.125" defaultRowHeight="17.25" x14ac:dyDescent="0.15"/>
  <cols>
    <col min="1" max="1" width="13.375" style="72" customWidth="1"/>
    <col min="2" max="2" width="15.875" style="72" customWidth="1"/>
    <col min="3" max="11" width="13.75" style="72" customWidth="1"/>
    <col min="12" max="16384" width="12.125" style="72"/>
  </cols>
  <sheetData>
    <row r="1" spans="1:12" x14ac:dyDescent="0.2">
      <c r="A1" s="71"/>
    </row>
    <row r="6" spans="1:12" x14ac:dyDescent="0.2">
      <c r="B6" s="466" t="s">
        <v>120</v>
      </c>
      <c r="C6" s="466"/>
      <c r="D6" s="466"/>
      <c r="E6" s="466"/>
      <c r="F6" s="466"/>
      <c r="G6" s="466"/>
      <c r="H6" s="466"/>
      <c r="I6" s="466"/>
      <c r="J6" s="466"/>
      <c r="K6" s="466"/>
    </row>
    <row r="7" spans="1:12" ht="18" thickBot="1" x14ac:dyDescent="0.25">
      <c r="B7" s="263"/>
      <c r="C7" s="311" t="s">
        <v>121</v>
      </c>
      <c r="D7" s="74"/>
      <c r="E7" s="263"/>
      <c r="F7" s="263"/>
      <c r="G7" s="263"/>
      <c r="H7" s="263"/>
      <c r="I7" s="263"/>
      <c r="J7" s="263"/>
      <c r="K7" s="391"/>
    </row>
    <row r="8" spans="1:12" x14ac:dyDescent="0.2">
      <c r="B8" s="262"/>
      <c r="C8" s="269" t="s">
        <v>122</v>
      </c>
      <c r="D8" s="265"/>
      <c r="E8" s="468" t="s">
        <v>800</v>
      </c>
      <c r="F8" s="469"/>
      <c r="G8" s="470"/>
      <c r="H8" s="468" t="s">
        <v>834</v>
      </c>
      <c r="I8" s="469"/>
      <c r="J8" s="469"/>
    </row>
    <row r="9" spans="1:12" x14ac:dyDescent="0.2">
      <c r="B9" s="310"/>
      <c r="C9" s="308" t="s">
        <v>710</v>
      </c>
      <c r="D9" s="392" t="s">
        <v>849</v>
      </c>
      <c r="E9" s="264"/>
      <c r="F9" s="264"/>
      <c r="G9" s="264"/>
      <c r="H9" s="264"/>
      <c r="I9" s="264"/>
      <c r="J9" s="264"/>
    </row>
    <row r="10" spans="1:12" x14ac:dyDescent="0.2">
      <c r="B10" s="265"/>
      <c r="C10" s="307" t="s">
        <v>806</v>
      </c>
      <c r="D10" s="309" t="s">
        <v>711</v>
      </c>
      <c r="E10" s="270" t="s">
        <v>712</v>
      </c>
      <c r="F10" s="270" t="s">
        <v>713</v>
      </c>
      <c r="G10" s="270" t="s">
        <v>714</v>
      </c>
      <c r="H10" s="270" t="s">
        <v>712</v>
      </c>
      <c r="I10" s="270" t="s">
        <v>713</v>
      </c>
      <c r="J10" s="270" t="s">
        <v>714</v>
      </c>
    </row>
    <row r="11" spans="1:12" x14ac:dyDescent="0.2">
      <c r="B11" s="262"/>
      <c r="C11" s="264"/>
      <c r="D11" s="271" t="s">
        <v>123</v>
      </c>
      <c r="E11" s="271" t="s">
        <v>124</v>
      </c>
      <c r="F11" s="271" t="s">
        <v>125</v>
      </c>
      <c r="G11" s="271" t="s">
        <v>126</v>
      </c>
      <c r="H11" s="271" t="s">
        <v>43</v>
      </c>
      <c r="I11" s="271" t="s">
        <v>127</v>
      </c>
      <c r="J11" s="271" t="s">
        <v>128</v>
      </c>
    </row>
    <row r="12" spans="1:12" s="82" customFormat="1" x14ac:dyDescent="0.2">
      <c r="B12" s="272" t="s">
        <v>568</v>
      </c>
      <c r="C12" s="277" t="s">
        <v>579</v>
      </c>
      <c r="D12" s="274">
        <v>396</v>
      </c>
      <c r="E12" s="278">
        <v>17865</v>
      </c>
      <c r="F12" s="278">
        <v>15222</v>
      </c>
      <c r="G12" s="278">
        <v>3741</v>
      </c>
      <c r="H12" s="279">
        <v>161.69999999999999</v>
      </c>
      <c r="I12" s="279">
        <v>137.69999999999999</v>
      </c>
      <c r="J12" s="278">
        <v>33851</v>
      </c>
      <c r="L12" s="72"/>
    </row>
    <row r="13" spans="1:12" s="82" customFormat="1" x14ac:dyDescent="0.2">
      <c r="B13" s="272" t="s">
        <v>584</v>
      </c>
      <c r="C13" s="273" t="s">
        <v>715</v>
      </c>
      <c r="D13" s="274">
        <v>383</v>
      </c>
      <c r="E13" s="274">
        <v>17659</v>
      </c>
      <c r="F13" s="274">
        <v>14892</v>
      </c>
      <c r="G13" s="274">
        <v>3588</v>
      </c>
      <c r="H13" s="275">
        <v>161</v>
      </c>
      <c r="I13" s="275">
        <v>135.80000000000001</v>
      </c>
      <c r="J13" s="274">
        <v>32725</v>
      </c>
      <c r="L13" s="72"/>
    </row>
    <row r="14" spans="1:12" s="82" customFormat="1" x14ac:dyDescent="0.2">
      <c r="B14" s="272" t="s">
        <v>595</v>
      </c>
      <c r="C14" s="273" t="s">
        <v>716</v>
      </c>
      <c r="D14" s="274">
        <v>404</v>
      </c>
      <c r="E14" s="274">
        <v>17342</v>
      </c>
      <c r="F14" s="274">
        <v>14535</v>
      </c>
      <c r="G14" s="274">
        <v>3478</v>
      </c>
      <c r="H14" s="275">
        <v>160.80000000000001</v>
      </c>
      <c r="I14" s="275">
        <v>134.80000000000001</v>
      </c>
      <c r="J14" s="274">
        <v>32253</v>
      </c>
      <c r="L14" s="72"/>
    </row>
    <row r="15" spans="1:12" s="82" customFormat="1" x14ac:dyDescent="0.2">
      <c r="B15" s="272" t="s">
        <v>707</v>
      </c>
      <c r="C15" s="273" t="s">
        <v>717</v>
      </c>
      <c r="D15" s="274">
        <v>390</v>
      </c>
      <c r="E15" s="278">
        <v>17197</v>
      </c>
      <c r="F15" s="278">
        <v>14430</v>
      </c>
      <c r="G15" s="278">
        <v>3308</v>
      </c>
      <c r="H15" s="279">
        <v>160.30000000000001</v>
      </c>
      <c r="I15" s="279">
        <v>123.5</v>
      </c>
      <c r="J15" s="278">
        <v>30838</v>
      </c>
      <c r="L15" s="72"/>
    </row>
    <row r="16" spans="1:12" s="82" customFormat="1" x14ac:dyDescent="0.2">
      <c r="B16" s="71" t="s">
        <v>793</v>
      </c>
      <c r="C16" s="273" t="s">
        <v>901</v>
      </c>
      <c r="D16" s="274">
        <v>388</v>
      </c>
      <c r="E16" s="278">
        <v>16807</v>
      </c>
      <c r="F16" s="278">
        <v>13795</v>
      </c>
      <c r="G16" s="278">
        <v>3251</v>
      </c>
      <c r="H16" s="279">
        <v>160.69999999999999</v>
      </c>
      <c r="I16" s="279">
        <v>131.9</v>
      </c>
      <c r="J16" s="278">
        <v>31086</v>
      </c>
      <c r="L16" s="72"/>
    </row>
    <row r="17" spans="2:13" ht="18" thickBot="1" x14ac:dyDescent="0.2">
      <c r="B17" s="263"/>
      <c r="C17" s="280"/>
      <c r="D17" s="263"/>
      <c r="E17" s="263"/>
      <c r="F17" s="263"/>
      <c r="G17" s="263"/>
      <c r="H17" s="263"/>
      <c r="I17" s="263"/>
      <c r="J17" s="263"/>
    </row>
    <row r="18" spans="2:13" x14ac:dyDescent="0.2">
      <c r="B18" s="262"/>
      <c r="C18" s="272" t="s">
        <v>852</v>
      </c>
      <c r="D18" s="262"/>
      <c r="E18" s="262"/>
      <c r="F18" s="262"/>
      <c r="G18" s="272"/>
      <c r="H18" s="262"/>
      <c r="I18" s="262"/>
      <c r="J18" s="262"/>
      <c r="K18" s="262"/>
    </row>
    <row r="19" spans="2:13" x14ac:dyDescent="0.2">
      <c r="B19" s="262"/>
      <c r="C19" s="281" t="s">
        <v>129</v>
      </c>
      <c r="D19" s="262"/>
      <c r="E19" s="262"/>
      <c r="F19" s="262"/>
      <c r="G19" s="262"/>
      <c r="H19" s="262"/>
      <c r="I19" s="262"/>
      <c r="J19" s="262"/>
      <c r="K19" s="262"/>
    </row>
    <row r="20" spans="2:13" x14ac:dyDescent="0.2">
      <c r="B20" s="262"/>
      <c r="C20" s="281"/>
      <c r="D20" s="262"/>
      <c r="E20" s="262"/>
      <c r="F20" s="262"/>
      <c r="G20" s="262"/>
      <c r="H20" s="262"/>
      <c r="I20" s="262"/>
      <c r="J20" s="262"/>
      <c r="K20" s="262"/>
    </row>
    <row r="21" spans="2:13" x14ac:dyDescent="0.2">
      <c r="B21" s="262"/>
      <c r="C21" s="281"/>
      <c r="D21" s="262"/>
      <c r="E21" s="262"/>
      <c r="F21" s="262"/>
      <c r="G21" s="262"/>
      <c r="H21" s="262"/>
      <c r="I21" s="262"/>
      <c r="J21" s="262"/>
      <c r="K21" s="262"/>
    </row>
    <row r="22" spans="2:13" ht="18" thickBot="1" x14ac:dyDescent="0.25">
      <c r="B22" s="263"/>
      <c r="C22" s="311" t="s">
        <v>130</v>
      </c>
      <c r="D22" s="74"/>
      <c r="E22" s="263"/>
      <c r="F22" s="263"/>
      <c r="G22" s="263"/>
      <c r="H22" s="263"/>
      <c r="I22" s="263"/>
      <c r="J22" s="263"/>
      <c r="K22" s="263"/>
    </row>
    <row r="23" spans="2:13" x14ac:dyDescent="0.2">
      <c r="B23" s="262"/>
      <c r="C23" s="269" t="s">
        <v>122</v>
      </c>
      <c r="D23" s="264" t="s">
        <v>851</v>
      </c>
      <c r="E23" s="265"/>
      <c r="F23" s="265"/>
      <c r="G23" s="265"/>
      <c r="H23" s="468" t="s">
        <v>800</v>
      </c>
      <c r="I23" s="469"/>
      <c r="J23" s="469"/>
      <c r="K23" s="469"/>
    </row>
    <row r="24" spans="2:13" x14ac:dyDescent="0.2">
      <c r="B24" s="262"/>
      <c r="C24" s="282" t="s">
        <v>710</v>
      </c>
      <c r="D24" s="282" t="s">
        <v>850</v>
      </c>
      <c r="E24" s="264"/>
      <c r="F24" s="264"/>
      <c r="G24" s="264"/>
      <c r="H24" s="264"/>
      <c r="I24" s="264"/>
      <c r="J24" s="264"/>
      <c r="K24" s="264"/>
    </row>
    <row r="25" spans="2:13" x14ac:dyDescent="0.2">
      <c r="B25" s="265"/>
      <c r="C25" s="307" t="s">
        <v>806</v>
      </c>
      <c r="D25" s="266"/>
      <c r="E25" s="270" t="s">
        <v>718</v>
      </c>
      <c r="F25" s="270" t="s">
        <v>719</v>
      </c>
      <c r="G25" s="270" t="s">
        <v>720</v>
      </c>
      <c r="H25" s="270" t="s">
        <v>712</v>
      </c>
      <c r="I25" s="270" t="s">
        <v>713</v>
      </c>
      <c r="J25" s="270" t="s">
        <v>721</v>
      </c>
      <c r="K25" s="270" t="s">
        <v>722</v>
      </c>
    </row>
    <row r="26" spans="2:13" x14ac:dyDescent="0.2">
      <c r="B26" s="262"/>
      <c r="C26" s="264"/>
      <c r="D26" s="271" t="s">
        <v>123</v>
      </c>
      <c r="E26" s="271" t="s">
        <v>123</v>
      </c>
      <c r="F26" s="271" t="s">
        <v>123</v>
      </c>
      <c r="G26" s="271" t="s">
        <v>123</v>
      </c>
      <c r="H26" s="271" t="s">
        <v>124</v>
      </c>
      <c r="I26" s="271" t="s">
        <v>125</v>
      </c>
      <c r="J26" s="271" t="s">
        <v>131</v>
      </c>
      <c r="K26" s="271" t="s">
        <v>126</v>
      </c>
    </row>
    <row r="27" spans="2:13" s="82" customFormat="1" x14ac:dyDescent="0.2">
      <c r="B27" s="272" t="s">
        <v>568</v>
      </c>
      <c r="C27" s="277" t="s">
        <v>723</v>
      </c>
      <c r="D27" s="283">
        <v>355</v>
      </c>
      <c r="E27" s="278">
        <v>198</v>
      </c>
      <c r="F27" s="278">
        <v>59</v>
      </c>
      <c r="G27" s="278">
        <v>98</v>
      </c>
      <c r="H27" s="278">
        <v>13103</v>
      </c>
      <c r="I27" s="278">
        <v>1686</v>
      </c>
      <c r="J27" s="278">
        <v>66889</v>
      </c>
      <c r="K27" s="278">
        <v>3974</v>
      </c>
      <c r="L27" s="72"/>
      <c r="M27" s="72"/>
    </row>
    <row r="28" spans="2:13" s="82" customFormat="1" x14ac:dyDescent="0.2">
      <c r="B28" s="272" t="s">
        <v>584</v>
      </c>
      <c r="C28" s="277" t="s">
        <v>723</v>
      </c>
      <c r="D28" s="274">
        <v>361</v>
      </c>
      <c r="E28" s="276">
        <v>199</v>
      </c>
      <c r="F28" s="274">
        <v>59</v>
      </c>
      <c r="G28" s="274">
        <v>103</v>
      </c>
      <c r="H28" s="274">
        <v>11781</v>
      </c>
      <c r="I28" s="274">
        <v>1525</v>
      </c>
      <c r="J28" s="274">
        <v>67784</v>
      </c>
      <c r="K28" s="274">
        <v>3539</v>
      </c>
      <c r="L28" s="72"/>
      <c r="M28" s="72"/>
    </row>
    <row r="29" spans="2:13" s="82" customFormat="1" x14ac:dyDescent="0.2">
      <c r="B29" s="272" t="s">
        <v>595</v>
      </c>
      <c r="C29" s="277" t="s">
        <v>723</v>
      </c>
      <c r="D29" s="274">
        <v>366</v>
      </c>
      <c r="E29" s="276">
        <v>199</v>
      </c>
      <c r="F29" s="274">
        <v>63</v>
      </c>
      <c r="G29" s="274">
        <v>104</v>
      </c>
      <c r="H29" s="274">
        <v>15206</v>
      </c>
      <c r="I29" s="274">
        <v>1607</v>
      </c>
      <c r="J29" s="274">
        <v>61307</v>
      </c>
      <c r="K29" s="274">
        <v>3648</v>
      </c>
      <c r="L29" s="72"/>
    </row>
    <row r="30" spans="2:13" s="82" customFormat="1" x14ac:dyDescent="0.2">
      <c r="B30" s="272" t="s">
        <v>707</v>
      </c>
      <c r="C30" s="273" t="s">
        <v>724</v>
      </c>
      <c r="D30" s="274">
        <v>363</v>
      </c>
      <c r="E30" s="276">
        <v>197</v>
      </c>
      <c r="F30" s="278">
        <v>63</v>
      </c>
      <c r="G30" s="278">
        <v>103</v>
      </c>
      <c r="H30" s="278">
        <v>15553</v>
      </c>
      <c r="I30" s="278">
        <v>1655</v>
      </c>
      <c r="J30" s="278">
        <v>91103</v>
      </c>
      <c r="K30" s="278">
        <v>3648</v>
      </c>
      <c r="L30" s="72"/>
    </row>
    <row r="31" spans="2:13" s="82" customFormat="1" x14ac:dyDescent="0.2">
      <c r="B31" s="71" t="s">
        <v>793</v>
      </c>
      <c r="C31" s="273" t="s">
        <v>902</v>
      </c>
      <c r="D31" s="274">
        <v>366</v>
      </c>
      <c r="E31" s="276">
        <v>195</v>
      </c>
      <c r="F31" s="278">
        <v>67</v>
      </c>
      <c r="G31" s="278">
        <v>104</v>
      </c>
      <c r="H31" s="278">
        <v>16688</v>
      </c>
      <c r="I31" s="278">
        <v>1795</v>
      </c>
      <c r="J31" s="278">
        <v>67167</v>
      </c>
      <c r="K31" s="278">
        <v>3792</v>
      </c>
      <c r="L31" s="72"/>
    </row>
    <row r="32" spans="2:13" ht="18" thickBot="1" x14ac:dyDescent="0.2">
      <c r="B32" s="263"/>
      <c r="C32" s="280"/>
      <c r="D32" s="263"/>
      <c r="E32" s="263"/>
      <c r="F32" s="263"/>
      <c r="G32" s="263"/>
      <c r="H32" s="263"/>
      <c r="I32" s="263"/>
      <c r="J32" s="263"/>
      <c r="K32" s="263"/>
    </row>
    <row r="33" spans="2:13" x14ac:dyDescent="0.2">
      <c r="B33" s="262"/>
      <c r="C33" s="272" t="s">
        <v>852</v>
      </c>
      <c r="D33" s="262"/>
      <c r="E33" s="262"/>
      <c r="F33" s="262"/>
      <c r="H33" s="262"/>
      <c r="I33" s="274"/>
      <c r="J33" s="274"/>
      <c r="K33" s="274"/>
    </row>
    <row r="34" spans="2:13" x14ac:dyDescent="0.2">
      <c r="B34" s="262"/>
      <c r="C34" s="272" t="s">
        <v>129</v>
      </c>
      <c r="D34" s="262"/>
      <c r="E34" s="262"/>
      <c r="F34" s="262"/>
      <c r="G34" s="262"/>
      <c r="H34" s="262"/>
      <c r="I34" s="262"/>
      <c r="J34" s="262"/>
      <c r="K34" s="262"/>
    </row>
    <row r="35" spans="2:13" x14ac:dyDescent="0.2">
      <c r="B35" s="262"/>
      <c r="C35" s="272"/>
      <c r="D35" s="262"/>
      <c r="E35" s="262"/>
      <c r="F35" s="262"/>
      <c r="G35" s="262"/>
      <c r="H35" s="262"/>
      <c r="I35" s="262"/>
      <c r="J35" s="262"/>
      <c r="K35" s="262"/>
    </row>
    <row r="36" spans="2:13" x14ac:dyDescent="0.15">
      <c r="B36" s="262"/>
      <c r="C36" s="262"/>
      <c r="D36" s="262"/>
      <c r="E36" s="262"/>
      <c r="F36" s="262"/>
      <c r="G36" s="262"/>
      <c r="H36" s="262"/>
      <c r="I36" s="262"/>
      <c r="J36" s="262"/>
      <c r="K36" s="262"/>
    </row>
    <row r="37" spans="2:13" s="58" customFormat="1" x14ac:dyDescent="0.2">
      <c r="B37" s="467" t="s">
        <v>867</v>
      </c>
      <c r="C37" s="467"/>
      <c r="D37" s="467"/>
      <c r="E37" s="467"/>
      <c r="F37" s="467"/>
      <c r="G37" s="467"/>
      <c r="H37" s="467"/>
      <c r="I37" s="467"/>
      <c r="J37" s="467"/>
      <c r="K37" s="467"/>
    </row>
    <row r="38" spans="2:13" s="58" customFormat="1" ht="18" thickBot="1" x14ac:dyDescent="0.2">
      <c r="B38" s="285"/>
      <c r="C38" s="285"/>
      <c r="D38" s="285"/>
      <c r="E38" s="285"/>
      <c r="F38" s="285"/>
      <c r="G38" s="285"/>
      <c r="H38" s="285"/>
      <c r="I38" s="285"/>
      <c r="J38" s="285"/>
      <c r="K38" s="285"/>
    </row>
    <row r="39" spans="2:13" s="58" customFormat="1" x14ac:dyDescent="0.2">
      <c r="B39" s="284"/>
      <c r="C39" s="286" t="s">
        <v>122</v>
      </c>
      <c r="D39" s="287"/>
      <c r="E39" s="287"/>
      <c r="F39" s="286" t="s">
        <v>122</v>
      </c>
      <c r="G39" s="287"/>
      <c r="H39" s="287"/>
      <c r="I39" s="471" t="s">
        <v>801</v>
      </c>
      <c r="J39" s="472"/>
      <c r="K39" s="472"/>
    </row>
    <row r="40" spans="2:13" s="58" customFormat="1" x14ac:dyDescent="0.2">
      <c r="B40" s="284"/>
      <c r="C40" s="289" t="s">
        <v>740</v>
      </c>
      <c r="D40" s="288"/>
      <c r="E40" s="288"/>
      <c r="F40" s="289" t="s">
        <v>725</v>
      </c>
      <c r="G40" s="288"/>
      <c r="H40" s="386"/>
      <c r="I40" s="197"/>
      <c r="J40" s="197"/>
    </row>
    <row r="41" spans="2:13" s="58" customFormat="1" x14ac:dyDescent="0.2">
      <c r="B41" s="287"/>
      <c r="C41" s="312" t="s">
        <v>739</v>
      </c>
      <c r="D41" s="290" t="s">
        <v>727</v>
      </c>
      <c r="E41" s="290" t="s">
        <v>728</v>
      </c>
      <c r="F41" s="290" t="s">
        <v>726</v>
      </c>
      <c r="G41" s="290" t="s">
        <v>727</v>
      </c>
      <c r="H41" s="290" t="s">
        <v>728</v>
      </c>
      <c r="I41" s="388" t="s">
        <v>712</v>
      </c>
      <c r="J41" s="388" t="s">
        <v>713</v>
      </c>
      <c r="K41" s="387" t="s">
        <v>714</v>
      </c>
    </row>
    <row r="42" spans="2:13" s="58" customFormat="1" x14ac:dyDescent="0.2">
      <c r="B42" s="284"/>
      <c r="C42" s="291"/>
      <c r="D42" s="284"/>
      <c r="E42" s="284"/>
      <c r="F42" s="292" t="s">
        <v>123</v>
      </c>
      <c r="G42" s="293" t="s">
        <v>123</v>
      </c>
      <c r="H42" s="293" t="s">
        <v>123</v>
      </c>
      <c r="I42" s="293" t="s">
        <v>124</v>
      </c>
      <c r="J42" s="293" t="s">
        <v>125</v>
      </c>
      <c r="K42" s="293" t="s">
        <v>126</v>
      </c>
    </row>
    <row r="43" spans="2:13" s="62" customFormat="1" x14ac:dyDescent="0.2">
      <c r="B43" s="272" t="s">
        <v>568</v>
      </c>
      <c r="C43" s="294" t="s">
        <v>729</v>
      </c>
      <c r="D43" s="295" t="s">
        <v>730</v>
      </c>
      <c r="E43" s="298">
        <v>89</v>
      </c>
      <c r="F43" s="296">
        <v>2024</v>
      </c>
      <c r="G43" s="298">
        <v>1935</v>
      </c>
      <c r="H43" s="298">
        <v>89</v>
      </c>
      <c r="I43" s="298">
        <v>53313</v>
      </c>
      <c r="J43" s="298">
        <v>8098</v>
      </c>
      <c r="K43" s="298">
        <v>7311</v>
      </c>
      <c r="L43" s="58"/>
      <c r="M43" s="58"/>
    </row>
    <row r="44" spans="2:13" s="62" customFormat="1" x14ac:dyDescent="0.2">
      <c r="B44" s="272" t="s">
        <v>584</v>
      </c>
      <c r="C44" s="297" t="s">
        <v>731</v>
      </c>
      <c r="D44" s="299" t="s">
        <v>732</v>
      </c>
      <c r="E44" s="298">
        <v>86</v>
      </c>
      <c r="F44" s="296">
        <v>1980</v>
      </c>
      <c r="G44" s="298">
        <v>1894</v>
      </c>
      <c r="H44" s="298">
        <v>86</v>
      </c>
      <c r="I44" s="298">
        <v>50710</v>
      </c>
      <c r="J44" s="298">
        <v>7556</v>
      </c>
      <c r="K44" s="298">
        <v>6757</v>
      </c>
      <c r="L44" s="58"/>
      <c r="M44" s="58"/>
    </row>
    <row r="45" spans="2:13" s="82" customFormat="1" x14ac:dyDescent="0.2">
      <c r="B45" s="272" t="s">
        <v>595</v>
      </c>
      <c r="C45" s="297" t="s">
        <v>733</v>
      </c>
      <c r="D45" s="299" t="s">
        <v>734</v>
      </c>
      <c r="E45" s="298">
        <v>86</v>
      </c>
      <c r="F45" s="296">
        <v>1891</v>
      </c>
      <c r="G45" s="298">
        <v>1805</v>
      </c>
      <c r="H45" s="298">
        <v>86</v>
      </c>
      <c r="I45" s="298">
        <v>48588</v>
      </c>
      <c r="J45" s="298">
        <v>7249</v>
      </c>
      <c r="K45" s="298">
        <v>6528</v>
      </c>
      <c r="L45" s="72"/>
    </row>
    <row r="46" spans="2:13" s="82" customFormat="1" x14ac:dyDescent="0.2">
      <c r="B46" s="272" t="s">
        <v>707</v>
      </c>
      <c r="C46" s="297" t="s">
        <v>735</v>
      </c>
      <c r="D46" s="299" t="s">
        <v>736</v>
      </c>
      <c r="E46" s="298">
        <v>78</v>
      </c>
      <c r="F46" s="296">
        <v>1861</v>
      </c>
      <c r="G46" s="298">
        <v>1783</v>
      </c>
      <c r="H46" s="298">
        <v>78</v>
      </c>
      <c r="I46" s="298">
        <v>46027</v>
      </c>
      <c r="J46" s="298">
        <v>6863</v>
      </c>
      <c r="K46" s="298">
        <v>6326</v>
      </c>
      <c r="L46" s="72"/>
    </row>
    <row r="47" spans="2:13" s="82" customFormat="1" x14ac:dyDescent="0.2">
      <c r="B47" s="71" t="s">
        <v>793</v>
      </c>
      <c r="C47" s="297" t="s">
        <v>903</v>
      </c>
      <c r="D47" s="299" t="s">
        <v>904</v>
      </c>
      <c r="E47" s="298">
        <v>75</v>
      </c>
      <c r="F47" s="296">
        <v>1851</v>
      </c>
      <c r="G47" s="298">
        <v>1776</v>
      </c>
      <c r="H47" s="298">
        <v>75</v>
      </c>
      <c r="I47" s="298">
        <v>44861</v>
      </c>
      <c r="J47" s="298">
        <v>6794</v>
      </c>
      <c r="K47" s="298">
        <v>6180</v>
      </c>
      <c r="L47" s="72"/>
    </row>
    <row r="48" spans="2:13" s="58" customFormat="1" ht="18" thickBot="1" x14ac:dyDescent="0.2">
      <c r="B48" s="285"/>
      <c r="C48" s="300"/>
      <c r="D48" s="285"/>
      <c r="E48" s="285"/>
      <c r="F48" s="285"/>
      <c r="G48" s="285"/>
      <c r="H48" s="285"/>
      <c r="I48" s="285"/>
      <c r="J48" s="285"/>
      <c r="K48" s="285"/>
    </row>
    <row r="49" spans="2:13" s="58" customFormat="1" x14ac:dyDescent="0.2">
      <c r="B49" s="284"/>
      <c r="C49" s="272" t="s">
        <v>741</v>
      </c>
      <c r="D49" s="284"/>
      <c r="E49" s="284"/>
      <c r="F49" s="284"/>
      <c r="G49" s="284"/>
      <c r="H49" s="284"/>
      <c r="I49" s="284"/>
      <c r="J49" s="284"/>
      <c r="K49" s="284"/>
    </row>
    <row r="50" spans="2:13" s="161" customFormat="1" x14ac:dyDescent="0.2">
      <c r="B50" s="389"/>
      <c r="C50" s="389" t="s">
        <v>802</v>
      </c>
      <c r="D50" s="389"/>
      <c r="E50" s="389"/>
      <c r="F50" s="389"/>
      <c r="G50" s="390"/>
      <c r="H50" s="389"/>
      <c r="I50" s="389"/>
      <c r="J50" s="389"/>
      <c r="K50" s="389"/>
    </row>
    <row r="51" spans="2:13" s="58" customFormat="1" x14ac:dyDescent="0.2">
      <c r="B51" s="284"/>
      <c r="C51" s="301" t="s">
        <v>528</v>
      </c>
      <c r="D51" s="284"/>
      <c r="E51" s="284"/>
      <c r="F51" s="284"/>
      <c r="G51" s="301"/>
      <c r="H51" s="284"/>
      <c r="I51" s="284"/>
      <c r="J51" s="284"/>
      <c r="K51" s="284"/>
    </row>
    <row r="52" spans="2:13" s="58" customFormat="1" x14ac:dyDescent="0.2">
      <c r="B52" s="284"/>
      <c r="C52" s="301"/>
      <c r="D52" s="284"/>
      <c r="E52" s="284"/>
      <c r="F52" s="284"/>
      <c r="G52" s="301"/>
      <c r="H52" s="284"/>
      <c r="I52" s="284"/>
      <c r="J52" s="284"/>
      <c r="K52" s="284"/>
    </row>
    <row r="53" spans="2:13" x14ac:dyDescent="0.15">
      <c r="B53" s="262"/>
      <c r="C53" s="262"/>
      <c r="D53" s="262"/>
      <c r="E53" s="262"/>
      <c r="F53" s="262"/>
      <c r="G53" s="262"/>
      <c r="H53" s="262"/>
      <c r="I53" s="262"/>
      <c r="J53" s="262"/>
      <c r="K53" s="262"/>
    </row>
    <row r="54" spans="2:13" x14ac:dyDescent="0.2">
      <c r="B54" s="466" t="s">
        <v>133</v>
      </c>
      <c r="C54" s="466"/>
      <c r="D54" s="466"/>
      <c r="E54" s="466"/>
      <c r="F54" s="466"/>
      <c r="G54" s="466"/>
      <c r="H54" s="466"/>
      <c r="I54" s="466"/>
      <c r="J54" s="466"/>
      <c r="K54" s="466"/>
    </row>
    <row r="55" spans="2:13" ht="18" thickBot="1" x14ac:dyDescent="0.2">
      <c r="B55" s="263"/>
      <c r="C55" s="263"/>
      <c r="D55" s="263"/>
      <c r="E55" s="263"/>
      <c r="F55" s="263"/>
      <c r="G55" s="263"/>
      <c r="H55" s="263"/>
      <c r="I55" s="263"/>
      <c r="J55" s="263"/>
      <c r="K55" s="263"/>
    </row>
    <row r="56" spans="2:13" x14ac:dyDescent="0.2">
      <c r="B56" s="262"/>
      <c r="C56" s="266"/>
      <c r="D56" s="267" t="s">
        <v>134</v>
      </c>
      <c r="E56" s="265"/>
      <c r="F56" s="265"/>
      <c r="G56" s="265"/>
      <c r="H56" s="265"/>
      <c r="I56" s="268" t="s">
        <v>135</v>
      </c>
      <c r="J56" s="265"/>
      <c r="K56" s="265"/>
    </row>
    <row r="57" spans="2:13" x14ac:dyDescent="0.2">
      <c r="B57" s="262"/>
      <c r="C57" s="282" t="s">
        <v>529</v>
      </c>
      <c r="D57" s="265"/>
      <c r="E57" s="265"/>
      <c r="F57" s="264"/>
      <c r="G57" s="265"/>
      <c r="H57" s="265"/>
      <c r="I57" s="264"/>
      <c r="J57" s="265"/>
      <c r="K57" s="265"/>
    </row>
    <row r="58" spans="2:13" x14ac:dyDescent="0.2">
      <c r="B58" s="265"/>
      <c r="C58" s="270" t="s">
        <v>530</v>
      </c>
      <c r="D58" s="268" t="s">
        <v>136</v>
      </c>
      <c r="E58" s="268" t="s">
        <v>137</v>
      </c>
      <c r="F58" s="268" t="s">
        <v>138</v>
      </c>
      <c r="G58" s="268" t="s">
        <v>136</v>
      </c>
      <c r="H58" s="268" t="s">
        <v>137</v>
      </c>
      <c r="I58" s="270" t="s">
        <v>531</v>
      </c>
      <c r="J58" s="270" t="s">
        <v>139</v>
      </c>
      <c r="K58" s="270" t="s">
        <v>140</v>
      </c>
    </row>
    <row r="59" spans="2:13" x14ac:dyDescent="0.2">
      <c r="B59" s="262"/>
      <c r="C59" s="264"/>
      <c r="D59" s="262"/>
      <c r="E59" s="262"/>
      <c r="F59" s="271" t="s">
        <v>123</v>
      </c>
      <c r="G59" s="271" t="s">
        <v>123</v>
      </c>
      <c r="H59" s="271" t="s">
        <v>123</v>
      </c>
      <c r="I59" s="271" t="s">
        <v>855</v>
      </c>
      <c r="J59" s="271" t="s">
        <v>855</v>
      </c>
      <c r="K59" s="271" t="s">
        <v>855</v>
      </c>
    </row>
    <row r="60" spans="2:13" s="82" customFormat="1" x14ac:dyDescent="0.2">
      <c r="B60" s="272" t="s">
        <v>568</v>
      </c>
      <c r="C60" s="302">
        <v>630</v>
      </c>
      <c r="D60" s="278">
        <v>552</v>
      </c>
      <c r="E60" s="278">
        <v>78</v>
      </c>
      <c r="F60" s="283">
        <v>9936</v>
      </c>
      <c r="G60" s="278">
        <v>7946</v>
      </c>
      <c r="H60" s="278">
        <v>1990</v>
      </c>
      <c r="I60" s="304">
        <v>59086</v>
      </c>
      <c r="J60" s="305">
        <v>32194</v>
      </c>
      <c r="K60" s="305">
        <v>26892</v>
      </c>
      <c r="L60" s="72"/>
      <c r="M60" s="72"/>
    </row>
    <row r="61" spans="2:13" s="82" customFormat="1" x14ac:dyDescent="0.2">
      <c r="B61" s="272" t="s">
        <v>584</v>
      </c>
      <c r="C61" s="303">
        <v>663</v>
      </c>
      <c r="D61" s="274">
        <v>561</v>
      </c>
      <c r="E61" s="276">
        <v>102</v>
      </c>
      <c r="F61" s="274">
        <v>10373</v>
      </c>
      <c r="G61" s="274">
        <v>8066</v>
      </c>
      <c r="H61" s="274">
        <v>2307</v>
      </c>
      <c r="I61" s="304">
        <v>33016</v>
      </c>
      <c r="J61" s="305">
        <v>18081</v>
      </c>
      <c r="K61" s="305">
        <v>14935</v>
      </c>
      <c r="L61" s="72"/>
      <c r="M61" s="72"/>
    </row>
    <row r="62" spans="2:13" s="82" customFormat="1" x14ac:dyDescent="0.2">
      <c r="B62" s="272" t="s">
        <v>595</v>
      </c>
      <c r="C62" s="303">
        <v>635</v>
      </c>
      <c r="D62" s="274">
        <v>557</v>
      </c>
      <c r="E62" s="276">
        <v>78</v>
      </c>
      <c r="F62" s="276">
        <v>9979</v>
      </c>
      <c r="G62" s="274">
        <v>8000</v>
      </c>
      <c r="H62" s="274">
        <v>1979</v>
      </c>
      <c r="I62" s="274">
        <v>35430</v>
      </c>
      <c r="J62" s="274">
        <v>23561</v>
      </c>
      <c r="K62" s="274">
        <v>11869</v>
      </c>
      <c r="L62" s="72"/>
    </row>
    <row r="63" spans="2:13" s="82" customFormat="1" x14ac:dyDescent="0.2">
      <c r="B63" s="272" t="s">
        <v>707</v>
      </c>
      <c r="C63" s="303">
        <v>631</v>
      </c>
      <c r="D63" s="274">
        <v>556</v>
      </c>
      <c r="E63" s="276">
        <v>75</v>
      </c>
      <c r="F63" s="306">
        <v>9708</v>
      </c>
      <c r="G63" s="278">
        <v>7941</v>
      </c>
      <c r="H63" s="278">
        <v>1767</v>
      </c>
      <c r="I63" s="417" t="s">
        <v>841</v>
      </c>
      <c r="J63" s="417" t="s">
        <v>841</v>
      </c>
      <c r="K63" s="417" t="s">
        <v>841</v>
      </c>
      <c r="L63" s="72"/>
    </row>
    <row r="64" spans="2:13" s="82" customFormat="1" x14ac:dyDescent="0.2">
      <c r="B64" s="71" t="s">
        <v>793</v>
      </c>
      <c r="C64" s="303">
        <v>640</v>
      </c>
      <c r="D64" s="274">
        <v>568</v>
      </c>
      <c r="E64" s="276">
        <v>72</v>
      </c>
      <c r="F64" s="306">
        <v>9698</v>
      </c>
      <c r="G64" s="278">
        <v>7955</v>
      </c>
      <c r="H64" s="278">
        <v>1743</v>
      </c>
      <c r="I64" s="417">
        <v>30640</v>
      </c>
      <c r="J64" s="417">
        <v>20222</v>
      </c>
      <c r="K64" s="417">
        <v>10418</v>
      </c>
      <c r="L64" s="72"/>
    </row>
    <row r="65" spans="1:11" ht="18" thickBot="1" x14ac:dyDescent="0.2">
      <c r="B65" s="263"/>
      <c r="C65" s="280"/>
      <c r="D65" s="263"/>
      <c r="E65" s="263"/>
      <c r="F65" s="263"/>
      <c r="G65" s="263"/>
      <c r="H65" s="263"/>
      <c r="I65" s="263"/>
      <c r="J65" s="263"/>
      <c r="K65" s="263"/>
    </row>
    <row r="66" spans="1:11" x14ac:dyDescent="0.2">
      <c r="C66" s="71" t="s">
        <v>853</v>
      </c>
    </row>
    <row r="67" spans="1:11" x14ac:dyDescent="0.2">
      <c r="A67" s="71"/>
      <c r="C67" s="301" t="s">
        <v>854</v>
      </c>
    </row>
  </sheetData>
  <mergeCells count="7">
    <mergeCell ref="B54:K54"/>
    <mergeCell ref="B37:K37"/>
    <mergeCell ref="B6:K6"/>
    <mergeCell ref="H8:J8"/>
    <mergeCell ref="E8:G8"/>
    <mergeCell ref="I39:K39"/>
    <mergeCell ref="H23:K23"/>
  </mergeCells>
  <phoneticPr fontId="2"/>
  <pageMargins left="0.76" right="0.56999999999999995" top="0.81" bottom="0.59055118110236227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L01</vt:lpstr>
      <vt:lpstr>L02</vt:lpstr>
      <vt:lpstr>L02続き</vt:lpstr>
      <vt:lpstr>L02続き(2)</vt:lpstr>
      <vt:lpstr>L02続き(3)</vt:lpstr>
      <vt:lpstr>L03</vt:lpstr>
      <vt:lpstr>L04</vt:lpstr>
      <vt:lpstr>L05</vt:lpstr>
      <vt:lpstr>L06AB-L08</vt:lpstr>
      <vt:lpstr>L09</vt:lpstr>
      <vt:lpstr>L10AB</vt:lpstr>
      <vt:lpstr>L11A</vt:lpstr>
      <vt:lpstr>L11B</vt:lpstr>
      <vt:lpstr>L12AB</vt:lpstr>
      <vt:lpstr>L13-L14AB</vt:lpstr>
      <vt:lpstr>L14C</vt:lpstr>
      <vt:lpstr>L15A</vt:lpstr>
      <vt:lpstr>L15B</vt:lpstr>
      <vt:lpstr>L15B 続き</vt:lpstr>
      <vt:lpstr>L15C</vt:lpstr>
      <vt:lpstr>L16-L17</vt:lpstr>
      <vt:lpstr>L18AB</vt:lpstr>
      <vt:lpstr>L19</vt:lpstr>
      <vt:lpstr>'L01'!Print_Area</vt:lpstr>
      <vt:lpstr>'L02'!Print_Area</vt:lpstr>
      <vt:lpstr>L02続き!Print_Area</vt:lpstr>
      <vt:lpstr>'L02続き(3)'!Print_Area</vt:lpstr>
      <vt:lpstr>'L03'!Print_Area</vt:lpstr>
      <vt:lpstr>'L04'!Print_Area</vt:lpstr>
      <vt:lpstr>'L05'!Print_Area</vt:lpstr>
      <vt:lpstr>'L06AB-L08'!Print_Area</vt:lpstr>
      <vt:lpstr>'L09'!Print_Area</vt:lpstr>
      <vt:lpstr>L10AB!Print_Area</vt:lpstr>
      <vt:lpstr>L11A!Print_Area</vt:lpstr>
      <vt:lpstr>L11B!Print_Area</vt:lpstr>
      <vt:lpstr>L12AB!Print_Area</vt:lpstr>
      <vt:lpstr>'L13-L14AB'!Print_Area</vt:lpstr>
      <vt:lpstr>L14C!Print_Area</vt:lpstr>
      <vt:lpstr>L15A!Print_Area</vt:lpstr>
      <vt:lpstr>L15B!Print_Area</vt:lpstr>
      <vt:lpstr>'L15B 続き'!Print_Area</vt:lpstr>
      <vt:lpstr>L15C!Print_Area</vt:lpstr>
      <vt:lpstr>'L16-L17'!Print_Area</vt:lpstr>
      <vt:lpstr>L18AB!Print_Area</vt:lpstr>
      <vt:lpstr>'L19'!Print_Area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2015-01-30T08:26:21Z</cp:lastPrinted>
  <dcterms:created xsi:type="dcterms:W3CDTF">2006-04-24T05:17:06Z</dcterms:created>
  <dcterms:modified xsi:type="dcterms:W3CDTF">2016-03-10T01:56:31Z</dcterms:modified>
</cp:coreProperties>
</file>