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5" activeTab="7"/>
  </bookViews>
  <sheets>
    <sheet name="R01住宅" sheetId="10" r:id="rId1"/>
    <sheet name="R02所有" sheetId="11" r:id="rId2"/>
    <sheet name="R03時期" sheetId="12" r:id="rId3"/>
    <sheet name="R04時期" sheetId="13" r:id="rId4"/>
    <sheet name="R05借家" sheetId="14" r:id="rId5"/>
    <sheet name="R06A借家" sheetId="15" r:id="rId6"/>
    <sheet name="R06B借家" sheetId="16" r:id="rId7"/>
    <sheet name="R07町村" sheetId="17" r:id="rId8"/>
    <sheet name="R08町村" sheetId="5" r:id="rId9"/>
    <sheet name="R07B町村" sheetId="4" r:id="rId10"/>
    <sheet name="R09規模" sheetId="6" r:id="rId11"/>
    <sheet name="R10人口" sheetId="7" r:id="rId12"/>
    <sheet name="R11A居住" sheetId="8" r:id="rId13"/>
    <sheet name="R11B-産業" sheetId="9" r:id="rId1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9" hidden="1">1</definedName>
    <definedName name="_Regression_Int" localSheetId="7" hidden="1">1</definedName>
    <definedName name="_Regression_Int" localSheetId="8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\a">#N/A</definedName>
    <definedName name="\e">#N/A</definedName>
    <definedName name="\r" localSheetId="7">'R07町村'!$B$1:$B$7819</definedName>
    <definedName name="\r" localSheetId="8">'R08町村'!$B$1:$B$7367</definedName>
    <definedName name="\r" localSheetId="10">'R09規模'!$IK$7869</definedName>
    <definedName name="\r">'R07B町村'!$B$1:$B$7828</definedName>
    <definedName name="\w" localSheetId="10">'R09規模'!$E$1:$E$8181</definedName>
    <definedName name="\w">#N/A</definedName>
    <definedName name="_xlnm.Print_Area" localSheetId="0">'R01住宅'!$A$1:$J$71</definedName>
    <definedName name="_xlnm.Print_Area" localSheetId="1">'R02所有'!$A$1:$L$71</definedName>
    <definedName name="_xlnm.Print_Area" localSheetId="2">'R03時期'!$A$1:$L$34</definedName>
    <definedName name="_xlnm.Print_Area" localSheetId="3">'R04時期'!$A$1:$L$35</definedName>
    <definedName name="_xlnm.Print_Area" localSheetId="4">'R05借家'!$A$1:$M$35</definedName>
    <definedName name="_xlnm.Print_Area" localSheetId="5">'R06A借家'!$A$1:$M$37</definedName>
    <definedName name="_xlnm.Print_Area" localSheetId="6">'R06B借家'!$A$1:$M$73</definedName>
    <definedName name="_xlnm.Print_Area" localSheetId="9">'R07B町村'!$A$1:$K$73</definedName>
    <definedName name="_xlnm.Print_Area" localSheetId="7">'R07町村'!$A$1:$K$73</definedName>
    <definedName name="_xlnm.Print_Area" localSheetId="8">'R08町村'!$A$1:$I$73</definedName>
    <definedName name="_xlnm.Print_Area" localSheetId="10">'R09規模'!$A$1:$I$74</definedName>
    <definedName name="_xlnm.Print_Area" localSheetId="11">'R10人口'!$A$1:$J$73</definedName>
    <definedName name="_xlnm.Print_Area" localSheetId="12">'R11A居住'!$A$1:$J$73</definedName>
    <definedName name="_xlnm.Print_Area" localSheetId="13">'R11B-産業'!$A$1:$J$74</definedName>
    <definedName name="Print_Area_MI" localSheetId="0">'R01住宅'!$A$1:$J$71</definedName>
    <definedName name="Print_Area_MI" localSheetId="1">'R02所有'!$A$1:$L$71</definedName>
    <definedName name="Print_Area_MI" localSheetId="2">'R03時期'!$A$1:$L$34</definedName>
    <definedName name="Print_Area_MI" localSheetId="3">'R04時期'!$A$1:$L$35</definedName>
    <definedName name="Print_Area_MI" localSheetId="4">'R05借家'!$A$1:$M$35</definedName>
    <definedName name="Print_Area_MI" localSheetId="5">'R06A借家'!$A$1:$M$37</definedName>
    <definedName name="Print_Area_MI" localSheetId="6">'R06B借家'!$A$1:$M$73</definedName>
    <definedName name="Print_Area_MI" localSheetId="9">'R07B町村'!$A$1:$K$73</definedName>
    <definedName name="Print_Area_MI" localSheetId="7">'R07町村'!$A$1:$K$73</definedName>
    <definedName name="Print_Area_MI" localSheetId="8">'R08町村'!$A$1:$I$73</definedName>
    <definedName name="Print_Area_MI" localSheetId="10">'R09規模'!$A$1:$H$74</definedName>
    <definedName name="Print_Area_MI" localSheetId="11">'R10人口'!$A$1:$J$73</definedName>
    <definedName name="Print_Area_MI" localSheetId="12">'R11A居住'!$A$1:$J$73</definedName>
    <definedName name="Print_Area_MI" localSheetId="13">'R11B-産業'!$A$1:$J$74</definedName>
  </definedNames>
  <calcPr calcId="145621"/>
</workbook>
</file>

<file path=xl/calcChain.xml><?xml version="1.0" encoding="utf-8"?>
<calcChain xmlns="http://schemas.openxmlformats.org/spreadsheetml/2006/main">
  <c r="E70" i="17" l="1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E48" i="17"/>
  <c r="D48" i="17"/>
  <c r="E47" i="17"/>
  <c r="D47" i="17" s="1"/>
  <c r="E46" i="17"/>
  <c r="D46" i="17"/>
  <c r="E45" i="17"/>
  <c r="D45" i="17"/>
  <c r="E43" i="17"/>
  <c r="D43" i="17"/>
  <c r="E42" i="17"/>
  <c r="D42" i="17"/>
  <c r="E41" i="17"/>
  <c r="D41" i="17"/>
  <c r="E40" i="17"/>
  <c r="D40" i="17"/>
  <c r="E39" i="17"/>
  <c r="D39" i="17"/>
  <c r="E37" i="17"/>
  <c r="D37" i="17"/>
  <c r="E36" i="17"/>
  <c r="D36" i="17"/>
  <c r="E35" i="17"/>
  <c r="D35" i="17"/>
  <c r="E34" i="17"/>
  <c r="D34" i="17"/>
  <c r="E33" i="17"/>
  <c r="D33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E21" i="17"/>
  <c r="E13" i="17" s="1"/>
  <c r="D21" i="17"/>
  <c r="D13" i="17" s="1"/>
  <c r="E20" i="17"/>
  <c r="D20" i="17"/>
  <c r="E19" i="17"/>
  <c r="D19" i="17"/>
  <c r="E18" i="17"/>
  <c r="D18" i="17"/>
  <c r="E17" i="17"/>
  <c r="D17" i="17"/>
  <c r="E16" i="17"/>
  <c r="D16" i="17"/>
  <c r="E15" i="17"/>
  <c r="D15" i="17"/>
  <c r="K13" i="17"/>
  <c r="J13" i="17"/>
  <c r="I13" i="17"/>
  <c r="H13" i="17"/>
  <c r="G13" i="17"/>
  <c r="F13" i="17"/>
  <c r="E69" i="16"/>
  <c r="G67" i="16"/>
  <c r="E67" i="16"/>
  <c r="J66" i="16"/>
  <c r="I66" i="16"/>
  <c r="H66" i="16"/>
  <c r="G66" i="16"/>
  <c r="F66" i="16"/>
  <c r="E66" i="16"/>
  <c r="E64" i="16"/>
  <c r="E62" i="16"/>
  <c r="K61" i="16"/>
  <c r="J61" i="16"/>
  <c r="I61" i="16"/>
  <c r="H61" i="16"/>
  <c r="G61" i="16"/>
  <c r="F61" i="16"/>
  <c r="E61" i="16"/>
  <c r="E59" i="16"/>
  <c r="E57" i="16"/>
  <c r="E56" i="16" s="1"/>
  <c r="K56" i="16"/>
  <c r="J56" i="16"/>
  <c r="I56" i="16"/>
  <c r="H56" i="16"/>
  <c r="G56" i="16"/>
  <c r="F56" i="16"/>
  <c r="E54" i="16"/>
  <c r="E52" i="16"/>
  <c r="K51" i="16"/>
  <c r="J51" i="16"/>
  <c r="I51" i="16"/>
  <c r="H51" i="16"/>
  <c r="G51" i="16"/>
  <c r="F51" i="16"/>
  <c r="E51" i="16"/>
  <c r="E49" i="16"/>
  <c r="E47" i="16"/>
  <c r="E46" i="16" s="1"/>
  <c r="K46" i="16"/>
  <c r="J46" i="16"/>
  <c r="I46" i="16"/>
  <c r="H46" i="16"/>
  <c r="G46" i="16"/>
  <c r="F46" i="16"/>
  <c r="E44" i="16"/>
  <c r="E43" i="16"/>
  <c r="E42" i="16"/>
  <c r="K41" i="16"/>
  <c r="J41" i="16"/>
  <c r="I41" i="16"/>
  <c r="H41" i="16"/>
  <c r="G41" i="16"/>
  <c r="F41" i="16"/>
  <c r="E41" i="16"/>
  <c r="E39" i="16"/>
  <c r="E37" i="16"/>
  <c r="K36" i="16"/>
  <c r="J36" i="16"/>
  <c r="I36" i="16"/>
  <c r="H36" i="16"/>
  <c r="G36" i="16"/>
  <c r="F36" i="16"/>
  <c r="E36" i="16"/>
  <c r="E34" i="16"/>
  <c r="E32" i="16"/>
  <c r="E31" i="16" s="1"/>
  <c r="K31" i="16"/>
  <c r="J31" i="16"/>
  <c r="I31" i="16"/>
  <c r="H31" i="16"/>
  <c r="G31" i="16"/>
  <c r="F31" i="16"/>
  <c r="E29" i="16"/>
  <c r="E27" i="16"/>
  <c r="K26" i="16"/>
  <c r="J26" i="16"/>
  <c r="I26" i="16"/>
  <c r="H26" i="16"/>
  <c r="G26" i="16"/>
  <c r="F26" i="16"/>
  <c r="E26" i="16"/>
  <c r="E24" i="16"/>
  <c r="E23" i="16"/>
  <c r="E12" i="16" s="1"/>
  <c r="E21" i="16"/>
  <c r="E20" i="16"/>
  <c r="E19" i="16"/>
  <c r="E18" i="16"/>
  <c r="E16" i="16"/>
  <c r="E15" i="16"/>
  <c r="K14" i="16"/>
  <c r="J14" i="16"/>
  <c r="I14" i="16"/>
  <c r="H14" i="16"/>
  <c r="G14" i="16"/>
  <c r="F14" i="16"/>
  <c r="E14" i="16"/>
  <c r="K12" i="16"/>
  <c r="J12" i="16"/>
  <c r="I12" i="16"/>
  <c r="H12" i="16"/>
  <c r="G12" i="16"/>
  <c r="F12" i="16"/>
  <c r="E18" i="15"/>
  <c r="E17" i="15"/>
  <c r="E16" i="15"/>
  <c r="F32" i="14"/>
  <c r="E32" i="14"/>
  <c r="F31" i="14"/>
  <c r="E31" i="14"/>
  <c r="F30" i="14"/>
  <c r="E30" i="14"/>
  <c r="F28" i="14"/>
  <c r="E28" i="14" s="1"/>
  <c r="F27" i="14"/>
  <c r="E27" i="14"/>
  <c r="F26" i="14"/>
  <c r="E26" i="14"/>
  <c r="F24" i="14"/>
  <c r="E24" i="14" s="1"/>
  <c r="F23" i="14"/>
  <c r="E23" i="14"/>
  <c r="F22" i="14"/>
  <c r="E22" i="14" s="1"/>
  <c r="F20" i="14"/>
  <c r="E20" i="14" s="1"/>
  <c r="F19" i="14"/>
  <c r="F13" i="14" s="1"/>
  <c r="E19" i="14"/>
  <c r="E13" i="14" s="1"/>
  <c r="F17" i="14"/>
  <c r="E17" i="14"/>
  <c r="F16" i="14"/>
  <c r="E16" i="14"/>
  <c r="F15" i="14"/>
  <c r="E15" i="14"/>
  <c r="M13" i="14"/>
  <c r="L13" i="14"/>
  <c r="K13" i="14"/>
  <c r="J13" i="14"/>
  <c r="I13" i="14"/>
  <c r="H13" i="14"/>
  <c r="G13" i="14"/>
  <c r="H17" i="13"/>
  <c r="L13" i="12"/>
  <c r="K13" i="12"/>
  <c r="J13" i="12"/>
  <c r="I13" i="12"/>
  <c r="H13" i="12"/>
  <c r="G13" i="12"/>
  <c r="F13" i="12"/>
  <c r="E13" i="12"/>
  <c r="D13" i="12"/>
  <c r="J56" i="10"/>
  <c r="H56" i="10"/>
  <c r="H55" i="10"/>
  <c r="H54" i="10"/>
  <c r="H51" i="10"/>
  <c r="J49" i="10"/>
  <c r="H49" i="10"/>
  <c r="J48" i="10"/>
  <c r="G40" i="10"/>
  <c r="D40" i="10"/>
  <c r="C40" i="10"/>
  <c r="G39" i="10"/>
  <c r="D39" i="10"/>
  <c r="C39" i="10"/>
  <c r="G37" i="10"/>
  <c r="D37" i="10"/>
  <c r="C37" i="10" s="1"/>
  <c r="G36" i="10"/>
  <c r="D36" i="10"/>
  <c r="C36" i="10"/>
  <c r="G35" i="10"/>
  <c r="D35" i="10"/>
  <c r="C35" i="10" s="1"/>
  <c r="G34" i="10"/>
  <c r="D34" i="10"/>
  <c r="C34" i="10"/>
  <c r="G32" i="10"/>
  <c r="D32" i="10"/>
  <c r="C32" i="10"/>
  <c r="G31" i="10"/>
  <c r="D31" i="10"/>
  <c r="C31" i="10"/>
  <c r="G30" i="10"/>
  <c r="D30" i="10"/>
  <c r="C30" i="10"/>
  <c r="J28" i="10"/>
  <c r="I28" i="10"/>
  <c r="G28" i="10"/>
  <c r="D28" i="10"/>
  <c r="C28" i="10"/>
  <c r="J27" i="10"/>
  <c r="I27" i="10"/>
  <c r="G27" i="10"/>
  <c r="D27" i="10"/>
  <c r="C27" i="10" s="1"/>
  <c r="J26" i="10"/>
  <c r="I26" i="10"/>
  <c r="G26" i="10"/>
  <c r="D26" i="10"/>
  <c r="C26" i="10"/>
  <c r="I25" i="10"/>
  <c r="G25" i="10"/>
  <c r="D25" i="10"/>
  <c r="C25" i="10"/>
  <c r="G23" i="10"/>
  <c r="D23" i="10"/>
  <c r="C23" i="10"/>
  <c r="G22" i="10"/>
  <c r="D22" i="10"/>
  <c r="C22" i="10"/>
  <c r="G21" i="10"/>
  <c r="D21" i="10"/>
  <c r="G20" i="10"/>
  <c r="J53" i="9"/>
  <c r="I53" i="9"/>
  <c r="H53" i="9"/>
  <c r="G53" i="9"/>
  <c r="F53" i="9"/>
  <c r="E53" i="9"/>
  <c r="D53" i="9"/>
  <c r="J33" i="9"/>
  <c r="I33" i="9"/>
  <c r="H33" i="9"/>
  <c r="G33" i="9"/>
  <c r="F33" i="9"/>
  <c r="E33" i="9"/>
  <c r="D33" i="9"/>
  <c r="J31" i="9"/>
  <c r="I31" i="9"/>
  <c r="H31" i="9"/>
  <c r="G31" i="9"/>
  <c r="F31" i="9"/>
  <c r="E31" i="9"/>
  <c r="D31" i="9"/>
  <c r="J30" i="9"/>
  <c r="I30" i="9"/>
  <c r="H30" i="9"/>
  <c r="G30" i="9"/>
  <c r="F30" i="9"/>
  <c r="E30" i="9"/>
  <c r="D30" i="9"/>
  <c r="J29" i="9"/>
  <c r="I29" i="9"/>
  <c r="H29" i="9"/>
  <c r="G29" i="9"/>
  <c r="F29" i="9"/>
  <c r="E29" i="9"/>
  <c r="D29" i="9"/>
  <c r="J28" i="9"/>
  <c r="I28" i="9"/>
  <c r="H28" i="9"/>
  <c r="G28" i="9"/>
  <c r="F28" i="9"/>
  <c r="E28" i="9"/>
  <c r="D28" i="9"/>
  <c r="J26" i="9"/>
  <c r="I26" i="9"/>
  <c r="H26" i="9"/>
  <c r="G26" i="9"/>
  <c r="F26" i="9"/>
  <c r="E26" i="9"/>
  <c r="D26" i="9"/>
  <c r="J25" i="9"/>
  <c r="I25" i="9"/>
  <c r="H25" i="9"/>
  <c r="G25" i="9"/>
  <c r="F25" i="9"/>
  <c r="E25" i="9"/>
  <c r="D25" i="9"/>
  <c r="J24" i="9"/>
  <c r="I24" i="9"/>
  <c r="H24" i="9"/>
  <c r="G24" i="9"/>
  <c r="F24" i="9"/>
  <c r="E24" i="9"/>
  <c r="D24" i="9"/>
  <c r="J23" i="9"/>
  <c r="I23" i="9"/>
  <c r="H23" i="9"/>
  <c r="G23" i="9"/>
  <c r="F23" i="9"/>
  <c r="E23" i="9"/>
  <c r="D23" i="9"/>
  <c r="J21" i="9"/>
  <c r="I21" i="9"/>
  <c r="H21" i="9"/>
  <c r="G21" i="9"/>
  <c r="F21" i="9"/>
  <c r="E21" i="9"/>
  <c r="D21" i="9"/>
  <c r="J20" i="9"/>
  <c r="I20" i="9"/>
  <c r="H20" i="9"/>
  <c r="G20" i="9"/>
  <c r="F20" i="9"/>
  <c r="E20" i="9"/>
  <c r="D20" i="9"/>
  <c r="J19" i="9"/>
  <c r="I19" i="9"/>
  <c r="H19" i="9"/>
  <c r="G19" i="9"/>
  <c r="F19" i="9"/>
  <c r="E19" i="9"/>
  <c r="D19" i="9"/>
  <c r="J17" i="9"/>
  <c r="I17" i="9"/>
  <c r="H17" i="9"/>
  <c r="G17" i="9"/>
  <c r="F17" i="9"/>
  <c r="E17" i="9"/>
  <c r="D17" i="9"/>
  <c r="J16" i="9"/>
  <c r="I16" i="9"/>
  <c r="H16" i="9"/>
  <c r="G16" i="9"/>
  <c r="F16" i="9"/>
  <c r="E16" i="9"/>
  <c r="E13" i="9" s="1"/>
  <c r="D16" i="9"/>
  <c r="D13" i="9" s="1"/>
  <c r="J15" i="9"/>
  <c r="J13" i="9" s="1"/>
  <c r="I15" i="9"/>
  <c r="I13" i="9" s="1"/>
  <c r="H15" i="9"/>
  <c r="H13" i="9" s="1"/>
  <c r="G15" i="9"/>
  <c r="G13" i="9" s="1"/>
  <c r="F15" i="9"/>
  <c r="F13" i="9" s="1"/>
  <c r="E15" i="9"/>
  <c r="D15" i="9"/>
  <c r="I13" i="8"/>
  <c r="H13" i="8"/>
  <c r="G13" i="8"/>
  <c r="F13" i="8"/>
  <c r="E13" i="8"/>
  <c r="D13" i="8"/>
  <c r="C13" i="8"/>
  <c r="I13" i="7"/>
  <c r="H13" i="7"/>
  <c r="G13" i="7"/>
  <c r="F13" i="7"/>
  <c r="E13" i="7"/>
  <c r="D13" i="7"/>
  <c r="C13" i="7"/>
  <c r="E13" i="6"/>
  <c r="F13" i="6" s="1"/>
  <c r="D13" i="6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 s="1"/>
  <c r="E43" i="4"/>
  <c r="D43" i="4"/>
  <c r="E42" i="4"/>
  <c r="D42" i="4" s="1"/>
  <c r="E41" i="4"/>
  <c r="D41" i="4"/>
  <c r="E40" i="4"/>
  <c r="D40" i="4"/>
  <c r="E39" i="4"/>
  <c r="D39" i="4"/>
  <c r="E37" i="4"/>
  <c r="D37" i="4"/>
  <c r="E36" i="4"/>
  <c r="D36" i="4"/>
  <c r="E35" i="4"/>
  <c r="D35" i="4"/>
  <c r="E34" i="4"/>
  <c r="D34" i="4"/>
  <c r="E33" i="4"/>
  <c r="D33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E21" i="4"/>
  <c r="E13" i="4" s="1"/>
  <c r="D21" i="4"/>
  <c r="E20" i="4"/>
  <c r="D20" i="4" s="1"/>
  <c r="D13" i="4" s="1"/>
  <c r="E19" i="4"/>
  <c r="D19" i="4"/>
  <c r="E18" i="4"/>
  <c r="D18" i="4"/>
  <c r="E17" i="4"/>
  <c r="D17" i="4"/>
  <c r="E16" i="4"/>
  <c r="D16" i="4"/>
  <c r="E15" i="4"/>
  <c r="D15" i="4"/>
  <c r="K13" i="4"/>
  <c r="J13" i="4"/>
  <c r="I13" i="4"/>
  <c r="H13" i="4"/>
  <c r="G13" i="4"/>
  <c r="F13" i="4"/>
</calcChain>
</file>

<file path=xl/sharedStrings.xml><?xml version="1.0" encoding="utf-8"?>
<sst xmlns="http://schemas.openxmlformats.org/spreadsheetml/2006/main" count="1114" uniqueCount="532">
  <si>
    <t xml:space="preserve">            ７．市町村，住宅の所有関係別世帯数及び人員</t>
  </si>
  <si>
    <t>Ｒ-07 市町村，住宅の所有関係別世帯数及び人員</t>
  </si>
  <si>
    <t>Ｂ．世帯人員</t>
  </si>
  <si>
    <t>（平成12年10月 1日現在）</t>
    <phoneticPr fontId="4"/>
  </si>
  <si>
    <t xml:space="preserve">  単位：人</t>
    <phoneticPr fontId="4"/>
  </si>
  <si>
    <t>一般世帯</t>
  </si>
  <si>
    <t xml:space="preserve"> 住宅以外</t>
  </si>
  <si>
    <t>総数</t>
  </si>
  <si>
    <t>住宅に住む</t>
  </si>
  <si>
    <t>公営･公団･</t>
  </si>
  <si>
    <t xml:space="preserve"> に住む</t>
  </si>
  <si>
    <t xml:space="preserve"> 一般世帯</t>
  </si>
  <si>
    <t xml:space="preserve"> 持家</t>
  </si>
  <si>
    <t>公社の借家</t>
  </si>
  <si>
    <t xml:space="preserve"> 民営借家</t>
  </si>
  <si>
    <t xml:space="preserve"> 給与住宅</t>
  </si>
  <si>
    <t xml:space="preserve"> 間借り</t>
  </si>
  <si>
    <t>県  計</t>
  </si>
  <si>
    <t xml:space="preserve"> 和 歌 山市</t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</si>
  <si>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</si>
  <si>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</si>
  <si>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</si>
  <si>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</si>
  <si>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</si>
  <si>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</si>
  <si>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下  津  町</t>
  </si>
  <si>
    <t xml:space="preserve"> 野  上  町</t>
  </si>
  <si>
    <t xml:space="preserve"> 美  里  町</t>
  </si>
  <si>
    <t xml:space="preserve"> 打  田  町</t>
  </si>
  <si>
    <t xml:space="preserve"> 粉  河  町</t>
  </si>
  <si>
    <t xml:space="preserve"> 那  賀  町</t>
  </si>
  <si>
    <t xml:space="preserve"> 桃  山  町</t>
  </si>
  <si>
    <t xml:space="preserve"> 貴 志 川町</t>
  </si>
  <si>
    <t xml:space="preserve"> 岩  出  町</t>
  </si>
  <si>
    <t xml:space="preserve"> かつらぎ町</t>
  </si>
  <si>
    <t xml:space="preserve"> 高 野 口町</t>
  </si>
  <si>
    <t xml:space="preserve"> 九 度 山町</t>
  </si>
  <si>
    <t xml:space="preserve"> 高  野  町</t>
  </si>
  <si>
    <t xml:space="preserve"> 花  園  村</t>
  </si>
  <si>
    <t xml:space="preserve"> 湯  浅  町</t>
  </si>
  <si>
    <t xml:space="preserve"> 広  川  町</t>
  </si>
  <si>
    <t xml:space="preserve"> 吉  備  町</t>
  </si>
  <si>
    <t xml:space="preserve"> 金  屋  町</t>
  </si>
  <si>
    <t xml:space="preserve"> 清  水  町</t>
  </si>
  <si>
    <t xml:space="preserve"> 美  浜  町</t>
  </si>
  <si>
    <t xml:space="preserve"> 日  高  町</t>
  </si>
  <si>
    <t>－</t>
    <phoneticPr fontId="4"/>
  </si>
  <si>
    <t xml:space="preserve"> 由  良  町</t>
  </si>
  <si>
    <t xml:space="preserve"> 川  辺  町</t>
  </si>
  <si>
    <t xml:space="preserve"> 中  津  村</t>
  </si>
  <si>
    <t xml:space="preserve"> 美  山  村</t>
  </si>
  <si>
    <t xml:space="preserve"> 龍  神  村</t>
  </si>
  <si>
    <t xml:space="preserve"> 南 部 川村</t>
  </si>
  <si>
    <t xml:space="preserve"> 南  部  町</t>
  </si>
  <si>
    <t xml:space="preserve"> 印  南  町</t>
  </si>
  <si>
    <t xml:space="preserve"> 白  浜  町</t>
  </si>
  <si>
    <t xml:space="preserve"> 中 辺 路町</t>
  </si>
  <si>
    <t xml:space="preserve"> 大  塔  村</t>
  </si>
  <si>
    <t xml:space="preserve"> 上 富 田町</t>
  </si>
  <si>
    <t xml:space="preserve"> 日 置 川町</t>
  </si>
  <si>
    <t xml:space="preserve"> す さ み町</t>
  </si>
  <si>
    <t xml:space="preserve"> 串  本  町</t>
  </si>
  <si>
    <t xml:space="preserve"> 那智勝浦町</t>
  </si>
  <si>
    <t xml:space="preserve"> 太  地  町</t>
  </si>
  <si>
    <t xml:space="preserve"> 古  座  町</t>
  </si>
  <si>
    <t xml:space="preserve"> 古 座 川町</t>
  </si>
  <si>
    <t xml:space="preserve"> 熊 野 川町</t>
  </si>
  <si>
    <t xml:space="preserve"> 本  宮  町</t>
  </si>
  <si>
    <t xml:space="preserve"> 北  山  村</t>
  </si>
  <si>
    <t>資料：総務省統計局「国勢調査報告」</t>
    <rPh sb="5" eb="6">
      <t>ショウ</t>
    </rPh>
    <phoneticPr fontId="4"/>
  </si>
  <si>
    <t xml:space="preserve">    Ｒ-08 市町村，住宅の所有関係別１世帯当りの延べ面積</t>
    <rPh sb="9" eb="12">
      <t>シチョウソン</t>
    </rPh>
    <rPh sb="20" eb="21">
      <t>ベツ</t>
    </rPh>
    <rPh sb="22" eb="24">
      <t>セタイ</t>
    </rPh>
    <rPh sb="24" eb="25">
      <t>ア</t>
    </rPh>
    <phoneticPr fontId="4"/>
  </si>
  <si>
    <t>　　　（平成12年10月 1日現在）</t>
    <rPh sb="4" eb="6">
      <t>ヘイセイ</t>
    </rPh>
    <rPh sb="8" eb="9">
      <t>ネン</t>
    </rPh>
    <rPh sb="11" eb="12">
      <t>ガツ</t>
    </rPh>
    <rPh sb="14" eb="15">
      <t>ニチ</t>
    </rPh>
    <rPh sb="15" eb="17">
      <t>ゲンザイ</t>
    </rPh>
    <phoneticPr fontId="4"/>
  </si>
  <si>
    <t>　　単位：㎡</t>
    <phoneticPr fontId="4"/>
  </si>
  <si>
    <t xml:space="preserve">   住宅に住む</t>
  </si>
  <si>
    <t xml:space="preserve"> 公営･公団･</t>
  </si>
  <si>
    <r>
      <t xml:space="preserve">   一般世帯</t>
    </r>
    <r>
      <rPr>
        <sz val="11"/>
        <color theme="1"/>
        <rFont val="ＭＳ Ｐゴシック"/>
        <family val="2"/>
        <charset val="128"/>
        <scheme val="minor"/>
      </rPr>
      <t xml:space="preserve"> (注</t>
    </r>
    <rPh sb="9" eb="10">
      <t>チュウ</t>
    </rPh>
    <phoneticPr fontId="4"/>
  </si>
  <si>
    <t>持家</t>
  </si>
  <si>
    <t xml:space="preserve"> 公社の借家</t>
  </si>
  <si>
    <t xml:space="preserve">県  </t>
    <phoneticPr fontId="4"/>
  </si>
  <si>
    <t>(公営)　　  52.8</t>
    <rPh sb="1" eb="3">
      <t>コウエイ</t>
    </rPh>
    <phoneticPr fontId="4"/>
  </si>
  <si>
    <t>(公団･公社) 41.1</t>
    <rPh sb="1" eb="3">
      <t>コウダン</t>
    </rPh>
    <rPh sb="4" eb="6">
      <t>コウシャ</t>
    </rPh>
    <phoneticPr fontId="4"/>
  </si>
  <si>
    <r>
      <t>注)</t>
    </r>
    <r>
      <rPr>
        <sz val="11"/>
        <color theme="1"/>
        <rFont val="ＭＳ Ｐゴシック"/>
        <family val="2"/>
        <charset val="128"/>
        <scheme val="minor"/>
      </rPr>
      <t xml:space="preserve"> 延べ面積は、</t>
    </r>
    <r>
      <rPr>
        <sz val="14"/>
        <rFont val="ＭＳ 明朝"/>
        <family val="1"/>
        <charset val="128"/>
      </rPr>
      <t>農家の土間や店舗併用住宅の店・事務室など営業用の部分を除く。</t>
    </r>
    <rPh sb="0" eb="1">
      <t>チュウ</t>
    </rPh>
    <rPh sb="3" eb="4">
      <t>ノ</t>
    </rPh>
    <rPh sb="5" eb="7">
      <t>メンセキ</t>
    </rPh>
    <rPh sb="17" eb="19">
      <t>ヘイヨウ</t>
    </rPh>
    <rPh sb="19" eb="21">
      <t>ジュウタク</t>
    </rPh>
    <rPh sb="22" eb="23">
      <t>ミセ</t>
    </rPh>
    <rPh sb="24" eb="27">
      <t>ジムシツ</t>
    </rPh>
    <rPh sb="29" eb="32">
      <t>エイギョウヨウ</t>
    </rPh>
    <phoneticPr fontId="4"/>
  </si>
  <si>
    <t>Ｒ-09 一戸建て住宅に住む主世帯数，人員及び延べ面積</t>
    <phoneticPr fontId="4"/>
  </si>
  <si>
    <t xml:space="preserve">    （平成12年10月 1日現在）</t>
    <phoneticPr fontId="4"/>
  </si>
  <si>
    <t xml:space="preserve"> 　　　　　　　主世帯とは、｢間借り｣以外の「持ち家」、｢公営の借家｣、｢公団･公社の借家｣、</t>
    <rPh sb="23" eb="24">
      <t>モ</t>
    </rPh>
    <rPh sb="25" eb="26">
      <t>イエ</t>
    </rPh>
    <phoneticPr fontId="4"/>
  </si>
  <si>
    <t>　 　　　　　「民営の借家｣、｢給与住宅｣に居住する世帯</t>
    <rPh sb="8" eb="10">
      <t>ミンエイ</t>
    </rPh>
    <phoneticPr fontId="4"/>
  </si>
  <si>
    <t xml:space="preserve">      延べ面積 （注</t>
    <phoneticPr fontId="4"/>
  </si>
  <si>
    <t xml:space="preserve">  主世帯数</t>
  </si>
  <si>
    <t xml:space="preserve"> 主世帯人員</t>
  </si>
  <si>
    <t>１世帯当り人員</t>
    <phoneticPr fontId="4"/>
  </si>
  <si>
    <t xml:space="preserve"> １世帯当り</t>
  </si>
  <si>
    <t xml:space="preserve">  １人当り</t>
  </si>
  <si>
    <t>世帯</t>
  </si>
  <si>
    <t>人</t>
  </si>
  <si>
    <t>㎡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</si>
  <si>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</si>
  <si>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</si>
  <si>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</si>
  <si>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</si>
  <si>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</si>
  <si>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</si>
  <si>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</si>
  <si>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</si>
  <si>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</si>
  <si>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</si>
  <si>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</si>
  <si>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</si>
  <si>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</si>
  <si>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</si>
  <si>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</si>
  <si>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</si>
  <si>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</si>
  <si>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</si>
  <si>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</si>
  <si>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</si>
  <si>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</si>
  <si>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</si>
  <si>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</si>
  <si>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</si>
  <si>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</si>
  <si>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</si>
  <si>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</si>
  <si>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</si>
  <si>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</si>
  <si>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</si>
  <si>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</si>
  <si>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</si>
  <si>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</si>
  <si>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</si>
  <si>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</si>
  <si>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</si>
  <si>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</si>
  <si>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</si>
  <si>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</si>
  <si>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</si>
  <si>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</si>
  <si>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</si>
  <si>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</si>
  <si>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</si>
  <si>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</si>
  <si>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</si>
  <si>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</si>
  <si>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</si>
  <si>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　　　　　　注）延べ面積＝各居住室の床面積＋玄関･台所･廊下･便所･浴室･押入等</t>
    <phoneticPr fontId="4"/>
  </si>
  <si>
    <t>　　　　　　資料：総務省統計局「国勢調査報告」</t>
    <rPh sb="11" eb="12">
      <t>ショウ</t>
    </rPh>
    <phoneticPr fontId="4"/>
  </si>
  <si>
    <t>Ｒ-10 市町村，居住期間別人口</t>
    <rPh sb="5" eb="8">
      <t>シチョウソン</t>
    </rPh>
    <rPh sb="9" eb="11">
      <t>キョジュウ</t>
    </rPh>
    <rPh sb="11" eb="13">
      <t>キカン</t>
    </rPh>
    <rPh sb="13" eb="14">
      <t>ベツ</t>
    </rPh>
    <rPh sb="14" eb="16">
      <t>ジンコウ</t>
    </rPh>
    <phoneticPr fontId="4"/>
  </si>
  <si>
    <t>　（平成12年10月 1日現在）</t>
    <phoneticPr fontId="4"/>
  </si>
  <si>
    <t>　　単位：人</t>
    <rPh sb="2" eb="4">
      <t>タンイ</t>
    </rPh>
    <rPh sb="5" eb="6">
      <t>ヒト</t>
    </rPh>
    <phoneticPr fontId="4"/>
  </si>
  <si>
    <t>注）</t>
    <rPh sb="0" eb="1">
      <t>チュウ</t>
    </rPh>
    <phoneticPr fontId="4"/>
  </si>
  <si>
    <t>総 数</t>
    <phoneticPr fontId="4"/>
  </si>
  <si>
    <t>出生時から</t>
    <rPh sb="0" eb="3">
      <t>シュッセイジ</t>
    </rPh>
    <phoneticPr fontId="4"/>
  </si>
  <si>
    <t>１年未満</t>
    <rPh sb="1" eb="2">
      <t>ネン</t>
    </rPh>
    <rPh sb="2" eb="4">
      <t>ミマン</t>
    </rPh>
    <phoneticPr fontId="4"/>
  </si>
  <si>
    <t>１年以上</t>
    <rPh sb="1" eb="4">
      <t>ネンイジョウ</t>
    </rPh>
    <phoneticPr fontId="4"/>
  </si>
  <si>
    <t>５年以上</t>
    <rPh sb="1" eb="4">
      <t>ネンイジョウ</t>
    </rPh>
    <phoneticPr fontId="4"/>
  </si>
  <si>
    <t>10年以上</t>
    <rPh sb="2" eb="5">
      <t>ネンイジョウ</t>
    </rPh>
    <phoneticPr fontId="4"/>
  </si>
  <si>
    <t>20年以上</t>
    <rPh sb="2" eb="5">
      <t>ネンイジョウ</t>
    </rPh>
    <phoneticPr fontId="4"/>
  </si>
  <si>
    <t>５年未満</t>
    <rPh sb="1" eb="2">
      <t>ネン</t>
    </rPh>
    <rPh sb="2" eb="4">
      <t>ミマン</t>
    </rPh>
    <phoneticPr fontId="4"/>
  </si>
  <si>
    <t>10年未満</t>
    <rPh sb="2" eb="3">
      <t>ネン</t>
    </rPh>
    <rPh sb="3" eb="5">
      <t>ミマン</t>
    </rPh>
    <phoneticPr fontId="4"/>
  </si>
  <si>
    <t>20年未満</t>
    <rPh sb="2" eb="3">
      <t>ネン</t>
    </rPh>
    <rPh sb="3" eb="5">
      <t>ミマン</t>
    </rPh>
    <phoneticPr fontId="4"/>
  </si>
  <si>
    <t xml:space="preserve"> 総  数</t>
    <phoneticPr fontId="4"/>
  </si>
  <si>
    <t>　 和歌山市</t>
    <rPh sb="2" eb="6">
      <t>ワカヤマシ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</si>
  <si>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海 南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ウミ</t>
    </rPh>
    <rPh sb="4" eb="5">
      <t>ミナミ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</si>
  <si>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橋 本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ハシ</t>
    </rPh>
    <rPh sb="4" eb="5">
      <t>ホン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</si>
  <si>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有 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ユウ</t>
    </rPh>
    <rPh sb="4" eb="5">
      <t>タ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</si>
  <si>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御 坊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ゴ</t>
    </rPh>
    <rPh sb="4" eb="5">
      <t>ボウ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</si>
  <si>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田 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タ</t>
    </rPh>
    <rPh sb="4" eb="5">
      <t>ヘン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</si>
  <si>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新 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シン</t>
    </rPh>
    <rPh sb="4" eb="5">
      <t>ミヤ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</si>
  <si>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下 津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シタ</t>
    </rPh>
    <rPh sb="4" eb="5">
      <t>ツ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</si>
  <si>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野 上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ノ</t>
    </rPh>
    <rPh sb="4" eb="5">
      <t>ウエ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</si>
  <si>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里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ビ</t>
    </rPh>
    <rPh sb="4" eb="5">
      <t>サト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</si>
  <si>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打 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ダ</t>
    </rPh>
    <rPh sb="4" eb="5">
      <t>タ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</si>
  <si>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粉 河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コナ</t>
    </rPh>
    <rPh sb="4" eb="5">
      <t>カワ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</si>
  <si>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那 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クニ</t>
    </rPh>
    <rPh sb="4" eb="5">
      <t>ガ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</si>
  <si>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桃 山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モモ</t>
    </rPh>
    <rPh sb="4" eb="5">
      <t>ヤマ</t>
    </rPh>
    <rPh sb="6" eb="7">
      <t>マチ</t>
    </rPh>
    <phoneticPr fontId="4"/>
  </si>
  <si>
    <t>　 貴志川町</t>
    <rPh sb="2" eb="6">
      <t>キシガワチョウ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</si>
  <si>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岩 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Ph sb="2" eb="3">
      <t>イワ</t>
    </rPh>
    <rPh sb="4" eb="5">
      <t>デ</t>
    </rPh>
    <rPh sb="6" eb="7">
      <t>マチ</t>
    </rPh>
    <phoneticPr fontId="4"/>
  </si>
  <si>
    <t>　 かつらぎ町</t>
    <rPh sb="6" eb="7">
      <t>チョウ</t>
    </rPh>
    <phoneticPr fontId="4"/>
  </si>
  <si>
    <t>　 高野口町</t>
    <rPh sb="2" eb="6">
      <t>コウヤグチチョウ</t>
    </rPh>
    <phoneticPr fontId="4"/>
  </si>
  <si>
    <t>　 九度山町</t>
    <rPh sb="2" eb="6">
      <t>クドヤマチョウ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</si>
  <si>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高 野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タカ</t>
    </rPh>
    <rPh sb="4" eb="5">
      <t>ノ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</si>
  <si>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花 園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ハナ</t>
    </rPh>
    <rPh sb="4" eb="5">
      <t>エン</t>
    </rPh>
    <rPh sb="6" eb="7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</si>
  <si>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湯 浅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ユ</t>
    </rPh>
    <rPh sb="4" eb="5">
      <t>アサ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</si>
  <si>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広 川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ヒロ</t>
    </rPh>
    <rPh sb="4" eb="5">
      <t>カワ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</si>
  <si>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吉 備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キチ</t>
    </rPh>
    <rPh sb="4" eb="5">
      <t>ビ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</si>
  <si>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金 屋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キン</t>
    </rPh>
    <rPh sb="4" eb="5">
      <t>ヤ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</si>
  <si>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清 水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シン</t>
    </rPh>
    <rPh sb="4" eb="5">
      <t>ミズ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</si>
  <si>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ビ</t>
    </rPh>
    <rPh sb="4" eb="5">
      <t>ハマ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</si>
  <si>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日 高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</t>
    </rPh>
    <rPh sb="4" eb="5">
      <t>タカ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</si>
  <si>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由 良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ヨシ</t>
    </rPh>
    <rPh sb="4" eb="5">
      <t>リョウ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</si>
  <si>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川 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カワ</t>
    </rPh>
    <rPh sb="4" eb="5">
      <t>ヘン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</si>
  <si>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中 津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ナカ</t>
    </rPh>
    <rPh sb="4" eb="5">
      <t>ツ</t>
    </rPh>
    <rPh sb="6" eb="7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</si>
  <si>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山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ビ</t>
    </rPh>
    <rPh sb="4" eb="5">
      <t>ヤマ</t>
    </rPh>
    <rPh sb="6" eb="7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</si>
  <si>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龍 神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リュウ</t>
    </rPh>
    <rPh sb="4" eb="5">
      <t>カミ</t>
    </rPh>
    <rPh sb="6" eb="7">
      <t>ムラ</t>
    </rPh>
    <phoneticPr fontId="4"/>
  </si>
  <si>
    <t>　 南部川村</t>
    <rPh sb="2" eb="6">
      <t>ミナベガワムラ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</si>
  <si>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南 部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ミナミ</t>
    </rPh>
    <rPh sb="4" eb="5">
      <t>ブ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</si>
  <si>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印 南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イン</t>
    </rPh>
    <rPh sb="4" eb="5">
      <t>ミナミ</t>
    </rPh>
    <rPh sb="6" eb="7">
      <t>マチ</t>
    </rPh>
    <phoneticPr fontId="4"/>
  </si>
  <si>
    <t>　</t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</si>
  <si>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白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シロ</t>
    </rPh>
    <rPh sb="4" eb="5">
      <t>ハマ</t>
    </rPh>
    <rPh sb="6" eb="7">
      <t>マチ</t>
    </rPh>
    <phoneticPr fontId="4"/>
  </si>
  <si>
    <t>　 中辺路町</t>
    <rPh sb="2" eb="5">
      <t>ナカヘジ</t>
    </rPh>
    <rPh sb="5" eb="6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</si>
  <si>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大 塔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ダイ</t>
    </rPh>
    <rPh sb="4" eb="5">
      <t>トウ</t>
    </rPh>
    <rPh sb="6" eb="7">
      <t>ムラ</t>
    </rPh>
    <phoneticPr fontId="4"/>
  </si>
  <si>
    <t>　 上富田町</t>
    <rPh sb="2" eb="6">
      <t>カミトンダチョウ</t>
    </rPh>
    <phoneticPr fontId="4"/>
  </si>
  <si>
    <t>　 日置川町</t>
    <rPh sb="2" eb="6">
      <t>ヒキガワチョウ</t>
    </rPh>
    <phoneticPr fontId="4"/>
  </si>
  <si>
    <t>　 すさみ町</t>
    <rPh sb="5" eb="6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</si>
  <si>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串 本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クシ</t>
    </rPh>
    <rPh sb="4" eb="5">
      <t>ホン</t>
    </rPh>
    <rPh sb="6" eb="7">
      <t>マチ</t>
    </rPh>
    <phoneticPr fontId="4"/>
  </si>
  <si>
    <t>　 那智勝浦町</t>
    <rPh sb="2" eb="7">
      <t>ナチカツウラチョウ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</si>
  <si>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太 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フトシ</t>
    </rPh>
    <rPh sb="4" eb="5">
      <t>チ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</si>
  <si>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古 座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イニシエ</t>
    </rPh>
    <rPh sb="4" eb="5">
      <t>ザ</t>
    </rPh>
    <rPh sb="6" eb="7">
      <t>マチ</t>
    </rPh>
    <phoneticPr fontId="4"/>
  </si>
  <si>
    <t>　 古座川町</t>
    <rPh sb="2" eb="6">
      <t>コザガワチョウ</t>
    </rPh>
    <phoneticPr fontId="4"/>
  </si>
  <si>
    <t>　 熊野川町</t>
    <rPh sb="2" eb="6">
      <t>クマノガワチョウ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</si>
  <si>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本 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ホン</t>
    </rPh>
    <rPh sb="4" eb="5">
      <t>ミヤ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</si>
  <si>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北 山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村</t>
    </r>
    <rPh sb="2" eb="3">
      <t>キタ</t>
    </rPh>
    <rPh sb="4" eb="5">
      <t>ヤマ</t>
    </rPh>
    <rPh sb="6" eb="7">
      <t>ムラ</t>
    </rPh>
    <phoneticPr fontId="4"/>
  </si>
  <si>
    <t>資料：総務省統計局「国勢調査報告」　　注）居住期間「不詳」を含む。</t>
    <rPh sb="5" eb="6">
      <t>ショウ</t>
    </rPh>
    <rPh sb="19" eb="20">
      <t>チュウ</t>
    </rPh>
    <rPh sb="21" eb="23">
      <t>キョジュウ</t>
    </rPh>
    <rPh sb="23" eb="25">
      <t>キカン</t>
    </rPh>
    <rPh sb="26" eb="28">
      <t>フショウ</t>
    </rPh>
    <rPh sb="30" eb="31">
      <t>フク</t>
    </rPh>
    <phoneticPr fontId="4"/>
  </si>
  <si>
    <t>Ｒ-11 居住期間別15歳以上就業者数</t>
    <rPh sb="5" eb="7">
      <t>キョジュウ</t>
    </rPh>
    <rPh sb="7" eb="9">
      <t>キカン</t>
    </rPh>
    <rPh sb="9" eb="10">
      <t>ベツ</t>
    </rPh>
    <rPh sb="12" eb="15">
      <t>サイイジョウ</t>
    </rPh>
    <rPh sb="15" eb="18">
      <t>シュウギョウシャ</t>
    </rPh>
    <rPh sb="18" eb="19">
      <t>スウ</t>
    </rPh>
    <phoneticPr fontId="4"/>
  </si>
  <si>
    <t>　　（平成12年10月 1日現在）</t>
    <phoneticPr fontId="4"/>
  </si>
  <si>
    <t>Ａ.市町村別</t>
    <rPh sb="2" eb="5">
      <t>シチョウソン</t>
    </rPh>
    <rPh sb="5" eb="6">
      <t>ベツ</t>
    </rPh>
    <phoneticPr fontId="4"/>
  </si>
  <si>
    <t>　注）</t>
    <rPh sb="1" eb="2">
      <t>チュウ</t>
    </rPh>
    <phoneticPr fontId="4"/>
  </si>
  <si>
    <t xml:space="preserve"> 総 数</t>
  </si>
  <si>
    <t>出生時から</t>
    <rPh sb="0" eb="2">
      <t>シュッセイジ</t>
    </rPh>
    <rPh sb="2" eb="3">
      <t>ジ</t>
    </rPh>
    <phoneticPr fontId="4"/>
  </si>
  <si>
    <t xml:space="preserve">    総  数</t>
    <phoneticPr fontId="4"/>
  </si>
  <si>
    <t xml:space="preserve">   和歌山市</t>
    <rPh sb="3" eb="7">
      <t>ワカヤマシ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</si>
  <si>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有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市</t>
    </r>
    <rPh sb="2" eb="3">
      <t>ア</t>
    </rPh>
    <rPh sb="4" eb="5">
      <t>タ</t>
    </rPh>
    <rPh sb="6" eb="7">
      <t>シ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</si>
  <si>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下 津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シタ</t>
    </rPh>
    <rPh sb="4" eb="5">
      <t>ツ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</si>
  <si>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野 上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ノ</t>
    </rPh>
    <rPh sb="4" eb="5">
      <t>ウエ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</si>
  <si>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里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ビ</t>
    </rPh>
    <rPh sb="4" eb="5">
      <t>サト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</si>
  <si>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打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田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ウ</t>
    </rPh>
    <rPh sb="4" eb="5">
      <t>タ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</si>
  <si>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那 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クニ</t>
    </rPh>
    <rPh sb="4" eb="5">
      <t>ガ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</si>
  <si>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桃 山</t>
    </r>
    <r>
      <rPr>
        <sz val="11"/>
        <color theme="1"/>
        <rFont val="ＭＳ Ｐゴシック"/>
        <family val="2"/>
        <charset val="128"/>
        <scheme val="minor"/>
      </rPr>
      <t xml:space="preserve"> 町</t>
    </r>
    <rPh sb="2" eb="3">
      <t>モモ</t>
    </rPh>
    <rPh sb="4" eb="5">
      <t>ヤマ</t>
    </rPh>
    <rPh sb="6" eb="7">
      <t>マチ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</si>
  <si>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岩 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イワ</t>
    </rPh>
    <rPh sb="4" eb="5">
      <t>デ</t>
    </rPh>
    <rPh sb="6" eb="7">
      <t>マチ</t>
    </rPh>
    <phoneticPr fontId="4"/>
  </si>
  <si>
    <t>　 九度山町</t>
    <rPh sb="2" eb="5">
      <t>クドヤマ</t>
    </rPh>
    <rPh sb="5" eb="6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</si>
  <si>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高 野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タカ</t>
    </rPh>
    <rPh sb="4" eb="5">
      <t>ノ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</si>
  <si>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湯 浅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ユ</t>
    </rPh>
    <rPh sb="4" eb="5">
      <t>アサ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</si>
  <si>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広 川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ヒロ</t>
    </rPh>
    <rPh sb="4" eb="5">
      <t>カワ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</si>
  <si>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吉 備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キチ</t>
    </rPh>
    <rPh sb="4" eb="5">
      <t>ビ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</si>
  <si>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美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ビ</t>
    </rPh>
    <rPh sb="4" eb="5">
      <t>ハマ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</si>
  <si>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日 高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ヒ</t>
    </rPh>
    <rPh sb="4" eb="5">
      <t>タカ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</si>
  <si>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由 良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ヨシ</t>
    </rPh>
    <rPh sb="4" eb="5">
      <t>リョウ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</si>
  <si>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川 辺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カワ</t>
    </rPh>
    <rPh sb="4" eb="5">
      <t>ヘン</t>
    </rPh>
    <rPh sb="6" eb="7">
      <t>チョウ</t>
    </rPh>
    <phoneticPr fontId="4"/>
  </si>
  <si>
    <t>　 南部川村</t>
    <rPh sb="2" eb="5">
      <t>ミナベガワ</t>
    </rPh>
    <rPh sb="5" eb="6">
      <t>ムラ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</si>
  <si>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印 南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イン</t>
    </rPh>
    <rPh sb="4" eb="5">
      <t>ミナミ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</si>
  <si>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白 浜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シロ</t>
    </rPh>
    <rPh sb="4" eb="5">
      <t>ハマ</t>
    </rPh>
    <rPh sb="6" eb="7">
      <t>チョウ</t>
    </rPh>
    <phoneticPr fontId="4"/>
  </si>
  <si>
    <t>　 中辺路町</t>
    <rPh sb="2" eb="5">
      <t>ナカヘチ</t>
    </rPh>
    <rPh sb="5" eb="6">
      <t>チョウ</t>
    </rPh>
    <phoneticPr fontId="4"/>
  </si>
  <si>
    <t>　 上富田町</t>
    <rPh sb="2" eb="5">
      <t>カミトンダ</t>
    </rPh>
    <rPh sb="5" eb="6">
      <t>チョウ</t>
    </rPh>
    <phoneticPr fontId="4"/>
  </si>
  <si>
    <t>　 日置川町</t>
    <rPh sb="2" eb="5">
      <t>ヒキガワ</t>
    </rPh>
    <rPh sb="5" eb="6">
      <t>チョウ</t>
    </rPh>
    <phoneticPr fontId="4"/>
  </si>
  <si>
    <r>
      <t xml:space="preserve"> </t>
    </r>
    <r>
      <rPr>
        <sz val="14"/>
        <rFont val="ＭＳ 明朝"/>
        <family val="1"/>
        <charset val="128"/>
      </rPr>
      <t>　串 本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クシ</t>
    </rPh>
    <rPh sb="4" eb="5">
      <t>ホン</t>
    </rPh>
    <rPh sb="6" eb="7">
      <t>チョウ</t>
    </rPh>
    <phoneticPr fontId="4"/>
  </si>
  <si>
    <t>　 那智勝浦町</t>
    <rPh sb="2" eb="6">
      <t>ナチカツウラ</t>
    </rPh>
    <rPh sb="6" eb="7">
      <t>チョウ</t>
    </rPh>
    <phoneticPr fontId="4"/>
  </si>
  <si>
    <r>
      <t>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太 地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フトシ</t>
    </rPh>
    <rPh sb="4" eb="5">
      <t>チ</t>
    </rPh>
    <rPh sb="6" eb="7">
      <t>チョウ</t>
    </rPh>
    <phoneticPr fontId="4"/>
  </si>
  <si>
    <r>
      <t xml:space="preserve"> </t>
    </r>
    <r>
      <rPr>
        <sz val="14"/>
        <rFont val="ＭＳ 明朝"/>
        <family val="1"/>
        <charset val="128"/>
      </rPr>
      <t>　古 座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イニシエ</t>
    </rPh>
    <rPh sb="4" eb="5">
      <t>ザ</t>
    </rPh>
    <rPh sb="6" eb="7">
      <t>チョウ</t>
    </rPh>
    <phoneticPr fontId="4"/>
  </si>
  <si>
    <t xml:space="preserve"> 　古座川町</t>
    <rPh sb="2" eb="5">
      <t>コザガワ</t>
    </rPh>
    <rPh sb="5" eb="6">
      <t>チョウ</t>
    </rPh>
    <phoneticPr fontId="4"/>
  </si>
  <si>
    <t>　 熊野川町</t>
    <rPh sb="2" eb="5">
      <t>クマノガワ</t>
    </rPh>
    <rPh sb="5" eb="6">
      <t>チョウ</t>
    </rPh>
    <phoneticPr fontId="4"/>
  </si>
  <si>
    <r>
      <t xml:space="preserve"> </t>
    </r>
    <r>
      <rPr>
        <sz val="14"/>
        <rFont val="ＭＳ 明朝"/>
        <family val="1"/>
        <charset val="128"/>
      </rPr>
      <t>　本 宮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町</t>
    </r>
    <rPh sb="2" eb="3">
      <t>ホン</t>
    </rPh>
    <rPh sb="4" eb="5">
      <t>ミヤ</t>
    </rPh>
    <rPh sb="6" eb="7">
      <t>マチ</t>
    </rPh>
    <phoneticPr fontId="4"/>
  </si>
  <si>
    <t>資料：総務省統計局「国勢調査報告」　　注）居住期間「不詳」含む。</t>
    <rPh sb="5" eb="6">
      <t>ショウ</t>
    </rPh>
    <rPh sb="19" eb="20">
      <t>チュウ</t>
    </rPh>
    <rPh sb="21" eb="23">
      <t>キョジュウ</t>
    </rPh>
    <rPh sb="23" eb="25">
      <t>キカン</t>
    </rPh>
    <rPh sb="26" eb="28">
      <t>フショウ</t>
    </rPh>
    <rPh sb="29" eb="30">
      <t>フク</t>
    </rPh>
    <phoneticPr fontId="4"/>
  </si>
  <si>
    <t xml:space="preserve">   Ｒ-11　居住期間別15歳以上就業者数</t>
    <rPh sb="8" eb="10">
      <t>キョジュウ</t>
    </rPh>
    <rPh sb="10" eb="12">
      <t>キカン</t>
    </rPh>
    <rPh sb="12" eb="13">
      <t>キカンベツ</t>
    </rPh>
    <rPh sb="15" eb="18">
      <t>サイイジョウ</t>
    </rPh>
    <rPh sb="18" eb="21">
      <t>シュウギョウシャ</t>
    </rPh>
    <rPh sb="21" eb="22">
      <t>スウ</t>
    </rPh>
    <phoneticPr fontId="4"/>
  </si>
  <si>
    <t xml:space="preserve">      （平成12年10月 1日現在）</t>
    <phoneticPr fontId="4"/>
  </si>
  <si>
    <t>Ｂ.産業,男女別</t>
    <rPh sb="2" eb="4">
      <t>サンギョウ</t>
    </rPh>
    <rPh sb="5" eb="8">
      <t>ダンジョベツ</t>
    </rPh>
    <phoneticPr fontId="4"/>
  </si>
  <si>
    <t>単位：人</t>
  </si>
  <si>
    <t>注)</t>
    <rPh sb="0" eb="1">
      <t>チュウ</t>
    </rPh>
    <phoneticPr fontId="4"/>
  </si>
  <si>
    <t xml:space="preserve"> 総数</t>
    <rPh sb="1" eb="2">
      <t>ソウ</t>
    </rPh>
    <phoneticPr fontId="4"/>
  </si>
  <si>
    <t>20年以上</t>
    <rPh sb="2" eb="3">
      <t>ネン</t>
    </rPh>
    <rPh sb="3" eb="5">
      <t>イジョウ</t>
    </rPh>
    <phoneticPr fontId="4"/>
  </si>
  <si>
    <t xml:space="preserve">     総  数</t>
  </si>
  <si>
    <t>　農  業</t>
  </si>
  <si>
    <t>　林  業</t>
  </si>
  <si>
    <t>　漁  業</t>
  </si>
  <si>
    <t>　鉱  業</t>
  </si>
  <si>
    <t>　建設業</t>
  </si>
  <si>
    <t>　製造業</t>
  </si>
  <si>
    <t xml:space="preserve">  電気･ｶﾞｽ･熱供給･水道業</t>
  </si>
  <si>
    <t>　運輸・通信業</t>
  </si>
  <si>
    <t>　卸売･小売業,飲食店</t>
  </si>
  <si>
    <t>　金融・保険業</t>
  </si>
  <si>
    <t xml:space="preserve">  不動産業</t>
  </si>
  <si>
    <t>　サ－ビス業</t>
  </si>
  <si>
    <t>　公  務</t>
  </si>
  <si>
    <t>　分類不能の産業</t>
  </si>
  <si>
    <t>　　　男</t>
  </si>
  <si>
    <t>　　　女</t>
  </si>
  <si>
    <t>資料：総務省統計局「国勢調査報告書」</t>
    <rPh sb="5" eb="6">
      <t>ショウ</t>
    </rPh>
    <phoneticPr fontId="4"/>
  </si>
  <si>
    <t>注）居住期間｢不詳｣を含む。</t>
    <rPh sb="2" eb="4">
      <t>キョジュウ</t>
    </rPh>
    <rPh sb="4" eb="6">
      <t>キカン</t>
    </rPh>
    <phoneticPr fontId="4"/>
  </si>
  <si>
    <t>Ｒ　住  宅</t>
  </si>
  <si>
    <t>Ｒ-01 居住世帯の有無別及び建物の種類別建物数</t>
  </si>
  <si>
    <t>（各年10月 1日現在）</t>
  </si>
  <si>
    <t>「住宅」とは、次の４つの設備を備えているもの。①１つ以上の居住室、②専</t>
    <phoneticPr fontId="4"/>
  </si>
  <si>
    <t>用（共用）の台所、③専用（共用）の便所、④専用の出入口。台所及び便所の</t>
    <phoneticPr fontId="4"/>
  </si>
  <si>
    <t>共用とは、他の世帯の居住部分を通らず、いつでも使用できるものをいう。</t>
    <phoneticPr fontId="4"/>
  </si>
  <si>
    <t xml:space="preserve">   住宅</t>
  </si>
  <si>
    <t xml:space="preserve">  居住世帯のある住宅</t>
  </si>
  <si>
    <t xml:space="preserve">   居住世帯のない住宅</t>
  </si>
  <si>
    <t xml:space="preserve"> 同居世帯</t>
  </si>
  <si>
    <t xml:space="preserve"> 一時現在</t>
  </si>
  <si>
    <t xml:space="preserve">  空き家</t>
  </si>
  <si>
    <t xml:space="preserve"> 二次的住宅</t>
  </si>
  <si>
    <t xml:space="preserve"> 無し</t>
  </si>
  <si>
    <t xml:space="preserve"> あり</t>
  </si>
  <si>
    <t xml:space="preserve"> 者のみ</t>
  </si>
  <si>
    <t xml:space="preserve"> 総数</t>
  </si>
  <si>
    <t>昭和38年 1963</t>
  </si>
  <si>
    <t>･･･</t>
  </si>
  <si>
    <t xml:space="preserve">    43   1968</t>
  </si>
  <si>
    <t xml:space="preserve">    48   1973</t>
  </si>
  <si>
    <t xml:space="preserve">    53   1978</t>
  </si>
  <si>
    <t xml:space="preserve">    58   1983</t>
  </si>
  <si>
    <t xml:space="preserve">    63   1988</t>
  </si>
  <si>
    <t>平成 5   1993</t>
  </si>
  <si>
    <t xml:space="preserve">    10   1998</t>
  </si>
  <si>
    <t xml:space="preserve">     和歌山市</t>
  </si>
  <si>
    <t xml:space="preserve">     海南市</t>
  </si>
  <si>
    <t xml:space="preserve">     橋本市</t>
  </si>
  <si>
    <t xml:space="preserve">     有田市</t>
  </si>
  <si>
    <t xml:space="preserve">     御坊市</t>
  </si>
  <si>
    <t xml:space="preserve">     田辺市</t>
  </si>
  <si>
    <t xml:space="preserve">     新宮市</t>
  </si>
  <si>
    <t xml:space="preserve">     岩出町</t>
  </si>
  <si>
    <t xml:space="preserve">     かつらぎ町</t>
  </si>
  <si>
    <t xml:space="preserve">  住宅</t>
  </si>
  <si>
    <t xml:space="preserve">  居住世帯のない住宅</t>
  </si>
  <si>
    <t xml:space="preserve">  人が居住する住宅以外の建物</t>
  </si>
  <si>
    <t xml:space="preserve"> 空き家</t>
  </si>
  <si>
    <t xml:space="preserve"> 学校・会</t>
  </si>
  <si>
    <t xml:space="preserve"> 下宿屋,旅</t>
  </si>
  <si>
    <t xml:space="preserve">    第二次的住宅</t>
  </si>
  <si>
    <t xml:space="preserve"> 賃貸用,売</t>
  </si>
  <si>
    <t>その他</t>
  </si>
  <si>
    <t>建築中</t>
    <phoneticPr fontId="4"/>
  </si>
  <si>
    <t xml:space="preserve"> 社等の寮</t>
  </si>
  <si>
    <t xml:space="preserve"> 館･宿泊所</t>
  </si>
  <si>
    <t>別荘</t>
  </si>
  <si>
    <t>却用の住宅</t>
  </si>
  <si>
    <t>の住宅</t>
  </si>
  <si>
    <t xml:space="preserve"> ・寄宿舎</t>
  </si>
  <si>
    <t xml:space="preserve"> その他建物</t>
    <phoneticPr fontId="4"/>
  </si>
  <si>
    <t>資料：総務省統計局「住宅統計調査報告」</t>
    <rPh sb="5" eb="6">
      <t>ショウ</t>
    </rPh>
    <phoneticPr fontId="4"/>
  </si>
  <si>
    <t>Ｒ-02 住宅の所有関係別住宅数，世帯人員，１住宅・１人当りの住宅規模</t>
  </si>
  <si>
    <t>　　　「住宅」の定義は、R-01 市郡別住宅数を参照</t>
    <phoneticPr fontId="4"/>
  </si>
  <si>
    <t xml:space="preserve"> 居住世帯</t>
  </si>
  <si>
    <t xml:space="preserve">      １住宅当り</t>
  </si>
  <si>
    <t xml:space="preserve"> １人当り</t>
  </si>
  <si>
    <t>１室</t>
  </si>
  <si>
    <t xml:space="preserve"> のある住</t>
  </si>
  <si>
    <t>世帯数</t>
  </si>
  <si>
    <t>世帯人員</t>
  </si>
  <si>
    <t>居住</t>
  </si>
  <si>
    <t>居住室</t>
  </si>
  <si>
    <t>延べ</t>
  </si>
  <si>
    <t xml:space="preserve"> 居住室の</t>
  </si>
  <si>
    <t>当り</t>
  </si>
  <si>
    <t xml:space="preserve"> 宅 総数</t>
  </si>
  <si>
    <t>室数</t>
  </si>
  <si>
    <t>の畳数</t>
  </si>
  <si>
    <t>面積</t>
  </si>
  <si>
    <t xml:space="preserve">   畳数</t>
  </si>
  <si>
    <t>人員</t>
  </si>
  <si>
    <t>注）</t>
  </si>
  <si>
    <t>室</t>
  </si>
  <si>
    <t>畳</t>
  </si>
  <si>
    <t>昭和43年 1968  10月 1日</t>
  </si>
  <si>
    <t xml:space="preserve">    48   1973     〃</t>
  </si>
  <si>
    <t xml:space="preserve">    53   1978     〃</t>
  </si>
  <si>
    <t xml:space="preserve">    58   1983     〃</t>
  </si>
  <si>
    <t xml:space="preserve">    63   1988     〃</t>
  </si>
  <si>
    <t>平成 5年 1993     〃</t>
  </si>
  <si>
    <t>平成10年 1998  10月 1日</t>
  </si>
  <si>
    <t xml:space="preserve">  持ち家</t>
  </si>
  <si>
    <t xml:space="preserve">  借  家</t>
  </si>
  <si>
    <t xml:space="preserve">    公営の借家</t>
  </si>
  <si>
    <t xml:space="preserve">    公社･公団の借家</t>
  </si>
  <si>
    <t xml:space="preserve">    民営借家(木造･設備専用)</t>
  </si>
  <si>
    <t xml:space="preserve">       〃 </t>
  </si>
  <si>
    <t xml:space="preserve">   ( 〃   〃 共用)</t>
  </si>
  <si>
    <t xml:space="preserve">       〃</t>
  </si>
  <si>
    <t xml:space="preserve">   (非木造･設備専用)</t>
  </si>
  <si>
    <t xml:space="preserve">   ( 〃     〃 共用)</t>
  </si>
  <si>
    <t xml:space="preserve">    給与住宅</t>
  </si>
  <si>
    <t xml:space="preserve">   和歌山市 計</t>
  </si>
  <si>
    <t xml:space="preserve">   持ち家</t>
  </si>
  <si>
    <t xml:space="preserve">   借家</t>
  </si>
  <si>
    <t xml:space="preserve">   海南市 計</t>
  </si>
  <si>
    <t xml:space="preserve">   橋本市 計</t>
  </si>
  <si>
    <t xml:space="preserve">   有田市 計</t>
  </si>
  <si>
    <t xml:space="preserve">   御坊市 計</t>
  </si>
  <si>
    <t xml:space="preserve">   田辺市 計</t>
  </si>
  <si>
    <t xml:space="preserve">   新宮市 計</t>
  </si>
  <si>
    <t xml:space="preserve">   岩出町 計</t>
  </si>
  <si>
    <t xml:space="preserve">   かつらぎ町 計</t>
  </si>
  <si>
    <t>資料：総務省統計局「住宅統計調査報告書」 注）住宅の所有関係「不祥」を含む。</t>
    <rPh sb="5" eb="6">
      <t>ショウ</t>
    </rPh>
    <phoneticPr fontId="4"/>
  </si>
  <si>
    <t>Ｒ-03 建築の時期別住宅数</t>
  </si>
  <si>
    <t xml:space="preserve"> （平成10年［1998］10月 1日現在）</t>
  </si>
  <si>
    <t>[建築の時期]</t>
  </si>
  <si>
    <t>持ち家</t>
  </si>
  <si>
    <t>借家総数</t>
  </si>
  <si>
    <t>公団･公社</t>
  </si>
  <si>
    <t>民営借家</t>
  </si>
  <si>
    <t>公営の借家</t>
  </si>
  <si>
    <t>の借家</t>
  </si>
  <si>
    <t>木造</t>
  </si>
  <si>
    <t>非木造</t>
  </si>
  <si>
    <t xml:space="preserve">     ～1944年</t>
  </si>
  <si>
    <t xml:space="preserve"> 1945～1950</t>
  </si>
  <si>
    <t xml:space="preserve"> 1951～1960</t>
  </si>
  <si>
    <t xml:space="preserve"> 1961～1970</t>
  </si>
  <si>
    <t xml:space="preserve"> 1971～1980</t>
  </si>
  <si>
    <t xml:space="preserve"> 1981～1990</t>
  </si>
  <si>
    <t xml:space="preserve"> 1991～1993</t>
  </si>
  <si>
    <t xml:space="preserve"> 1994年</t>
  </si>
  <si>
    <t xml:space="preserve"> 1995</t>
  </si>
  <si>
    <t xml:space="preserve"> 1996</t>
  </si>
  <si>
    <t xml:space="preserve"> 1997</t>
  </si>
  <si>
    <t xml:space="preserve"> 1998.1～9月</t>
  </si>
  <si>
    <t xml:space="preserve"> 不詳</t>
  </si>
  <si>
    <t>Ｒ-04 便所の設備状況，敷地に接する道路幅員別住宅数</t>
  </si>
  <si>
    <t>（10月 1日現在）</t>
  </si>
  <si>
    <t xml:space="preserve"> 注）</t>
  </si>
  <si>
    <t xml:space="preserve"> 便所(共用も含む)</t>
  </si>
  <si>
    <t xml:space="preserve">     敷地に接している道路の幅員</t>
  </si>
  <si>
    <t>水洗で</t>
  </si>
  <si>
    <t xml:space="preserve"> 接してい</t>
  </si>
  <si>
    <t>未満</t>
  </si>
  <si>
    <t>水洗</t>
  </si>
  <si>
    <t>はない</t>
  </si>
  <si>
    <t xml:space="preserve"> ない</t>
  </si>
  <si>
    <t xml:space="preserve"> 2ｍ未満</t>
  </si>
  <si>
    <t xml:space="preserve"> 2～4ｍ</t>
  </si>
  <si>
    <t xml:space="preserve"> 4～6ｍ</t>
  </si>
  <si>
    <t xml:space="preserve"> 6～10ｍ</t>
  </si>
  <si>
    <t xml:space="preserve"> 10ｍ～</t>
  </si>
  <si>
    <t>　　└─────┤</t>
    <phoneticPr fontId="4"/>
  </si>
  <si>
    <t>　　　├───┘</t>
    <phoneticPr fontId="4"/>
  </si>
  <si>
    <t>昭和48年1973</t>
  </si>
  <si>
    <t xml:space="preserve">    53  1978</t>
  </si>
  <si>
    <t xml:space="preserve">    58  1983</t>
  </si>
  <si>
    <t xml:space="preserve">    63  1988</t>
  </si>
  <si>
    <t>平成 5  1993</t>
  </si>
  <si>
    <t xml:space="preserve">    10  1998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</si>
  <si>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</si>
  <si>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</si>
  <si>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</si>
  <si>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</si>
  <si>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</si>
  <si>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</si>
  <si>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</si>
  <si>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岩出町</t>
  </si>
  <si>
    <t>－</t>
    <phoneticPr fontId="4"/>
  </si>
  <si>
    <t>かつらぎ町</t>
  </si>
  <si>
    <t>注）設備状況不詳を含む。</t>
  </si>
  <si>
    <t>Ｒ-05 1994年（平成6年）以降に建築された持ち家の取得状況</t>
  </si>
  <si>
    <t xml:space="preserve">      新築の住宅を購入</t>
  </si>
  <si>
    <t>新築</t>
  </si>
  <si>
    <t>公社・</t>
  </si>
  <si>
    <t>中古住宅</t>
  </si>
  <si>
    <t>(建て替え</t>
  </si>
  <si>
    <t xml:space="preserve"> 建て替え</t>
  </si>
  <si>
    <t>相続・</t>
  </si>
  <si>
    <t>その他</t>
    <phoneticPr fontId="4"/>
  </si>
  <si>
    <t xml:space="preserve"> 公団など</t>
  </si>
  <si>
    <t>民間</t>
  </si>
  <si>
    <t>を購入</t>
  </si>
  <si>
    <t>を除く)</t>
  </si>
  <si>
    <t>贈与</t>
  </si>
  <si>
    <t>1994年以降に建築され</t>
  </si>
  <si>
    <t>た持ち家総数</t>
  </si>
  <si>
    <t>平成 6年(1994)</t>
  </si>
  <si>
    <t xml:space="preserve">     7年(1995)</t>
  </si>
  <si>
    <t xml:space="preserve">     8年(1996)</t>
  </si>
  <si>
    <t xml:space="preserve">     9年(1997)</t>
  </si>
  <si>
    <t xml:space="preserve">    10年 1～9月</t>
  </si>
  <si>
    <t>Ｒ-06 借家数及び家賃</t>
  </si>
  <si>
    <t>Ａ．住宅の種類，専用住宅の所有の関係別借家数及び１畳当り月家賃</t>
  </si>
  <si>
    <t>借家に居住する主世帯</t>
  </si>
  <si>
    <t>　専用住宅</t>
  </si>
  <si>
    <t xml:space="preserve">   併用住宅</t>
  </si>
  <si>
    <t xml:space="preserve"> 公営の</t>
  </si>
  <si>
    <t xml:space="preserve">       木造</t>
  </si>
  <si>
    <t>給与住宅</t>
    <phoneticPr fontId="4"/>
  </si>
  <si>
    <t>農林漁業</t>
  </si>
  <si>
    <t>店舗</t>
  </si>
  <si>
    <t xml:space="preserve"> 借家</t>
  </si>
  <si>
    <t xml:space="preserve"> 設備専用</t>
  </si>
  <si>
    <t xml:space="preserve"> 設備共用</t>
  </si>
  <si>
    <t>非木造</t>
    <phoneticPr fontId="4"/>
  </si>
  <si>
    <t>借家数  1988年 10. 1</t>
  </si>
  <si>
    <t xml:space="preserve">   1993年 10. 1</t>
    <phoneticPr fontId="4"/>
  </si>
  <si>
    <t xml:space="preserve">   1998年 10. 1</t>
    <phoneticPr fontId="4"/>
  </si>
  <si>
    <t>１畳当り月家賃･間代</t>
  </si>
  <si>
    <t>円</t>
  </si>
  <si>
    <t xml:space="preserve">   1988年 10. 1</t>
    <phoneticPr fontId="4"/>
  </si>
  <si>
    <t>共益･管理費を含む</t>
  </si>
  <si>
    <t>注）玄関，台所，便所，浴室，廊下等を除く居住室の畳数(3.3㎡を2畳に換算)</t>
    <phoneticPr fontId="4"/>
  </si>
  <si>
    <t xml:space="preserve">     Ｂ．住宅の種類別借家数及び１か月当り家賃</t>
  </si>
  <si>
    <t>（平成10年［1998］10月 1日現在）</t>
  </si>
  <si>
    <t>１か月当り家賃・間代５区分別</t>
  </si>
  <si>
    <t xml:space="preserve"> １か月当り(注2</t>
  </si>
  <si>
    <t xml:space="preserve"> 借家総数</t>
  </si>
  <si>
    <t xml:space="preserve"> 50～</t>
  </si>
  <si>
    <t xml:space="preserve"> 20,000～</t>
  </si>
  <si>
    <t xml:space="preserve"> 40,000～</t>
  </si>
  <si>
    <t xml:space="preserve"> 60,000～</t>
  </si>
  <si>
    <t xml:space="preserve"> 以上</t>
  </si>
  <si>
    <t xml:space="preserve"> 家賃･</t>
  </si>
  <si>
    <t>共益費･</t>
  </si>
  <si>
    <t xml:space="preserve">    （注1</t>
    <phoneticPr fontId="4"/>
  </si>
  <si>
    <t xml:space="preserve"> 50円未満</t>
  </si>
  <si>
    <t xml:space="preserve"> 19,999円</t>
  </si>
  <si>
    <t xml:space="preserve"> 39,999円</t>
  </si>
  <si>
    <t xml:space="preserve"> 59,999円</t>
  </si>
  <si>
    <t xml:space="preserve"> 79,999円</t>
  </si>
  <si>
    <t xml:space="preserve"> 80,000円</t>
  </si>
  <si>
    <t>間代</t>
  </si>
  <si>
    <t>管理費</t>
  </si>
  <si>
    <t xml:space="preserve">  専用住宅</t>
  </si>
  <si>
    <t>　　公営の借家</t>
  </si>
  <si>
    <t>　　公団・公社借家</t>
  </si>
  <si>
    <t>　　民営木造設備専用借家</t>
  </si>
  <si>
    <t>　　民営木造設備共用借家</t>
  </si>
  <si>
    <t xml:space="preserve">    民営非木造</t>
  </si>
  <si>
    <t>　　給与住宅</t>
  </si>
  <si>
    <t xml:space="preserve">  農林漁業併用住宅</t>
  </si>
  <si>
    <t xml:space="preserve">  店舗その他の併用</t>
  </si>
  <si>
    <t>和歌山市 借家総数</t>
  </si>
  <si>
    <t>専用住宅</t>
  </si>
  <si>
    <t>農林漁業併用住宅</t>
  </si>
  <si>
    <t>－</t>
    <phoneticPr fontId="4"/>
  </si>
  <si>
    <t>店舗その他の併用</t>
  </si>
  <si>
    <t>海南市 借家総数</t>
  </si>
  <si>
    <t>橋本市 借家総数</t>
  </si>
  <si>
    <t>有田市 借家総数</t>
  </si>
  <si>
    <t>御坊市 借家総数</t>
  </si>
  <si>
    <t>田辺市 借家総数</t>
  </si>
  <si>
    <t>新宮市 借家総数</t>
  </si>
  <si>
    <t>岩出町 借家総数</t>
  </si>
  <si>
    <t>かつらぎ町 借家総数</t>
  </si>
  <si>
    <t>注1）借家総数に家賃・間代不詳を含む。</t>
  </si>
  <si>
    <t>注2）50円未満を含まない。</t>
  </si>
  <si>
    <t>Ａ．世帯数</t>
  </si>
  <si>
    <t xml:space="preserve">          単位：世帯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</si>
</sst>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0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quotePrefix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1" fillId="0" borderId="0" xfId="1" applyFont="1" applyBorder="1"/>
    <xf numFmtId="37" fontId="3" fillId="0" borderId="0" xfId="1" applyFont="1" applyAlignment="1" applyProtection="1">
      <alignment horizontal="center"/>
    </xf>
    <xf numFmtId="37" fontId="3" fillId="0" borderId="2" xfId="1" applyNumberFormat="1" applyFont="1" applyBorder="1" applyProtection="1"/>
    <xf numFmtId="37" fontId="3" fillId="0" borderId="0" xfId="1" applyNumberFormat="1" applyFont="1" applyProtection="1"/>
    <xf numFmtId="39" fontId="1" fillId="0" borderId="0" xfId="1" applyNumberFormat="1" applyFont="1" applyProtection="1"/>
    <xf numFmtId="37" fontId="1" fillId="0" borderId="2" xfId="1" applyFont="1" applyBorder="1" applyProtection="1"/>
    <xf numFmtId="37" fontId="1" fillId="0" borderId="0" xfId="1" applyNumberFormat="1" applyFont="1" applyProtection="1"/>
    <xf numFmtId="37" fontId="1" fillId="0" borderId="0" xfId="1" applyNumberFormat="1" applyFont="1" applyProtection="1">
      <protection locked="0"/>
    </xf>
    <xf numFmtId="37" fontId="1" fillId="0" borderId="0" xfId="1" applyFont="1" applyProtection="1">
      <protection locked="0"/>
    </xf>
    <xf numFmtId="37" fontId="1" fillId="0" borderId="0" xfId="1" applyNumberFormat="1" applyFont="1" applyAlignment="1" applyProtection="1">
      <alignment horizontal="right"/>
      <protection locked="0"/>
    </xf>
    <xf numFmtId="37" fontId="1" fillId="0" borderId="5" xfId="1" applyFont="1" applyBorder="1"/>
    <xf numFmtId="176" fontId="1" fillId="0" borderId="0" xfId="1" applyNumberFormat="1" applyFont="1" applyAlignment="1" applyProtection="1">
      <alignment horizontal="left"/>
    </xf>
    <xf numFmtId="176" fontId="1" fillId="0" borderId="0" xfId="1" applyNumberFormat="1" applyFont="1"/>
    <xf numFmtId="176" fontId="3" fillId="0" borderId="0" xfId="1" applyNumberFormat="1" applyFont="1" applyAlignment="1" applyProtection="1">
      <alignment horizontal="left"/>
    </xf>
    <xf numFmtId="176" fontId="1" fillId="0" borderId="0" xfId="1" applyNumberFormat="1" applyFont="1" applyAlignment="1" applyProtection="1">
      <alignment horizontal="center"/>
    </xf>
    <xf numFmtId="176" fontId="1" fillId="0" borderId="0" xfId="1" quotePrefix="1" applyNumberFormat="1" applyFont="1" applyAlignment="1" applyProtection="1">
      <alignment horizontal="left"/>
    </xf>
    <xf numFmtId="176" fontId="1" fillId="0" borderId="1" xfId="1" applyNumberFormat="1" applyFont="1" applyBorder="1"/>
    <xf numFmtId="176" fontId="1" fillId="0" borderId="1" xfId="1" applyNumberFormat="1" applyFont="1" applyBorder="1" applyAlignment="1" applyProtection="1">
      <alignment horizontal="left"/>
    </xf>
    <xf numFmtId="176" fontId="1" fillId="0" borderId="2" xfId="1" applyNumberFormat="1" applyFont="1" applyBorder="1"/>
    <xf numFmtId="176" fontId="1" fillId="0" borderId="3" xfId="1" applyNumberFormat="1" applyFont="1" applyBorder="1"/>
    <xf numFmtId="176" fontId="1" fillId="0" borderId="2" xfId="1" applyNumberFormat="1" applyFont="1" applyBorder="1" applyAlignment="1" applyProtection="1">
      <alignment horizontal="left"/>
    </xf>
    <xf numFmtId="176" fontId="1" fillId="0" borderId="2" xfId="1" applyNumberFormat="1" applyFont="1" applyBorder="1" applyAlignment="1" applyProtection="1">
      <alignment horizontal="center"/>
    </xf>
    <xf numFmtId="176" fontId="1" fillId="0" borderId="4" xfId="1" applyNumberFormat="1" applyFont="1" applyBorder="1" applyAlignment="1" applyProtection="1">
      <alignment horizontal="left"/>
    </xf>
    <xf numFmtId="176" fontId="1" fillId="0" borderId="4" xfId="1" applyNumberFormat="1" applyFont="1" applyBorder="1" applyAlignment="1" applyProtection="1">
      <alignment horizontal="center"/>
    </xf>
    <xf numFmtId="176" fontId="3" fillId="0" borderId="0" xfId="1" applyNumberFormat="1" applyFont="1" applyAlignment="1" applyProtection="1">
      <alignment horizontal="center"/>
    </xf>
    <xf numFmtId="176" fontId="3" fillId="0" borderId="2" xfId="1" applyNumberFormat="1" applyFont="1" applyBorder="1" applyProtection="1">
      <protection locked="0"/>
    </xf>
    <xf numFmtId="176" fontId="3" fillId="0" borderId="0" xfId="1" applyNumberFormat="1" applyFont="1" applyProtection="1">
      <protection locked="0"/>
    </xf>
    <xf numFmtId="176" fontId="3" fillId="0" borderId="0" xfId="1" quotePrefix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6" fontId="1" fillId="0" borderId="0" xfId="1" applyNumberFormat="1" applyFont="1" applyAlignment="1" applyProtection="1">
      <alignment horizontal="right"/>
      <protection locked="0"/>
    </xf>
    <xf numFmtId="176" fontId="1" fillId="0" borderId="5" xfId="1" applyNumberFormat="1" applyFont="1" applyBorder="1"/>
    <xf numFmtId="176" fontId="1" fillId="0" borderId="1" xfId="1" applyNumberFormat="1" applyFont="1" applyBorder="1" applyProtection="1">
      <protection locked="0"/>
    </xf>
    <xf numFmtId="176" fontId="1" fillId="0" borderId="0" xfId="1" applyNumberFormat="1" applyFont="1" applyBorder="1" applyAlignment="1" applyProtection="1">
      <alignment horizontal="left"/>
    </xf>
    <xf numFmtId="176" fontId="1" fillId="0" borderId="6" xfId="1" applyNumberFormat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left"/>
    </xf>
    <xf numFmtId="37" fontId="1" fillId="0" borderId="0" xfId="1" quotePrefix="1" applyFont="1" applyAlignment="1" applyProtection="1">
      <alignment horizontal="left"/>
    </xf>
    <xf numFmtId="49" fontId="1" fillId="0" borderId="4" xfId="1" applyNumberFormat="1" applyFont="1" applyBorder="1" applyAlignment="1" applyProtection="1">
      <alignment horizontal="center" shrinkToFit="1"/>
      <protection locked="0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176" fontId="1" fillId="0" borderId="0" xfId="1" applyNumberFormat="1" applyFont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Protection="1"/>
    <xf numFmtId="39" fontId="3" fillId="0" borderId="0" xfId="1" applyNumberFormat="1" applyFont="1" applyProtection="1"/>
    <xf numFmtId="176" fontId="1" fillId="0" borderId="0" xfId="1" applyNumberFormat="1" applyFont="1" applyProtection="1"/>
    <xf numFmtId="37" fontId="1" fillId="0" borderId="2" xfId="1" applyFont="1" applyBorder="1" applyProtection="1">
      <protection locked="0"/>
    </xf>
    <xf numFmtId="37" fontId="1" fillId="0" borderId="7" xfId="1" applyFont="1" applyBorder="1" applyAlignment="1" applyProtection="1">
      <alignment horizontal="left"/>
    </xf>
    <xf numFmtId="37" fontId="1" fillId="0" borderId="0" xfId="1" applyFont="1" applyBorder="1" applyProtection="1">
      <protection locked="0"/>
    </xf>
    <xf numFmtId="37" fontId="1" fillId="0" borderId="7" xfId="1" applyFont="1" applyBorder="1"/>
    <xf numFmtId="37" fontId="1" fillId="0" borderId="0" xfId="1" applyFont="1" applyFill="1" applyBorder="1" applyProtection="1">
      <protection locked="0"/>
    </xf>
    <xf numFmtId="39" fontId="1" fillId="0" borderId="0" xfId="1" applyNumberFormat="1" applyFont="1"/>
    <xf numFmtId="37" fontId="1" fillId="0" borderId="8" xfId="1" applyFont="1" applyBorder="1"/>
    <xf numFmtId="37" fontId="1" fillId="0" borderId="1" xfId="1" applyFont="1" applyBorder="1" applyAlignment="1"/>
    <xf numFmtId="37" fontId="1" fillId="0" borderId="2" xfId="1" applyFont="1" applyBorder="1" applyAlignment="1">
      <alignment horizontal="right"/>
    </xf>
    <xf numFmtId="37" fontId="1" fillId="0" borderId="9" xfId="1" applyFont="1" applyBorder="1"/>
    <xf numFmtId="37" fontId="1" fillId="0" borderId="9" xfId="1" applyFont="1" applyBorder="1" applyAlignment="1" applyProtection="1">
      <alignment horizontal="left"/>
    </xf>
    <xf numFmtId="37" fontId="1" fillId="0" borderId="10" xfId="1" applyFont="1" applyBorder="1"/>
    <xf numFmtId="37" fontId="1" fillId="0" borderId="11" xfId="1" applyFont="1" applyBorder="1" applyAlignment="1" applyProtection="1">
      <alignment horizontal="center"/>
    </xf>
    <xf numFmtId="37" fontId="1" fillId="0" borderId="11" xfId="1" applyFont="1" applyBorder="1" applyAlignment="1">
      <alignment horizontal="center"/>
    </xf>
    <xf numFmtId="37" fontId="1" fillId="0" borderId="12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>
      <alignment horizontal="left"/>
    </xf>
    <xf numFmtId="37" fontId="3" fillId="0" borderId="0" xfId="1" applyFont="1" applyAlignment="1" applyProtection="1"/>
    <xf numFmtId="37" fontId="1" fillId="0" borderId="0" xfId="1" applyAlignment="1" applyProtection="1">
      <alignment horizontal="left"/>
    </xf>
    <xf numFmtId="37" fontId="3" fillId="0" borderId="1" xfId="1" applyFont="1" applyBorder="1"/>
    <xf numFmtId="37" fontId="1" fillId="0" borderId="1" xfId="1" applyFont="1" applyBorder="1" applyAlignment="1" applyProtection="1">
      <alignment horizontal="right"/>
    </xf>
    <xf numFmtId="37" fontId="1" fillId="0" borderId="11" xfId="1" applyFont="1" applyBorder="1" applyAlignment="1" applyProtection="1">
      <alignment horizontal="left"/>
    </xf>
    <xf numFmtId="37" fontId="1" fillId="0" borderId="0" xfId="1" applyFont="1" applyProtection="1"/>
    <xf numFmtId="37" fontId="1" fillId="0" borderId="3" xfId="1" applyFont="1" applyBorder="1" applyAlignment="1" applyProtection="1">
      <alignment horizontal="left"/>
    </xf>
    <xf numFmtId="37" fontId="1" fillId="0" borderId="4" xfId="1" applyFont="1" applyBorder="1" applyProtection="1"/>
    <xf numFmtId="37" fontId="1" fillId="0" borderId="3" xfId="1" applyFont="1" applyBorder="1" applyProtection="1"/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1" fillId="0" borderId="3" xfId="1" applyFont="1" applyBorder="1" applyAlignment="1" applyProtection="1">
      <alignment horizontal="right"/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5" fillId="0" borderId="0" xfId="1" applyFont="1" applyAlignment="1" applyProtection="1">
      <alignment horizontal="left"/>
    </xf>
    <xf numFmtId="37" fontId="3" fillId="0" borderId="0" xfId="1" applyFont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Protection="1">
      <protection locked="0"/>
    </xf>
    <xf numFmtId="39" fontId="1" fillId="0" borderId="0" xfId="1" applyNumberFormat="1" applyFont="1" applyProtection="1">
      <protection locked="0"/>
    </xf>
    <xf numFmtId="39" fontId="3" fillId="0" borderId="0" xfId="1" applyNumberFormat="1" applyFont="1" applyProtection="1">
      <protection locked="0"/>
    </xf>
    <xf numFmtId="37" fontId="1" fillId="0" borderId="1" xfId="1" applyNumberFormat="1" applyFont="1" applyBorder="1" applyProtection="1">
      <protection locked="0"/>
    </xf>
    <xf numFmtId="39" fontId="1" fillId="0" borderId="1" xfId="1" applyNumberFormat="1" applyFont="1" applyBorder="1" applyProtection="1"/>
    <xf numFmtId="37" fontId="3" fillId="0" borderId="0" xfId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3" fillId="0" borderId="3" xfId="1" applyFont="1" applyBorder="1" applyProtection="1"/>
    <xf numFmtId="37" fontId="1" fillId="0" borderId="12" xfId="1" applyFont="1" applyBorder="1" applyAlignment="1" applyProtection="1">
      <alignment horizontal="left"/>
    </xf>
    <xf numFmtId="37" fontId="1" fillId="0" borderId="13" xfId="1" applyFont="1" applyBorder="1"/>
    <xf numFmtId="37" fontId="1" fillId="0" borderId="14" xfId="1" applyFont="1" applyBorder="1"/>
    <xf numFmtId="37" fontId="1" fillId="0" borderId="0" xfId="1" quotePrefix="1" applyFont="1" applyAlignment="1" applyProtection="1">
      <alignment horizontal="left"/>
    </xf>
    <xf numFmtId="37" fontId="1" fillId="0" borderId="0" xfId="1" applyFont="1" applyAlignment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2"/>
  <sheetViews>
    <sheetView showGridLines="0" zoomScale="75" workbookViewId="0">
      <selection activeCell="C13" sqref="C13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4" width="13.375" style="2"/>
    <col min="5" max="6" width="14.625" style="2" customWidth="1"/>
    <col min="7" max="9" width="13.375" style="2"/>
    <col min="10" max="10" width="15.875" style="2" customWidth="1"/>
    <col min="11" max="256" width="13.375" style="2"/>
    <col min="257" max="257" width="13.375" style="2" customWidth="1"/>
    <col min="258" max="258" width="19.625" style="2" customWidth="1"/>
    <col min="259" max="260" width="13.375" style="2"/>
    <col min="261" max="262" width="14.625" style="2" customWidth="1"/>
    <col min="263" max="265" width="13.375" style="2"/>
    <col min="266" max="266" width="15.875" style="2" customWidth="1"/>
    <col min="267" max="512" width="13.375" style="2"/>
    <col min="513" max="513" width="13.375" style="2" customWidth="1"/>
    <col min="514" max="514" width="19.625" style="2" customWidth="1"/>
    <col min="515" max="516" width="13.375" style="2"/>
    <col min="517" max="518" width="14.625" style="2" customWidth="1"/>
    <col min="519" max="521" width="13.375" style="2"/>
    <col min="522" max="522" width="15.875" style="2" customWidth="1"/>
    <col min="523" max="768" width="13.375" style="2"/>
    <col min="769" max="769" width="13.375" style="2" customWidth="1"/>
    <col min="770" max="770" width="19.625" style="2" customWidth="1"/>
    <col min="771" max="772" width="13.375" style="2"/>
    <col min="773" max="774" width="14.625" style="2" customWidth="1"/>
    <col min="775" max="777" width="13.375" style="2"/>
    <col min="778" max="778" width="15.875" style="2" customWidth="1"/>
    <col min="779" max="1024" width="13.375" style="2"/>
    <col min="1025" max="1025" width="13.375" style="2" customWidth="1"/>
    <col min="1026" max="1026" width="19.625" style="2" customWidth="1"/>
    <col min="1027" max="1028" width="13.375" style="2"/>
    <col min="1029" max="1030" width="14.625" style="2" customWidth="1"/>
    <col min="1031" max="1033" width="13.375" style="2"/>
    <col min="1034" max="1034" width="15.875" style="2" customWidth="1"/>
    <col min="1035" max="1280" width="13.375" style="2"/>
    <col min="1281" max="1281" width="13.375" style="2" customWidth="1"/>
    <col min="1282" max="1282" width="19.625" style="2" customWidth="1"/>
    <col min="1283" max="1284" width="13.375" style="2"/>
    <col min="1285" max="1286" width="14.625" style="2" customWidth="1"/>
    <col min="1287" max="1289" width="13.375" style="2"/>
    <col min="1290" max="1290" width="15.875" style="2" customWidth="1"/>
    <col min="1291" max="1536" width="13.375" style="2"/>
    <col min="1537" max="1537" width="13.375" style="2" customWidth="1"/>
    <col min="1538" max="1538" width="19.625" style="2" customWidth="1"/>
    <col min="1539" max="1540" width="13.375" style="2"/>
    <col min="1541" max="1542" width="14.625" style="2" customWidth="1"/>
    <col min="1543" max="1545" width="13.375" style="2"/>
    <col min="1546" max="1546" width="15.875" style="2" customWidth="1"/>
    <col min="1547" max="1792" width="13.375" style="2"/>
    <col min="1793" max="1793" width="13.375" style="2" customWidth="1"/>
    <col min="1794" max="1794" width="19.625" style="2" customWidth="1"/>
    <col min="1795" max="1796" width="13.375" style="2"/>
    <col min="1797" max="1798" width="14.625" style="2" customWidth="1"/>
    <col min="1799" max="1801" width="13.375" style="2"/>
    <col min="1802" max="1802" width="15.875" style="2" customWidth="1"/>
    <col min="1803" max="2048" width="13.375" style="2"/>
    <col min="2049" max="2049" width="13.375" style="2" customWidth="1"/>
    <col min="2050" max="2050" width="19.625" style="2" customWidth="1"/>
    <col min="2051" max="2052" width="13.375" style="2"/>
    <col min="2053" max="2054" width="14.625" style="2" customWidth="1"/>
    <col min="2055" max="2057" width="13.375" style="2"/>
    <col min="2058" max="2058" width="15.875" style="2" customWidth="1"/>
    <col min="2059" max="2304" width="13.375" style="2"/>
    <col min="2305" max="2305" width="13.375" style="2" customWidth="1"/>
    <col min="2306" max="2306" width="19.625" style="2" customWidth="1"/>
    <col min="2307" max="2308" width="13.375" style="2"/>
    <col min="2309" max="2310" width="14.625" style="2" customWidth="1"/>
    <col min="2311" max="2313" width="13.375" style="2"/>
    <col min="2314" max="2314" width="15.875" style="2" customWidth="1"/>
    <col min="2315" max="2560" width="13.375" style="2"/>
    <col min="2561" max="2561" width="13.375" style="2" customWidth="1"/>
    <col min="2562" max="2562" width="19.625" style="2" customWidth="1"/>
    <col min="2563" max="2564" width="13.375" style="2"/>
    <col min="2565" max="2566" width="14.625" style="2" customWidth="1"/>
    <col min="2567" max="2569" width="13.375" style="2"/>
    <col min="2570" max="2570" width="15.875" style="2" customWidth="1"/>
    <col min="2571" max="2816" width="13.375" style="2"/>
    <col min="2817" max="2817" width="13.375" style="2" customWidth="1"/>
    <col min="2818" max="2818" width="19.625" style="2" customWidth="1"/>
    <col min="2819" max="2820" width="13.375" style="2"/>
    <col min="2821" max="2822" width="14.625" style="2" customWidth="1"/>
    <col min="2823" max="2825" width="13.375" style="2"/>
    <col min="2826" max="2826" width="15.875" style="2" customWidth="1"/>
    <col min="2827" max="3072" width="13.375" style="2"/>
    <col min="3073" max="3073" width="13.375" style="2" customWidth="1"/>
    <col min="3074" max="3074" width="19.625" style="2" customWidth="1"/>
    <col min="3075" max="3076" width="13.375" style="2"/>
    <col min="3077" max="3078" width="14.625" style="2" customWidth="1"/>
    <col min="3079" max="3081" width="13.375" style="2"/>
    <col min="3082" max="3082" width="15.875" style="2" customWidth="1"/>
    <col min="3083" max="3328" width="13.375" style="2"/>
    <col min="3329" max="3329" width="13.375" style="2" customWidth="1"/>
    <col min="3330" max="3330" width="19.625" style="2" customWidth="1"/>
    <col min="3331" max="3332" width="13.375" style="2"/>
    <col min="3333" max="3334" width="14.625" style="2" customWidth="1"/>
    <col min="3335" max="3337" width="13.375" style="2"/>
    <col min="3338" max="3338" width="15.875" style="2" customWidth="1"/>
    <col min="3339" max="3584" width="13.375" style="2"/>
    <col min="3585" max="3585" width="13.375" style="2" customWidth="1"/>
    <col min="3586" max="3586" width="19.625" style="2" customWidth="1"/>
    <col min="3587" max="3588" width="13.375" style="2"/>
    <col min="3589" max="3590" width="14.625" style="2" customWidth="1"/>
    <col min="3591" max="3593" width="13.375" style="2"/>
    <col min="3594" max="3594" width="15.875" style="2" customWidth="1"/>
    <col min="3595" max="3840" width="13.375" style="2"/>
    <col min="3841" max="3841" width="13.375" style="2" customWidth="1"/>
    <col min="3842" max="3842" width="19.625" style="2" customWidth="1"/>
    <col min="3843" max="3844" width="13.375" style="2"/>
    <col min="3845" max="3846" width="14.625" style="2" customWidth="1"/>
    <col min="3847" max="3849" width="13.375" style="2"/>
    <col min="3850" max="3850" width="15.875" style="2" customWidth="1"/>
    <col min="3851" max="4096" width="13.375" style="2"/>
    <col min="4097" max="4097" width="13.375" style="2" customWidth="1"/>
    <col min="4098" max="4098" width="19.625" style="2" customWidth="1"/>
    <col min="4099" max="4100" width="13.375" style="2"/>
    <col min="4101" max="4102" width="14.625" style="2" customWidth="1"/>
    <col min="4103" max="4105" width="13.375" style="2"/>
    <col min="4106" max="4106" width="15.875" style="2" customWidth="1"/>
    <col min="4107" max="4352" width="13.375" style="2"/>
    <col min="4353" max="4353" width="13.375" style="2" customWidth="1"/>
    <col min="4354" max="4354" width="19.625" style="2" customWidth="1"/>
    <col min="4355" max="4356" width="13.375" style="2"/>
    <col min="4357" max="4358" width="14.625" style="2" customWidth="1"/>
    <col min="4359" max="4361" width="13.375" style="2"/>
    <col min="4362" max="4362" width="15.875" style="2" customWidth="1"/>
    <col min="4363" max="4608" width="13.375" style="2"/>
    <col min="4609" max="4609" width="13.375" style="2" customWidth="1"/>
    <col min="4610" max="4610" width="19.625" style="2" customWidth="1"/>
    <col min="4611" max="4612" width="13.375" style="2"/>
    <col min="4613" max="4614" width="14.625" style="2" customWidth="1"/>
    <col min="4615" max="4617" width="13.375" style="2"/>
    <col min="4618" max="4618" width="15.875" style="2" customWidth="1"/>
    <col min="4619" max="4864" width="13.375" style="2"/>
    <col min="4865" max="4865" width="13.375" style="2" customWidth="1"/>
    <col min="4866" max="4866" width="19.625" style="2" customWidth="1"/>
    <col min="4867" max="4868" width="13.375" style="2"/>
    <col min="4869" max="4870" width="14.625" style="2" customWidth="1"/>
    <col min="4871" max="4873" width="13.375" style="2"/>
    <col min="4874" max="4874" width="15.875" style="2" customWidth="1"/>
    <col min="4875" max="5120" width="13.375" style="2"/>
    <col min="5121" max="5121" width="13.375" style="2" customWidth="1"/>
    <col min="5122" max="5122" width="19.625" style="2" customWidth="1"/>
    <col min="5123" max="5124" width="13.375" style="2"/>
    <col min="5125" max="5126" width="14.625" style="2" customWidth="1"/>
    <col min="5127" max="5129" width="13.375" style="2"/>
    <col min="5130" max="5130" width="15.875" style="2" customWidth="1"/>
    <col min="5131" max="5376" width="13.375" style="2"/>
    <col min="5377" max="5377" width="13.375" style="2" customWidth="1"/>
    <col min="5378" max="5378" width="19.625" style="2" customWidth="1"/>
    <col min="5379" max="5380" width="13.375" style="2"/>
    <col min="5381" max="5382" width="14.625" style="2" customWidth="1"/>
    <col min="5383" max="5385" width="13.375" style="2"/>
    <col min="5386" max="5386" width="15.875" style="2" customWidth="1"/>
    <col min="5387" max="5632" width="13.375" style="2"/>
    <col min="5633" max="5633" width="13.375" style="2" customWidth="1"/>
    <col min="5634" max="5634" width="19.625" style="2" customWidth="1"/>
    <col min="5635" max="5636" width="13.375" style="2"/>
    <col min="5637" max="5638" width="14.625" style="2" customWidth="1"/>
    <col min="5639" max="5641" width="13.375" style="2"/>
    <col min="5642" max="5642" width="15.875" style="2" customWidth="1"/>
    <col min="5643" max="5888" width="13.375" style="2"/>
    <col min="5889" max="5889" width="13.375" style="2" customWidth="1"/>
    <col min="5890" max="5890" width="19.625" style="2" customWidth="1"/>
    <col min="5891" max="5892" width="13.375" style="2"/>
    <col min="5893" max="5894" width="14.625" style="2" customWidth="1"/>
    <col min="5895" max="5897" width="13.375" style="2"/>
    <col min="5898" max="5898" width="15.875" style="2" customWidth="1"/>
    <col min="5899" max="6144" width="13.375" style="2"/>
    <col min="6145" max="6145" width="13.375" style="2" customWidth="1"/>
    <col min="6146" max="6146" width="19.625" style="2" customWidth="1"/>
    <col min="6147" max="6148" width="13.375" style="2"/>
    <col min="6149" max="6150" width="14.625" style="2" customWidth="1"/>
    <col min="6151" max="6153" width="13.375" style="2"/>
    <col min="6154" max="6154" width="15.875" style="2" customWidth="1"/>
    <col min="6155" max="6400" width="13.375" style="2"/>
    <col min="6401" max="6401" width="13.375" style="2" customWidth="1"/>
    <col min="6402" max="6402" width="19.625" style="2" customWidth="1"/>
    <col min="6403" max="6404" width="13.375" style="2"/>
    <col min="6405" max="6406" width="14.625" style="2" customWidth="1"/>
    <col min="6407" max="6409" width="13.375" style="2"/>
    <col min="6410" max="6410" width="15.875" style="2" customWidth="1"/>
    <col min="6411" max="6656" width="13.375" style="2"/>
    <col min="6657" max="6657" width="13.375" style="2" customWidth="1"/>
    <col min="6658" max="6658" width="19.625" style="2" customWidth="1"/>
    <col min="6659" max="6660" width="13.375" style="2"/>
    <col min="6661" max="6662" width="14.625" style="2" customWidth="1"/>
    <col min="6663" max="6665" width="13.375" style="2"/>
    <col min="6666" max="6666" width="15.875" style="2" customWidth="1"/>
    <col min="6667" max="6912" width="13.375" style="2"/>
    <col min="6913" max="6913" width="13.375" style="2" customWidth="1"/>
    <col min="6914" max="6914" width="19.625" style="2" customWidth="1"/>
    <col min="6915" max="6916" width="13.375" style="2"/>
    <col min="6917" max="6918" width="14.625" style="2" customWidth="1"/>
    <col min="6919" max="6921" width="13.375" style="2"/>
    <col min="6922" max="6922" width="15.875" style="2" customWidth="1"/>
    <col min="6923" max="7168" width="13.375" style="2"/>
    <col min="7169" max="7169" width="13.375" style="2" customWidth="1"/>
    <col min="7170" max="7170" width="19.625" style="2" customWidth="1"/>
    <col min="7171" max="7172" width="13.375" style="2"/>
    <col min="7173" max="7174" width="14.625" style="2" customWidth="1"/>
    <col min="7175" max="7177" width="13.375" style="2"/>
    <col min="7178" max="7178" width="15.875" style="2" customWidth="1"/>
    <col min="7179" max="7424" width="13.375" style="2"/>
    <col min="7425" max="7425" width="13.375" style="2" customWidth="1"/>
    <col min="7426" max="7426" width="19.625" style="2" customWidth="1"/>
    <col min="7427" max="7428" width="13.375" style="2"/>
    <col min="7429" max="7430" width="14.625" style="2" customWidth="1"/>
    <col min="7431" max="7433" width="13.375" style="2"/>
    <col min="7434" max="7434" width="15.875" style="2" customWidth="1"/>
    <col min="7435" max="7680" width="13.375" style="2"/>
    <col min="7681" max="7681" width="13.375" style="2" customWidth="1"/>
    <col min="7682" max="7682" width="19.625" style="2" customWidth="1"/>
    <col min="7683" max="7684" width="13.375" style="2"/>
    <col min="7685" max="7686" width="14.625" style="2" customWidth="1"/>
    <col min="7687" max="7689" width="13.375" style="2"/>
    <col min="7690" max="7690" width="15.875" style="2" customWidth="1"/>
    <col min="7691" max="7936" width="13.375" style="2"/>
    <col min="7937" max="7937" width="13.375" style="2" customWidth="1"/>
    <col min="7938" max="7938" width="19.625" style="2" customWidth="1"/>
    <col min="7939" max="7940" width="13.375" style="2"/>
    <col min="7941" max="7942" width="14.625" style="2" customWidth="1"/>
    <col min="7943" max="7945" width="13.375" style="2"/>
    <col min="7946" max="7946" width="15.875" style="2" customWidth="1"/>
    <col min="7947" max="8192" width="13.375" style="2"/>
    <col min="8193" max="8193" width="13.375" style="2" customWidth="1"/>
    <col min="8194" max="8194" width="19.625" style="2" customWidth="1"/>
    <col min="8195" max="8196" width="13.375" style="2"/>
    <col min="8197" max="8198" width="14.625" style="2" customWidth="1"/>
    <col min="8199" max="8201" width="13.375" style="2"/>
    <col min="8202" max="8202" width="15.875" style="2" customWidth="1"/>
    <col min="8203" max="8448" width="13.375" style="2"/>
    <col min="8449" max="8449" width="13.375" style="2" customWidth="1"/>
    <col min="8450" max="8450" width="19.625" style="2" customWidth="1"/>
    <col min="8451" max="8452" width="13.375" style="2"/>
    <col min="8453" max="8454" width="14.625" style="2" customWidth="1"/>
    <col min="8455" max="8457" width="13.375" style="2"/>
    <col min="8458" max="8458" width="15.875" style="2" customWidth="1"/>
    <col min="8459" max="8704" width="13.375" style="2"/>
    <col min="8705" max="8705" width="13.375" style="2" customWidth="1"/>
    <col min="8706" max="8706" width="19.625" style="2" customWidth="1"/>
    <col min="8707" max="8708" width="13.375" style="2"/>
    <col min="8709" max="8710" width="14.625" style="2" customWidth="1"/>
    <col min="8711" max="8713" width="13.375" style="2"/>
    <col min="8714" max="8714" width="15.875" style="2" customWidth="1"/>
    <col min="8715" max="8960" width="13.375" style="2"/>
    <col min="8961" max="8961" width="13.375" style="2" customWidth="1"/>
    <col min="8962" max="8962" width="19.625" style="2" customWidth="1"/>
    <col min="8963" max="8964" width="13.375" style="2"/>
    <col min="8965" max="8966" width="14.625" style="2" customWidth="1"/>
    <col min="8967" max="8969" width="13.375" style="2"/>
    <col min="8970" max="8970" width="15.875" style="2" customWidth="1"/>
    <col min="8971" max="9216" width="13.375" style="2"/>
    <col min="9217" max="9217" width="13.375" style="2" customWidth="1"/>
    <col min="9218" max="9218" width="19.625" style="2" customWidth="1"/>
    <col min="9219" max="9220" width="13.375" style="2"/>
    <col min="9221" max="9222" width="14.625" style="2" customWidth="1"/>
    <col min="9223" max="9225" width="13.375" style="2"/>
    <col min="9226" max="9226" width="15.875" style="2" customWidth="1"/>
    <col min="9227" max="9472" width="13.375" style="2"/>
    <col min="9473" max="9473" width="13.375" style="2" customWidth="1"/>
    <col min="9474" max="9474" width="19.625" style="2" customWidth="1"/>
    <col min="9475" max="9476" width="13.375" style="2"/>
    <col min="9477" max="9478" width="14.625" style="2" customWidth="1"/>
    <col min="9479" max="9481" width="13.375" style="2"/>
    <col min="9482" max="9482" width="15.875" style="2" customWidth="1"/>
    <col min="9483" max="9728" width="13.375" style="2"/>
    <col min="9729" max="9729" width="13.375" style="2" customWidth="1"/>
    <col min="9730" max="9730" width="19.625" style="2" customWidth="1"/>
    <col min="9731" max="9732" width="13.375" style="2"/>
    <col min="9733" max="9734" width="14.625" style="2" customWidth="1"/>
    <col min="9735" max="9737" width="13.375" style="2"/>
    <col min="9738" max="9738" width="15.875" style="2" customWidth="1"/>
    <col min="9739" max="9984" width="13.375" style="2"/>
    <col min="9985" max="9985" width="13.375" style="2" customWidth="1"/>
    <col min="9986" max="9986" width="19.625" style="2" customWidth="1"/>
    <col min="9987" max="9988" width="13.375" style="2"/>
    <col min="9989" max="9990" width="14.625" style="2" customWidth="1"/>
    <col min="9991" max="9993" width="13.375" style="2"/>
    <col min="9994" max="9994" width="15.875" style="2" customWidth="1"/>
    <col min="9995" max="10240" width="13.375" style="2"/>
    <col min="10241" max="10241" width="13.375" style="2" customWidth="1"/>
    <col min="10242" max="10242" width="19.625" style="2" customWidth="1"/>
    <col min="10243" max="10244" width="13.375" style="2"/>
    <col min="10245" max="10246" width="14.625" style="2" customWidth="1"/>
    <col min="10247" max="10249" width="13.375" style="2"/>
    <col min="10250" max="10250" width="15.875" style="2" customWidth="1"/>
    <col min="10251" max="10496" width="13.375" style="2"/>
    <col min="10497" max="10497" width="13.375" style="2" customWidth="1"/>
    <col min="10498" max="10498" width="19.625" style="2" customWidth="1"/>
    <col min="10499" max="10500" width="13.375" style="2"/>
    <col min="10501" max="10502" width="14.625" style="2" customWidth="1"/>
    <col min="10503" max="10505" width="13.375" style="2"/>
    <col min="10506" max="10506" width="15.875" style="2" customWidth="1"/>
    <col min="10507" max="10752" width="13.375" style="2"/>
    <col min="10753" max="10753" width="13.375" style="2" customWidth="1"/>
    <col min="10754" max="10754" width="19.625" style="2" customWidth="1"/>
    <col min="10755" max="10756" width="13.375" style="2"/>
    <col min="10757" max="10758" width="14.625" style="2" customWidth="1"/>
    <col min="10759" max="10761" width="13.375" style="2"/>
    <col min="10762" max="10762" width="15.875" style="2" customWidth="1"/>
    <col min="10763" max="11008" width="13.375" style="2"/>
    <col min="11009" max="11009" width="13.375" style="2" customWidth="1"/>
    <col min="11010" max="11010" width="19.625" style="2" customWidth="1"/>
    <col min="11011" max="11012" width="13.375" style="2"/>
    <col min="11013" max="11014" width="14.625" style="2" customWidth="1"/>
    <col min="11015" max="11017" width="13.375" style="2"/>
    <col min="11018" max="11018" width="15.875" style="2" customWidth="1"/>
    <col min="11019" max="11264" width="13.375" style="2"/>
    <col min="11265" max="11265" width="13.375" style="2" customWidth="1"/>
    <col min="11266" max="11266" width="19.625" style="2" customWidth="1"/>
    <col min="11267" max="11268" width="13.375" style="2"/>
    <col min="11269" max="11270" width="14.625" style="2" customWidth="1"/>
    <col min="11271" max="11273" width="13.375" style="2"/>
    <col min="11274" max="11274" width="15.875" style="2" customWidth="1"/>
    <col min="11275" max="11520" width="13.375" style="2"/>
    <col min="11521" max="11521" width="13.375" style="2" customWidth="1"/>
    <col min="11522" max="11522" width="19.625" style="2" customWidth="1"/>
    <col min="11523" max="11524" width="13.375" style="2"/>
    <col min="11525" max="11526" width="14.625" style="2" customWidth="1"/>
    <col min="11527" max="11529" width="13.375" style="2"/>
    <col min="11530" max="11530" width="15.875" style="2" customWidth="1"/>
    <col min="11531" max="11776" width="13.375" style="2"/>
    <col min="11777" max="11777" width="13.375" style="2" customWidth="1"/>
    <col min="11778" max="11778" width="19.625" style="2" customWidth="1"/>
    <col min="11779" max="11780" width="13.375" style="2"/>
    <col min="11781" max="11782" width="14.625" style="2" customWidth="1"/>
    <col min="11783" max="11785" width="13.375" style="2"/>
    <col min="11786" max="11786" width="15.875" style="2" customWidth="1"/>
    <col min="11787" max="12032" width="13.375" style="2"/>
    <col min="12033" max="12033" width="13.375" style="2" customWidth="1"/>
    <col min="12034" max="12034" width="19.625" style="2" customWidth="1"/>
    <col min="12035" max="12036" width="13.375" style="2"/>
    <col min="12037" max="12038" width="14.625" style="2" customWidth="1"/>
    <col min="12039" max="12041" width="13.375" style="2"/>
    <col min="12042" max="12042" width="15.875" style="2" customWidth="1"/>
    <col min="12043" max="12288" width="13.375" style="2"/>
    <col min="12289" max="12289" width="13.375" style="2" customWidth="1"/>
    <col min="12290" max="12290" width="19.625" style="2" customWidth="1"/>
    <col min="12291" max="12292" width="13.375" style="2"/>
    <col min="12293" max="12294" width="14.625" style="2" customWidth="1"/>
    <col min="12295" max="12297" width="13.375" style="2"/>
    <col min="12298" max="12298" width="15.875" style="2" customWidth="1"/>
    <col min="12299" max="12544" width="13.375" style="2"/>
    <col min="12545" max="12545" width="13.375" style="2" customWidth="1"/>
    <col min="12546" max="12546" width="19.625" style="2" customWidth="1"/>
    <col min="12547" max="12548" width="13.375" style="2"/>
    <col min="12549" max="12550" width="14.625" style="2" customWidth="1"/>
    <col min="12551" max="12553" width="13.375" style="2"/>
    <col min="12554" max="12554" width="15.875" style="2" customWidth="1"/>
    <col min="12555" max="12800" width="13.375" style="2"/>
    <col min="12801" max="12801" width="13.375" style="2" customWidth="1"/>
    <col min="12802" max="12802" width="19.625" style="2" customWidth="1"/>
    <col min="12803" max="12804" width="13.375" style="2"/>
    <col min="12805" max="12806" width="14.625" style="2" customWidth="1"/>
    <col min="12807" max="12809" width="13.375" style="2"/>
    <col min="12810" max="12810" width="15.875" style="2" customWidth="1"/>
    <col min="12811" max="13056" width="13.375" style="2"/>
    <col min="13057" max="13057" width="13.375" style="2" customWidth="1"/>
    <col min="13058" max="13058" width="19.625" style="2" customWidth="1"/>
    <col min="13059" max="13060" width="13.375" style="2"/>
    <col min="13061" max="13062" width="14.625" style="2" customWidth="1"/>
    <col min="13063" max="13065" width="13.375" style="2"/>
    <col min="13066" max="13066" width="15.875" style="2" customWidth="1"/>
    <col min="13067" max="13312" width="13.375" style="2"/>
    <col min="13313" max="13313" width="13.375" style="2" customWidth="1"/>
    <col min="13314" max="13314" width="19.625" style="2" customWidth="1"/>
    <col min="13315" max="13316" width="13.375" style="2"/>
    <col min="13317" max="13318" width="14.625" style="2" customWidth="1"/>
    <col min="13319" max="13321" width="13.375" style="2"/>
    <col min="13322" max="13322" width="15.875" style="2" customWidth="1"/>
    <col min="13323" max="13568" width="13.375" style="2"/>
    <col min="13569" max="13569" width="13.375" style="2" customWidth="1"/>
    <col min="13570" max="13570" width="19.625" style="2" customWidth="1"/>
    <col min="13571" max="13572" width="13.375" style="2"/>
    <col min="13573" max="13574" width="14.625" style="2" customWidth="1"/>
    <col min="13575" max="13577" width="13.375" style="2"/>
    <col min="13578" max="13578" width="15.875" style="2" customWidth="1"/>
    <col min="13579" max="13824" width="13.375" style="2"/>
    <col min="13825" max="13825" width="13.375" style="2" customWidth="1"/>
    <col min="13826" max="13826" width="19.625" style="2" customWidth="1"/>
    <col min="13827" max="13828" width="13.375" style="2"/>
    <col min="13829" max="13830" width="14.625" style="2" customWidth="1"/>
    <col min="13831" max="13833" width="13.375" style="2"/>
    <col min="13834" max="13834" width="15.875" style="2" customWidth="1"/>
    <col min="13835" max="14080" width="13.375" style="2"/>
    <col min="14081" max="14081" width="13.375" style="2" customWidth="1"/>
    <col min="14082" max="14082" width="19.625" style="2" customWidth="1"/>
    <col min="14083" max="14084" width="13.375" style="2"/>
    <col min="14085" max="14086" width="14.625" style="2" customWidth="1"/>
    <col min="14087" max="14089" width="13.375" style="2"/>
    <col min="14090" max="14090" width="15.875" style="2" customWidth="1"/>
    <col min="14091" max="14336" width="13.375" style="2"/>
    <col min="14337" max="14337" width="13.375" style="2" customWidth="1"/>
    <col min="14338" max="14338" width="19.625" style="2" customWidth="1"/>
    <col min="14339" max="14340" width="13.375" style="2"/>
    <col min="14341" max="14342" width="14.625" style="2" customWidth="1"/>
    <col min="14343" max="14345" width="13.375" style="2"/>
    <col min="14346" max="14346" width="15.875" style="2" customWidth="1"/>
    <col min="14347" max="14592" width="13.375" style="2"/>
    <col min="14593" max="14593" width="13.375" style="2" customWidth="1"/>
    <col min="14594" max="14594" width="19.625" style="2" customWidth="1"/>
    <col min="14595" max="14596" width="13.375" style="2"/>
    <col min="14597" max="14598" width="14.625" style="2" customWidth="1"/>
    <col min="14599" max="14601" width="13.375" style="2"/>
    <col min="14602" max="14602" width="15.875" style="2" customWidth="1"/>
    <col min="14603" max="14848" width="13.375" style="2"/>
    <col min="14849" max="14849" width="13.375" style="2" customWidth="1"/>
    <col min="14850" max="14850" width="19.625" style="2" customWidth="1"/>
    <col min="14851" max="14852" width="13.375" style="2"/>
    <col min="14853" max="14854" width="14.625" style="2" customWidth="1"/>
    <col min="14855" max="14857" width="13.375" style="2"/>
    <col min="14858" max="14858" width="15.875" style="2" customWidth="1"/>
    <col min="14859" max="15104" width="13.375" style="2"/>
    <col min="15105" max="15105" width="13.375" style="2" customWidth="1"/>
    <col min="15106" max="15106" width="19.625" style="2" customWidth="1"/>
    <col min="15107" max="15108" width="13.375" style="2"/>
    <col min="15109" max="15110" width="14.625" style="2" customWidth="1"/>
    <col min="15111" max="15113" width="13.375" style="2"/>
    <col min="15114" max="15114" width="15.875" style="2" customWidth="1"/>
    <col min="15115" max="15360" width="13.375" style="2"/>
    <col min="15361" max="15361" width="13.375" style="2" customWidth="1"/>
    <col min="15362" max="15362" width="19.625" style="2" customWidth="1"/>
    <col min="15363" max="15364" width="13.375" style="2"/>
    <col min="15365" max="15366" width="14.625" style="2" customWidth="1"/>
    <col min="15367" max="15369" width="13.375" style="2"/>
    <col min="15370" max="15370" width="15.875" style="2" customWidth="1"/>
    <col min="15371" max="15616" width="13.375" style="2"/>
    <col min="15617" max="15617" width="13.375" style="2" customWidth="1"/>
    <col min="15618" max="15618" width="19.625" style="2" customWidth="1"/>
    <col min="15619" max="15620" width="13.375" style="2"/>
    <col min="15621" max="15622" width="14.625" style="2" customWidth="1"/>
    <col min="15623" max="15625" width="13.375" style="2"/>
    <col min="15626" max="15626" width="15.875" style="2" customWidth="1"/>
    <col min="15627" max="15872" width="13.375" style="2"/>
    <col min="15873" max="15873" width="13.375" style="2" customWidth="1"/>
    <col min="15874" max="15874" width="19.625" style="2" customWidth="1"/>
    <col min="15875" max="15876" width="13.375" style="2"/>
    <col min="15877" max="15878" width="14.625" style="2" customWidth="1"/>
    <col min="15879" max="15881" width="13.375" style="2"/>
    <col min="15882" max="15882" width="15.875" style="2" customWidth="1"/>
    <col min="15883" max="16128" width="13.375" style="2"/>
    <col min="16129" max="16129" width="13.375" style="2" customWidth="1"/>
    <col min="16130" max="16130" width="19.625" style="2" customWidth="1"/>
    <col min="16131" max="16132" width="13.375" style="2"/>
    <col min="16133" max="16134" width="14.625" style="2" customWidth="1"/>
    <col min="16135" max="16137" width="13.375" style="2"/>
    <col min="16138" max="16138" width="15.875" style="2" customWidth="1"/>
    <col min="16139" max="16384" width="13.375" style="2"/>
  </cols>
  <sheetData>
    <row r="1" spans="1:16" x14ac:dyDescent="0.2">
      <c r="A1" s="1"/>
    </row>
    <row r="6" spans="1:16" ht="28.5" x14ac:dyDescent="0.3">
      <c r="E6" s="92" t="s">
        <v>277</v>
      </c>
    </row>
    <row r="8" spans="1:16" x14ac:dyDescent="0.2">
      <c r="D8" s="3" t="s">
        <v>278</v>
      </c>
    </row>
    <row r="9" spans="1:16" x14ac:dyDescent="0.2">
      <c r="E9" s="54" t="s">
        <v>279</v>
      </c>
    </row>
    <row r="10" spans="1:16" x14ac:dyDescent="0.2">
      <c r="C10" s="1" t="s">
        <v>280</v>
      </c>
    </row>
    <row r="11" spans="1:16" x14ac:dyDescent="0.2">
      <c r="C11" s="1" t="s">
        <v>281</v>
      </c>
    </row>
    <row r="12" spans="1:16" x14ac:dyDescent="0.2">
      <c r="C12" s="1" t="s">
        <v>282</v>
      </c>
    </row>
    <row r="13" spans="1:16" ht="18" thickBot="1" x14ac:dyDescent="0.25">
      <c r="B13" s="4"/>
      <c r="C13" s="4"/>
      <c r="D13" s="4"/>
      <c r="E13" s="4"/>
      <c r="F13" s="4"/>
      <c r="G13" s="4"/>
      <c r="H13" s="4"/>
      <c r="I13" s="4"/>
      <c r="J13" s="4"/>
      <c r="K13" s="15"/>
      <c r="L13" s="15"/>
      <c r="M13" s="15"/>
      <c r="N13" s="15"/>
      <c r="O13" s="15"/>
    </row>
    <row r="14" spans="1:16" x14ac:dyDescent="0.2">
      <c r="C14" s="8"/>
      <c r="D14" s="9"/>
      <c r="E14" s="9"/>
      <c r="F14" s="9"/>
      <c r="G14" s="9"/>
      <c r="H14" s="9"/>
      <c r="I14" s="9"/>
      <c r="J14" s="9"/>
      <c r="K14" s="15"/>
      <c r="P14" s="15"/>
    </row>
    <row r="15" spans="1:16" x14ac:dyDescent="0.2">
      <c r="C15" s="11" t="s">
        <v>283</v>
      </c>
      <c r="D15" s="11" t="s">
        <v>284</v>
      </c>
      <c r="E15" s="9"/>
      <c r="F15" s="9"/>
      <c r="G15" s="11" t="s">
        <v>285</v>
      </c>
      <c r="H15" s="9"/>
      <c r="I15" s="9"/>
      <c r="J15" s="9"/>
      <c r="K15" s="15"/>
      <c r="L15" s="15"/>
      <c r="P15" s="15"/>
    </row>
    <row r="16" spans="1:16" x14ac:dyDescent="0.2">
      <c r="C16" s="10" t="s">
        <v>7</v>
      </c>
      <c r="D16" s="8"/>
      <c r="E16" s="8"/>
      <c r="F16" s="8"/>
      <c r="G16" s="8"/>
      <c r="H16" s="8"/>
      <c r="I16" s="8"/>
      <c r="J16" s="9"/>
      <c r="L16" s="15"/>
      <c r="P16" s="15"/>
    </row>
    <row r="17" spans="2:16" x14ac:dyDescent="0.2">
      <c r="C17" s="8"/>
      <c r="D17" s="10" t="s">
        <v>7</v>
      </c>
      <c r="E17" s="11" t="s">
        <v>286</v>
      </c>
      <c r="F17" s="11" t="s">
        <v>286</v>
      </c>
      <c r="G17" s="10" t="s">
        <v>7</v>
      </c>
      <c r="H17" s="11" t="s">
        <v>287</v>
      </c>
      <c r="I17" s="11" t="s">
        <v>288</v>
      </c>
      <c r="J17" s="11" t="s">
        <v>289</v>
      </c>
      <c r="L17" s="15"/>
      <c r="P17" s="15"/>
    </row>
    <row r="18" spans="2:16" x14ac:dyDescent="0.2">
      <c r="B18" s="9"/>
      <c r="C18" s="12"/>
      <c r="D18" s="12"/>
      <c r="E18" s="13" t="s">
        <v>290</v>
      </c>
      <c r="F18" s="13" t="s">
        <v>291</v>
      </c>
      <c r="G18" s="12"/>
      <c r="H18" s="13" t="s">
        <v>292</v>
      </c>
      <c r="I18" s="14" t="s">
        <v>7</v>
      </c>
      <c r="J18" s="14" t="s">
        <v>293</v>
      </c>
      <c r="K18" s="15"/>
      <c r="L18" s="15"/>
      <c r="P18" s="15"/>
    </row>
    <row r="19" spans="2:16" x14ac:dyDescent="0.2">
      <c r="C19" s="8"/>
      <c r="P19" s="15"/>
    </row>
    <row r="20" spans="2:16" x14ac:dyDescent="0.2">
      <c r="B20" s="1" t="s">
        <v>294</v>
      </c>
      <c r="C20" s="60">
        <v>248000</v>
      </c>
      <c r="D20" s="23">
        <v>238000</v>
      </c>
      <c r="E20" s="23">
        <v>232000</v>
      </c>
      <c r="F20" s="23">
        <v>6400</v>
      </c>
      <c r="G20" s="83">
        <f>H20+I20+G48+30</f>
        <v>9500</v>
      </c>
      <c r="H20" s="23">
        <v>770</v>
      </c>
      <c r="I20" s="23">
        <v>7500</v>
      </c>
      <c r="J20" s="76" t="s">
        <v>295</v>
      </c>
    </row>
    <row r="21" spans="2:16" x14ac:dyDescent="0.2">
      <c r="B21" s="1" t="s">
        <v>296</v>
      </c>
      <c r="C21" s="60">
        <v>275510</v>
      </c>
      <c r="D21" s="83">
        <f>E21+F21</f>
        <v>258210</v>
      </c>
      <c r="E21" s="23">
        <v>254360</v>
      </c>
      <c r="F21" s="23">
        <v>3850</v>
      </c>
      <c r="G21" s="83">
        <f>H21+I21+G49+10</f>
        <v>17300</v>
      </c>
      <c r="H21" s="23">
        <v>2490</v>
      </c>
      <c r="I21" s="23">
        <v>13510</v>
      </c>
      <c r="J21" s="76" t="s">
        <v>295</v>
      </c>
    </row>
    <row r="22" spans="2:16" x14ac:dyDescent="0.2">
      <c r="B22" s="1" t="s">
        <v>297</v>
      </c>
      <c r="C22" s="20">
        <f>D22+G22</f>
        <v>311400</v>
      </c>
      <c r="D22" s="83">
        <f>E22+F22</f>
        <v>287700</v>
      </c>
      <c r="E22" s="23">
        <v>284200</v>
      </c>
      <c r="F22" s="23">
        <v>3500</v>
      </c>
      <c r="G22" s="83">
        <f>H22+I22+G50</f>
        <v>23700</v>
      </c>
      <c r="H22" s="23">
        <v>4400</v>
      </c>
      <c r="I22" s="23">
        <v>17500</v>
      </c>
      <c r="J22" s="76" t="s">
        <v>295</v>
      </c>
    </row>
    <row r="23" spans="2:16" x14ac:dyDescent="0.2">
      <c r="B23" s="1" t="s">
        <v>298</v>
      </c>
      <c r="C23" s="20">
        <f>D23+G23</f>
        <v>349400</v>
      </c>
      <c r="D23" s="83">
        <f>E23+F23</f>
        <v>311300</v>
      </c>
      <c r="E23" s="23">
        <v>309500</v>
      </c>
      <c r="F23" s="23">
        <v>1800</v>
      </c>
      <c r="G23" s="83">
        <f>H23+I23+G51</f>
        <v>38100</v>
      </c>
      <c r="H23" s="23">
        <v>4200</v>
      </c>
      <c r="I23" s="23">
        <v>31700</v>
      </c>
      <c r="J23" s="23">
        <v>700</v>
      </c>
    </row>
    <row r="24" spans="2:16" x14ac:dyDescent="0.2">
      <c r="C24" s="8"/>
    </row>
    <row r="25" spans="2:16" x14ac:dyDescent="0.2">
      <c r="B25" s="1" t="s">
        <v>299</v>
      </c>
      <c r="C25" s="20">
        <f>D25+G25</f>
        <v>364300</v>
      </c>
      <c r="D25" s="83">
        <f>E25+F25</f>
        <v>320600</v>
      </c>
      <c r="E25" s="23">
        <v>319800</v>
      </c>
      <c r="F25" s="23">
        <v>800</v>
      </c>
      <c r="G25" s="83">
        <f>H25+I25+G53</f>
        <v>43700</v>
      </c>
      <c r="H25" s="23">
        <v>3600</v>
      </c>
      <c r="I25" s="83">
        <f>J25+E53+F53</f>
        <v>38500</v>
      </c>
      <c r="J25" s="23">
        <v>4100</v>
      </c>
    </row>
    <row r="26" spans="2:16" x14ac:dyDescent="0.2">
      <c r="B26" s="1" t="s">
        <v>300</v>
      </c>
      <c r="C26" s="20">
        <f>D26+G26</f>
        <v>383400</v>
      </c>
      <c r="D26" s="83">
        <f>E26+F26</f>
        <v>329600</v>
      </c>
      <c r="E26" s="23">
        <v>328800</v>
      </c>
      <c r="F26" s="23">
        <v>800</v>
      </c>
      <c r="G26" s="83">
        <f>H26+I26+G54+100</f>
        <v>53800</v>
      </c>
      <c r="H26" s="23">
        <v>2700</v>
      </c>
      <c r="I26" s="83">
        <f>J26+E54+F54</f>
        <v>49600</v>
      </c>
      <c r="J26" s="83">
        <f>C54+D54</f>
        <v>7300</v>
      </c>
    </row>
    <row r="27" spans="2:16" x14ac:dyDescent="0.2">
      <c r="B27" s="1" t="s">
        <v>301</v>
      </c>
      <c r="C27" s="20">
        <f>D27+G27</f>
        <v>400700</v>
      </c>
      <c r="D27" s="83">
        <f>E27+F27</f>
        <v>346600</v>
      </c>
      <c r="E27" s="23">
        <v>345900</v>
      </c>
      <c r="F27" s="23">
        <v>700</v>
      </c>
      <c r="G27" s="83">
        <f>H27+I27+G55</f>
        <v>54100</v>
      </c>
      <c r="H27" s="23">
        <v>2300</v>
      </c>
      <c r="I27" s="83">
        <f>J27+E55+F55</f>
        <v>50800</v>
      </c>
      <c r="J27" s="83">
        <f>C55+D55</f>
        <v>6900</v>
      </c>
    </row>
    <row r="28" spans="2:16" x14ac:dyDescent="0.2">
      <c r="B28" s="3" t="s">
        <v>302</v>
      </c>
      <c r="C28" s="56">
        <f>D28+G28+100</f>
        <v>431200</v>
      </c>
      <c r="D28" s="57">
        <f>E28+F28-100</f>
        <v>364900</v>
      </c>
      <c r="E28" s="93">
        <v>363900</v>
      </c>
      <c r="F28" s="93">
        <v>1100</v>
      </c>
      <c r="G28" s="57">
        <f>H28+I28+G56</f>
        <v>66200</v>
      </c>
      <c r="H28" s="93">
        <v>2300</v>
      </c>
      <c r="I28" s="57">
        <f>J28+E56+F56-100</f>
        <v>62600</v>
      </c>
      <c r="J28" s="57">
        <f>C56+D56</f>
        <v>8800</v>
      </c>
    </row>
    <row r="29" spans="2:16" x14ac:dyDescent="0.2">
      <c r="C29" s="8"/>
    </row>
    <row r="30" spans="2:16" x14ac:dyDescent="0.2">
      <c r="B30" s="1" t="s">
        <v>303</v>
      </c>
      <c r="C30" s="20">
        <f>D30+G30</f>
        <v>161300</v>
      </c>
      <c r="D30" s="83">
        <f>E30+F30</f>
        <v>136650</v>
      </c>
      <c r="E30" s="23">
        <v>136280</v>
      </c>
      <c r="F30" s="23">
        <v>370</v>
      </c>
      <c r="G30" s="83">
        <f>H30+I30+G58</f>
        <v>24650</v>
      </c>
      <c r="H30" s="23">
        <v>1130</v>
      </c>
      <c r="I30" s="23">
        <v>23080</v>
      </c>
      <c r="J30" s="76" t="s">
        <v>295</v>
      </c>
    </row>
    <row r="31" spans="2:16" x14ac:dyDescent="0.2">
      <c r="B31" s="1" t="s">
        <v>304</v>
      </c>
      <c r="C31" s="20">
        <f>D31+G31</f>
        <v>18660</v>
      </c>
      <c r="D31" s="83">
        <f>E31+F31</f>
        <v>15720</v>
      </c>
      <c r="E31" s="23">
        <v>15670</v>
      </c>
      <c r="F31" s="23">
        <v>50</v>
      </c>
      <c r="G31" s="83">
        <f>H31+I31+G59-10</f>
        <v>2940</v>
      </c>
      <c r="H31" s="23">
        <v>240</v>
      </c>
      <c r="I31" s="23">
        <v>2650</v>
      </c>
      <c r="J31" s="76" t="s">
        <v>295</v>
      </c>
    </row>
    <row r="32" spans="2:16" x14ac:dyDescent="0.2">
      <c r="B32" s="1" t="s">
        <v>305</v>
      </c>
      <c r="C32" s="20">
        <f>D32+G32</f>
        <v>17510</v>
      </c>
      <c r="D32" s="83">
        <f>E32+F32-10</f>
        <v>15620</v>
      </c>
      <c r="E32" s="23">
        <v>15540</v>
      </c>
      <c r="F32" s="23">
        <v>90</v>
      </c>
      <c r="G32" s="83">
        <f>H32+I32+G60+10</f>
        <v>1890</v>
      </c>
      <c r="H32" s="23">
        <v>80</v>
      </c>
      <c r="I32" s="23">
        <v>1610</v>
      </c>
      <c r="J32" s="76" t="s">
        <v>295</v>
      </c>
    </row>
    <row r="33" spans="2:12" x14ac:dyDescent="0.2">
      <c r="C33" s="8"/>
      <c r="J33" s="23"/>
    </row>
    <row r="34" spans="2:12" x14ac:dyDescent="0.2">
      <c r="B34" s="1" t="s">
        <v>306</v>
      </c>
      <c r="C34" s="20">
        <f>D34+G34+10</f>
        <v>11220</v>
      </c>
      <c r="D34" s="83">
        <f>E34+F34-10</f>
        <v>9860</v>
      </c>
      <c r="E34" s="23">
        <v>9810</v>
      </c>
      <c r="F34" s="23">
        <v>60</v>
      </c>
      <c r="G34" s="83">
        <f>H34+I34+G62</f>
        <v>1350</v>
      </c>
      <c r="H34" s="23">
        <v>80</v>
      </c>
      <c r="I34" s="23">
        <v>1260</v>
      </c>
      <c r="J34" s="76" t="s">
        <v>295</v>
      </c>
    </row>
    <row r="35" spans="2:12" x14ac:dyDescent="0.2">
      <c r="B35" s="1" t="s">
        <v>307</v>
      </c>
      <c r="C35" s="20">
        <f>D35+G35+10</f>
        <v>10710</v>
      </c>
      <c r="D35" s="83">
        <f>E35+F35</f>
        <v>9360</v>
      </c>
      <c r="E35" s="23">
        <v>9350</v>
      </c>
      <c r="F35" s="23">
        <v>10</v>
      </c>
      <c r="G35" s="83">
        <f>H35+I35+G63</f>
        <v>1340</v>
      </c>
      <c r="H35" s="23">
        <v>40</v>
      </c>
      <c r="I35" s="23">
        <v>1300</v>
      </c>
      <c r="J35" s="76" t="s">
        <v>295</v>
      </c>
    </row>
    <row r="36" spans="2:12" x14ac:dyDescent="0.2">
      <c r="B36" s="1" t="s">
        <v>308</v>
      </c>
      <c r="C36" s="20">
        <f>D36+G36</f>
        <v>28750</v>
      </c>
      <c r="D36" s="83">
        <f>E36+F36-10</f>
        <v>25020</v>
      </c>
      <c r="E36" s="23">
        <v>24820</v>
      </c>
      <c r="F36" s="23">
        <v>210</v>
      </c>
      <c r="G36" s="83">
        <f>H36+I36+G64</f>
        <v>3730</v>
      </c>
      <c r="H36" s="23">
        <v>110</v>
      </c>
      <c r="I36" s="23">
        <v>3590</v>
      </c>
      <c r="J36" s="76" t="s">
        <v>295</v>
      </c>
    </row>
    <row r="37" spans="2:12" x14ac:dyDescent="0.2">
      <c r="B37" s="1" t="s">
        <v>309</v>
      </c>
      <c r="C37" s="20">
        <f>D37+G37</f>
        <v>15660</v>
      </c>
      <c r="D37" s="83">
        <f>E37+F37</f>
        <v>13360</v>
      </c>
      <c r="E37" s="23">
        <v>13330</v>
      </c>
      <c r="F37" s="23">
        <v>30</v>
      </c>
      <c r="G37" s="83">
        <f>H37+I37+G65</f>
        <v>2300</v>
      </c>
      <c r="H37" s="23">
        <v>140</v>
      </c>
      <c r="I37" s="23">
        <v>2140</v>
      </c>
      <c r="J37" s="76" t="s">
        <v>295</v>
      </c>
    </row>
    <row r="38" spans="2:12" x14ac:dyDescent="0.2">
      <c r="C38" s="8"/>
      <c r="J38" s="23"/>
    </row>
    <row r="39" spans="2:12" x14ac:dyDescent="0.2">
      <c r="B39" s="1" t="s">
        <v>310</v>
      </c>
      <c r="C39" s="20">
        <f>D39+G39</f>
        <v>20370</v>
      </c>
      <c r="D39" s="83">
        <f>E39+F39</f>
        <v>15000</v>
      </c>
      <c r="E39" s="23">
        <v>15000</v>
      </c>
      <c r="F39" s="76" t="s">
        <v>46</v>
      </c>
      <c r="G39" s="83">
        <f>H39+I39+G67</f>
        <v>5370</v>
      </c>
      <c r="H39" s="23">
        <v>10</v>
      </c>
      <c r="I39" s="23">
        <v>5220</v>
      </c>
      <c r="J39" s="76" t="s">
        <v>295</v>
      </c>
    </row>
    <row r="40" spans="2:12" x14ac:dyDescent="0.2">
      <c r="B40" s="1" t="s">
        <v>311</v>
      </c>
      <c r="C40" s="20">
        <f>D40+G40-10</f>
        <v>6540</v>
      </c>
      <c r="D40" s="83">
        <f>E40+F40</f>
        <v>6180</v>
      </c>
      <c r="E40" s="23">
        <v>6180</v>
      </c>
      <c r="F40" s="76" t="s">
        <v>46</v>
      </c>
      <c r="G40" s="83">
        <f>H40+I40+G68</f>
        <v>370</v>
      </c>
      <c r="H40" s="76" t="s">
        <v>46</v>
      </c>
      <c r="I40" s="23">
        <v>370</v>
      </c>
      <c r="J40" s="76" t="s">
        <v>295</v>
      </c>
    </row>
    <row r="41" spans="2:12" ht="18" thickBot="1" x14ac:dyDescent="0.25">
      <c r="B41" s="4"/>
      <c r="C41" s="25"/>
      <c r="D41" s="4"/>
      <c r="E41" s="4"/>
      <c r="F41" s="4"/>
      <c r="G41" s="4"/>
      <c r="H41" s="4"/>
      <c r="I41" s="4"/>
      <c r="J41" s="4"/>
      <c r="K41" s="15"/>
      <c r="L41" s="15"/>
    </row>
    <row r="42" spans="2:12" x14ac:dyDescent="0.2">
      <c r="C42" s="12"/>
      <c r="D42" s="9"/>
      <c r="E42" s="84" t="s">
        <v>312</v>
      </c>
      <c r="F42" s="9"/>
      <c r="G42" s="9"/>
      <c r="H42" s="8"/>
    </row>
    <row r="43" spans="2:12" x14ac:dyDescent="0.2">
      <c r="C43" s="12"/>
      <c r="D43" s="84" t="s">
        <v>313</v>
      </c>
      <c r="E43" s="9"/>
      <c r="F43" s="9"/>
      <c r="G43" s="9"/>
      <c r="H43" s="11" t="s">
        <v>314</v>
      </c>
      <c r="I43" s="9"/>
      <c r="J43" s="9"/>
    </row>
    <row r="44" spans="2:12" x14ac:dyDescent="0.2">
      <c r="C44" s="12"/>
      <c r="D44" s="84" t="s">
        <v>315</v>
      </c>
      <c r="E44" s="9"/>
      <c r="F44" s="9"/>
      <c r="G44" s="8"/>
      <c r="H44" s="8"/>
      <c r="I44" s="11" t="s">
        <v>316</v>
      </c>
      <c r="J44" s="11" t="s">
        <v>317</v>
      </c>
    </row>
    <row r="45" spans="2:12" x14ac:dyDescent="0.2">
      <c r="C45" s="13" t="s">
        <v>318</v>
      </c>
      <c r="D45" s="9"/>
      <c r="E45" s="10" t="s">
        <v>319</v>
      </c>
      <c r="F45" s="10" t="s">
        <v>320</v>
      </c>
      <c r="G45" s="10" t="s">
        <v>321</v>
      </c>
      <c r="H45" s="10" t="s">
        <v>7</v>
      </c>
      <c r="I45" s="11" t="s">
        <v>322</v>
      </c>
      <c r="J45" s="11" t="s">
        <v>323</v>
      </c>
    </row>
    <row r="46" spans="2:12" x14ac:dyDescent="0.2">
      <c r="B46" s="9"/>
      <c r="C46" s="14" t="s">
        <v>324</v>
      </c>
      <c r="D46" s="14" t="s">
        <v>320</v>
      </c>
      <c r="E46" s="14" t="s">
        <v>325</v>
      </c>
      <c r="F46" s="14" t="s">
        <v>326</v>
      </c>
      <c r="G46" s="12"/>
      <c r="H46" s="12"/>
      <c r="I46" s="13" t="s">
        <v>327</v>
      </c>
      <c r="J46" s="13" t="s">
        <v>328</v>
      </c>
    </row>
    <row r="47" spans="2:12" x14ac:dyDescent="0.2">
      <c r="C47" s="8"/>
    </row>
    <row r="48" spans="2:12" x14ac:dyDescent="0.2">
      <c r="B48" s="1" t="s">
        <v>294</v>
      </c>
      <c r="C48" s="94" t="s">
        <v>295</v>
      </c>
      <c r="D48" s="76" t="s">
        <v>295</v>
      </c>
      <c r="E48" s="76" t="s">
        <v>295</v>
      </c>
      <c r="F48" s="76" t="s">
        <v>295</v>
      </c>
      <c r="G48" s="23">
        <v>1200</v>
      </c>
      <c r="H48" s="23">
        <v>1700</v>
      </c>
      <c r="I48" s="23">
        <v>600</v>
      </c>
      <c r="J48" s="23">
        <f>270+790</f>
        <v>1060</v>
      </c>
    </row>
    <row r="49" spans="2:10" x14ac:dyDescent="0.2">
      <c r="B49" s="1" t="s">
        <v>296</v>
      </c>
      <c r="C49" s="94" t="s">
        <v>295</v>
      </c>
      <c r="D49" s="76" t="s">
        <v>295</v>
      </c>
      <c r="E49" s="76" t="s">
        <v>295</v>
      </c>
      <c r="F49" s="76" t="s">
        <v>295</v>
      </c>
      <c r="G49" s="23">
        <v>1290</v>
      </c>
      <c r="H49" s="83">
        <f>I49+J49</f>
        <v>2500</v>
      </c>
      <c r="I49" s="23">
        <v>890</v>
      </c>
      <c r="J49" s="23">
        <f>960+650</f>
        <v>1610</v>
      </c>
    </row>
    <row r="50" spans="2:10" x14ac:dyDescent="0.2">
      <c r="B50" s="1" t="s">
        <v>297</v>
      </c>
      <c r="C50" s="94" t="s">
        <v>295</v>
      </c>
      <c r="D50" s="76" t="s">
        <v>295</v>
      </c>
      <c r="E50" s="76" t="s">
        <v>295</v>
      </c>
      <c r="F50" s="76" t="s">
        <v>295</v>
      </c>
      <c r="G50" s="23">
        <v>1800</v>
      </c>
      <c r="H50" s="83">
        <v>2500</v>
      </c>
      <c r="I50" s="23">
        <v>800</v>
      </c>
      <c r="J50" s="23">
        <v>1600</v>
      </c>
    </row>
    <row r="51" spans="2:10" x14ac:dyDescent="0.2">
      <c r="B51" s="1" t="s">
        <v>298</v>
      </c>
      <c r="C51" s="94" t="s">
        <v>295</v>
      </c>
      <c r="D51" s="76" t="s">
        <v>295</v>
      </c>
      <c r="E51" s="76" t="s">
        <v>295</v>
      </c>
      <c r="F51" s="76" t="s">
        <v>295</v>
      </c>
      <c r="G51" s="23">
        <v>2200</v>
      </c>
      <c r="H51" s="83">
        <f>I51+J51</f>
        <v>2200</v>
      </c>
      <c r="I51" s="23">
        <v>900</v>
      </c>
      <c r="J51" s="23">
        <v>1300</v>
      </c>
    </row>
    <row r="52" spans="2:10" x14ac:dyDescent="0.2">
      <c r="C52" s="8"/>
    </row>
    <row r="53" spans="2:10" x14ac:dyDescent="0.2">
      <c r="B53" s="1" t="s">
        <v>299</v>
      </c>
      <c r="C53" s="94" t="s">
        <v>295</v>
      </c>
      <c r="D53" s="76" t="s">
        <v>295</v>
      </c>
      <c r="E53" s="23">
        <v>16300</v>
      </c>
      <c r="F53" s="23">
        <v>18100</v>
      </c>
      <c r="G53" s="23">
        <v>1600</v>
      </c>
      <c r="H53" s="23">
        <v>1800</v>
      </c>
      <c r="I53" s="23">
        <v>500</v>
      </c>
      <c r="J53" s="23">
        <v>1200</v>
      </c>
    </row>
    <row r="54" spans="2:10" x14ac:dyDescent="0.2">
      <c r="B54" s="1" t="s">
        <v>300</v>
      </c>
      <c r="C54" s="60">
        <v>5300</v>
      </c>
      <c r="D54" s="23">
        <v>2000</v>
      </c>
      <c r="E54" s="23">
        <v>20000</v>
      </c>
      <c r="F54" s="23">
        <v>22300</v>
      </c>
      <c r="G54" s="23">
        <v>1400</v>
      </c>
      <c r="H54" s="83">
        <f>I54+J54</f>
        <v>1500</v>
      </c>
      <c r="I54" s="23">
        <v>500</v>
      </c>
      <c r="J54" s="23">
        <v>1000</v>
      </c>
    </row>
    <row r="55" spans="2:10" x14ac:dyDescent="0.2">
      <c r="B55" s="1" t="s">
        <v>301</v>
      </c>
      <c r="C55" s="60">
        <v>4700</v>
      </c>
      <c r="D55" s="23">
        <v>2200</v>
      </c>
      <c r="E55" s="23">
        <v>20300</v>
      </c>
      <c r="F55" s="23">
        <v>23600</v>
      </c>
      <c r="G55" s="23">
        <v>1000</v>
      </c>
      <c r="H55" s="83">
        <f>I55+J55-100</f>
        <v>1300</v>
      </c>
      <c r="I55" s="23">
        <v>400</v>
      </c>
      <c r="J55" s="23">
        <v>1000</v>
      </c>
    </row>
    <row r="56" spans="2:10" x14ac:dyDescent="0.2">
      <c r="B56" s="3" t="s">
        <v>302</v>
      </c>
      <c r="C56" s="95">
        <v>6900</v>
      </c>
      <c r="D56" s="93">
        <v>1900</v>
      </c>
      <c r="E56" s="93">
        <v>27300</v>
      </c>
      <c r="F56" s="93">
        <v>26600</v>
      </c>
      <c r="G56" s="93">
        <v>1300</v>
      </c>
      <c r="H56" s="57">
        <f>I56+J56</f>
        <v>1000</v>
      </c>
      <c r="I56" s="93">
        <v>300</v>
      </c>
      <c r="J56" s="93">
        <f>100+200+400</f>
        <v>700</v>
      </c>
    </row>
    <row r="57" spans="2:10" x14ac:dyDescent="0.2">
      <c r="C57" s="60"/>
      <c r="D57" s="23"/>
      <c r="E57" s="23"/>
      <c r="F57" s="23"/>
      <c r="I57" s="23"/>
      <c r="J57" s="23"/>
    </row>
    <row r="58" spans="2:10" x14ac:dyDescent="0.2">
      <c r="B58" s="1" t="s">
        <v>303</v>
      </c>
      <c r="C58" s="94" t="s">
        <v>295</v>
      </c>
      <c r="D58" s="76" t="s">
        <v>295</v>
      </c>
      <c r="E58" s="76" t="s">
        <v>295</v>
      </c>
      <c r="F58" s="76" t="s">
        <v>295</v>
      </c>
      <c r="G58" s="23">
        <v>440</v>
      </c>
      <c r="H58" s="23">
        <v>230</v>
      </c>
      <c r="I58" s="76" t="s">
        <v>295</v>
      </c>
      <c r="J58" s="76" t="s">
        <v>295</v>
      </c>
    </row>
    <row r="59" spans="2:10" x14ac:dyDescent="0.2">
      <c r="B59" s="1" t="s">
        <v>304</v>
      </c>
      <c r="C59" s="94" t="s">
        <v>295</v>
      </c>
      <c r="D59" s="76" t="s">
        <v>295</v>
      </c>
      <c r="E59" s="76" t="s">
        <v>295</v>
      </c>
      <c r="F59" s="76" t="s">
        <v>295</v>
      </c>
      <c r="G59" s="23">
        <v>60</v>
      </c>
      <c r="H59" s="76" t="s">
        <v>46</v>
      </c>
      <c r="I59" s="76" t="s">
        <v>295</v>
      </c>
      <c r="J59" s="76" t="s">
        <v>295</v>
      </c>
    </row>
    <row r="60" spans="2:10" x14ac:dyDescent="0.2">
      <c r="B60" s="1" t="s">
        <v>305</v>
      </c>
      <c r="C60" s="94" t="s">
        <v>295</v>
      </c>
      <c r="D60" s="76" t="s">
        <v>295</v>
      </c>
      <c r="E60" s="76" t="s">
        <v>295</v>
      </c>
      <c r="F60" s="76" t="s">
        <v>295</v>
      </c>
      <c r="G60" s="23">
        <v>190</v>
      </c>
      <c r="H60" s="23">
        <v>50</v>
      </c>
      <c r="I60" s="76" t="s">
        <v>295</v>
      </c>
      <c r="J60" s="76" t="s">
        <v>295</v>
      </c>
    </row>
    <row r="61" spans="2:10" x14ac:dyDescent="0.2">
      <c r="C61" s="60"/>
      <c r="D61" s="23"/>
      <c r="E61" s="23"/>
      <c r="F61" s="23"/>
      <c r="G61" s="23"/>
      <c r="H61" s="23"/>
      <c r="I61" s="23"/>
      <c r="J61" s="23"/>
    </row>
    <row r="62" spans="2:10" x14ac:dyDescent="0.2">
      <c r="B62" s="1" t="s">
        <v>306</v>
      </c>
      <c r="C62" s="94" t="s">
        <v>295</v>
      </c>
      <c r="D62" s="76" t="s">
        <v>295</v>
      </c>
      <c r="E62" s="76" t="s">
        <v>295</v>
      </c>
      <c r="F62" s="76" t="s">
        <v>295</v>
      </c>
      <c r="G62" s="23">
        <v>10</v>
      </c>
      <c r="H62" s="23">
        <v>60</v>
      </c>
      <c r="I62" s="76" t="s">
        <v>295</v>
      </c>
      <c r="J62" s="76" t="s">
        <v>295</v>
      </c>
    </row>
    <row r="63" spans="2:10" x14ac:dyDescent="0.2">
      <c r="B63" s="1" t="s">
        <v>307</v>
      </c>
      <c r="C63" s="94" t="s">
        <v>295</v>
      </c>
      <c r="D63" s="76" t="s">
        <v>295</v>
      </c>
      <c r="E63" s="76" t="s">
        <v>295</v>
      </c>
      <c r="F63" s="76" t="s">
        <v>295</v>
      </c>
      <c r="G63" s="76" t="s">
        <v>46</v>
      </c>
      <c r="H63" s="23">
        <v>60</v>
      </c>
      <c r="I63" s="76" t="s">
        <v>295</v>
      </c>
      <c r="J63" s="76" t="s">
        <v>295</v>
      </c>
    </row>
    <row r="64" spans="2:10" x14ac:dyDescent="0.2">
      <c r="B64" s="1" t="s">
        <v>308</v>
      </c>
      <c r="C64" s="94" t="s">
        <v>295</v>
      </c>
      <c r="D64" s="76" t="s">
        <v>295</v>
      </c>
      <c r="E64" s="76" t="s">
        <v>295</v>
      </c>
      <c r="F64" s="76" t="s">
        <v>295</v>
      </c>
      <c r="G64" s="23">
        <v>30</v>
      </c>
      <c r="H64" s="23">
        <v>130</v>
      </c>
      <c r="I64" s="76" t="s">
        <v>295</v>
      </c>
      <c r="J64" s="76" t="s">
        <v>295</v>
      </c>
    </row>
    <row r="65" spans="1:10" x14ac:dyDescent="0.2">
      <c r="B65" s="1" t="s">
        <v>309</v>
      </c>
      <c r="C65" s="94" t="s">
        <v>295</v>
      </c>
      <c r="D65" s="76" t="s">
        <v>295</v>
      </c>
      <c r="E65" s="76" t="s">
        <v>295</v>
      </c>
      <c r="F65" s="76" t="s">
        <v>295</v>
      </c>
      <c r="G65" s="23">
        <v>20</v>
      </c>
      <c r="H65" s="23">
        <v>20</v>
      </c>
      <c r="I65" s="76" t="s">
        <v>295</v>
      </c>
      <c r="J65" s="76" t="s">
        <v>295</v>
      </c>
    </row>
    <row r="66" spans="1:10" x14ac:dyDescent="0.2">
      <c r="C66" s="60"/>
      <c r="D66" s="23"/>
      <c r="E66" s="23"/>
      <c r="F66" s="23"/>
      <c r="G66" s="23"/>
      <c r="H66" s="23"/>
      <c r="I66" s="23"/>
      <c r="J66" s="23"/>
    </row>
    <row r="67" spans="1:10" x14ac:dyDescent="0.2">
      <c r="B67" s="1" t="s">
        <v>310</v>
      </c>
      <c r="C67" s="94" t="s">
        <v>295</v>
      </c>
      <c r="D67" s="76" t="s">
        <v>295</v>
      </c>
      <c r="E67" s="76" t="s">
        <v>295</v>
      </c>
      <c r="F67" s="76" t="s">
        <v>295</v>
      </c>
      <c r="G67" s="23">
        <v>140</v>
      </c>
      <c r="H67" s="23">
        <v>10</v>
      </c>
      <c r="I67" s="76" t="s">
        <v>295</v>
      </c>
      <c r="J67" s="76" t="s">
        <v>295</v>
      </c>
    </row>
    <row r="68" spans="1:10" x14ac:dyDescent="0.2">
      <c r="B68" s="1" t="s">
        <v>311</v>
      </c>
      <c r="C68" s="94" t="s">
        <v>295</v>
      </c>
      <c r="D68" s="76" t="s">
        <v>295</v>
      </c>
      <c r="E68" s="76" t="s">
        <v>295</v>
      </c>
      <c r="F68" s="76" t="s">
        <v>295</v>
      </c>
      <c r="G68" s="76" t="s">
        <v>46</v>
      </c>
      <c r="H68" s="76" t="s">
        <v>46</v>
      </c>
      <c r="I68" s="76" t="s">
        <v>295</v>
      </c>
      <c r="J68" s="76" t="s">
        <v>295</v>
      </c>
    </row>
    <row r="69" spans="1:10" ht="18" thickBot="1" x14ac:dyDescent="0.25">
      <c r="B69" s="4"/>
      <c r="C69" s="25"/>
      <c r="D69" s="4"/>
      <c r="E69" s="4"/>
      <c r="F69" s="4"/>
      <c r="G69" s="4"/>
      <c r="H69" s="4"/>
      <c r="I69" s="4"/>
      <c r="J69" s="4"/>
    </row>
    <row r="70" spans="1:10" x14ac:dyDescent="0.2">
      <c r="C70" s="1" t="s">
        <v>329</v>
      </c>
    </row>
    <row r="71" spans="1:10" x14ac:dyDescent="0.2">
      <c r="A71" s="1"/>
    </row>
    <row r="72" spans="1:10" x14ac:dyDescent="0.2">
      <c r="A72" s="1"/>
    </row>
  </sheetData>
  <phoneticPr fontId="2"/>
  <pageMargins left="0.46" right="0.43" top="0.63" bottom="0.51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 transitionEntry="1"/>
  <dimension ref="A1:K73"/>
  <sheetViews>
    <sheetView showGridLines="0" topLeftCell="A4" zoomScale="75" zoomScaleNormal="100" workbookViewId="0">
      <selection activeCell="J29" sqref="J29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9.625" style="2" customWidth="1"/>
    <col min="4" max="4" width="15.875" style="2" customWidth="1"/>
    <col min="5" max="22" width="13.375" style="2"/>
    <col min="23" max="24" width="18.375" style="2" customWidth="1"/>
    <col min="25" max="256" width="13.375" style="2"/>
    <col min="257" max="257" width="13.375" style="2" customWidth="1"/>
    <col min="258" max="258" width="3.375" style="2" customWidth="1"/>
    <col min="259" max="259" width="19.625" style="2" customWidth="1"/>
    <col min="260" max="260" width="15.875" style="2" customWidth="1"/>
    <col min="261" max="278" width="13.375" style="2"/>
    <col min="279" max="280" width="18.375" style="2" customWidth="1"/>
    <col min="281" max="512" width="13.375" style="2"/>
    <col min="513" max="513" width="13.375" style="2" customWidth="1"/>
    <col min="514" max="514" width="3.375" style="2" customWidth="1"/>
    <col min="515" max="515" width="19.625" style="2" customWidth="1"/>
    <col min="516" max="516" width="15.875" style="2" customWidth="1"/>
    <col min="517" max="534" width="13.375" style="2"/>
    <col min="535" max="536" width="18.375" style="2" customWidth="1"/>
    <col min="537" max="768" width="13.375" style="2"/>
    <col min="769" max="769" width="13.375" style="2" customWidth="1"/>
    <col min="770" max="770" width="3.375" style="2" customWidth="1"/>
    <col min="771" max="771" width="19.625" style="2" customWidth="1"/>
    <col min="772" max="772" width="15.875" style="2" customWidth="1"/>
    <col min="773" max="790" width="13.375" style="2"/>
    <col min="791" max="792" width="18.375" style="2" customWidth="1"/>
    <col min="793" max="1024" width="13.375" style="2"/>
    <col min="1025" max="1025" width="13.375" style="2" customWidth="1"/>
    <col min="1026" max="1026" width="3.375" style="2" customWidth="1"/>
    <col min="1027" max="1027" width="19.625" style="2" customWidth="1"/>
    <col min="1028" max="1028" width="15.875" style="2" customWidth="1"/>
    <col min="1029" max="1046" width="13.375" style="2"/>
    <col min="1047" max="1048" width="18.375" style="2" customWidth="1"/>
    <col min="1049" max="1280" width="13.375" style="2"/>
    <col min="1281" max="1281" width="13.375" style="2" customWidth="1"/>
    <col min="1282" max="1282" width="3.375" style="2" customWidth="1"/>
    <col min="1283" max="1283" width="19.625" style="2" customWidth="1"/>
    <col min="1284" max="1284" width="15.875" style="2" customWidth="1"/>
    <col min="1285" max="1302" width="13.375" style="2"/>
    <col min="1303" max="1304" width="18.375" style="2" customWidth="1"/>
    <col min="1305" max="1536" width="13.375" style="2"/>
    <col min="1537" max="1537" width="13.375" style="2" customWidth="1"/>
    <col min="1538" max="1538" width="3.375" style="2" customWidth="1"/>
    <col min="1539" max="1539" width="19.625" style="2" customWidth="1"/>
    <col min="1540" max="1540" width="15.875" style="2" customWidth="1"/>
    <col min="1541" max="1558" width="13.375" style="2"/>
    <col min="1559" max="1560" width="18.375" style="2" customWidth="1"/>
    <col min="1561" max="1792" width="13.375" style="2"/>
    <col min="1793" max="1793" width="13.375" style="2" customWidth="1"/>
    <col min="1794" max="1794" width="3.375" style="2" customWidth="1"/>
    <col min="1795" max="1795" width="19.625" style="2" customWidth="1"/>
    <col min="1796" max="1796" width="15.875" style="2" customWidth="1"/>
    <col min="1797" max="1814" width="13.375" style="2"/>
    <col min="1815" max="1816" width="18.375" style="2" customWidth="1"/>
    <col min="1817" max="2048" width="13.375" style="2"/>
    <col min="2049" max="2049" width="13.375" style="2" customWidth="1"/>
    <col min="2050" max="2050" width="3.375" style="2" customWidth="1"/>
    <col min="2051" max="2051" width="19.625" style="2" customWidth="1"/>
    <col min="2052" max="2052" width="15.875" style="2" customWidth="1"/>
    <col min="2053" max="2070" width="13.375" style="2"/>
    <col min="2071" max="2072" width="18.375" style="2" customWidth="1"/>
    <col min="2073" max="2304" width="13.375" style="2"/>
    <col min="2305" max="2305" width="13.375" style="2" customWidth="1"/>
    <col min="2306" max="2306" width="3.375" style="2" customWidth="1"/>
    <col min="2307" max="2307" width="19.625" style="2" customWidth="1"/>
    <col min="2308" max="2308" width="15.875" style="2" customWidth="1"/>
    <col min="2309" max="2326" width="13.375" style="2"/>
    <col min="2327" max="2328" width="18.375" style="2" customWidth="1"/>
    <col min="2329" max="2560" width="13.375" style="2"/>
    <col min="2561" max="2561" width="13.375" style="2" customWidth="1"/>
    <col min="2562" max="2562" width="3.375" style="2" customWidth="1"/>
    <col min="2563" max="2563" width="19.625" style="2" customWidth="1"/>
    <col min="2564" max="2564" width="15.875" style="2" customWidth="1"/>
    <col min="2565" max="2582" width="13.375" style="2"/>
    <col min="2583" max="2584" width="18.375" style="2" customWidth="1"/>
    <col min="2585" max="2816" width="13.375" style="2"/>
    <col min="2817" max="2817" width="13.375" style="2" customWidth="1"/>
    <col min="2818" max="2818" width="3.375" style="2" customWidth="1"/>
    <col min="2819" max="2819" width="19.625" style="2" customWidth="1"/>
    <col min="2820" max="2820" width="15.875" style="2" customWidth="1"/>
    <col min="2821" max="2838" width="13.375" style="2"/>
    <col min="2839" max="2840" width="18.375" style="2" customWidth="1"/>
    <col min="2841" max="3072" width="13.375" style="2"/>
    <col min="3073" max="3073" width="13.375" style="2" customWidth="1"/>
    <col min="3074" max="3074" width="3.375" style="2" customWidth="1"/>
    <col min="3075" max="3075" width="19.625" style="2" customWidth="1"/>
    <col min="3076" max="3076" width="15.875" style="2" customWidth="1"/>
    <col min="3077" max="3094" width="13.375" style="2"/>
    <col min="3095" max="3096" width="18.375" style="2" customWidth="1"/>
    <col min="3097" max="3328" width="13.375" style="2"/>
    <col min="3329" max="3329" width="13.375" style="2" customWidth="1"/>
    <col min="3330" max="3330" width="3.375" style="2" customWidth="1"/>
    <col min="3331" max="3331" width="19.625" style="2" customWidth="1"/>
    <col min="3332" max="3332" width="15.875" style="2" customWidth="1"/>
    <col min="3333" max="3350" width="13.375" style="2"/>
    <col min="3351" max="3352" width="18.375" style="2" customWidth="1"/>
    <col min="3353" max="3584" width="13.375" style="2"/>
    <col min="3585" max="3585" width="13.375" style="2" customWidth="1"/>
    <col min="3586" max="3586" width="3.375" style="2" customWidth="1"/>
    <col min="3587" max="3587" width="19.625" style="2" customWidth="1"/>
    <col min="3588" max="3588" width="15.875" style="2" customWidth="1"/>
    <col min="3589" max="3606" width="13.375" style="2"/>
    <col min="3607" max="3608" width="18.375" style="2" customWidth="1"/>
    <col min="3609" max="3840" width="13.375" style="2"/>
    <col min="3841" max="3841" width="13.375" style="2" customWidth="1"/>
    <col min="3842" max="3842" width="3.375" style="2" customWidth="1"/>
    <col min="3843" max="3843" width="19.625" style="2" customWidth="1"/>
    <col min="3844" max="3844" width="15.875" style="2" customWidth="1"/>
    <col min="3845" max="3862" width="13.375" style="2"/>
    <col min="3863" max="3864" width="18.375" style="2" customWidth="1"/>
    <col min="3865" max="4096" width="13.375" style="2"/>
    <col min="4097" max="4097" width="13.375" style="2" customWidth="1"/>
    <col min="4098" max="4098" width="3.375" style="2" customWidth="1"/>
    <col min="4099" max="4099" width="19.625" style="2" customWidth="1"/>
    <col min="4100" max="4100" width="15.875" style="2" customWidth="1"/>
    <col min="4101" max="4118" width="13.375" style="2"/>
    <col min="4119" max="4120" width="18.375" style="2" customWidth="1"/>
    <col min="4121" max="4352" width="13.375" style="2"/>
    <col min="4353" max="4353" width="13.375" style="2" customWidth="1"/>
    <col min="4354" max="4354" width="3.375" style="2" customWidth="1"/>
    <col min="4355" max="4355" width="19.625" style="2" customWidth="1"/>
    <col min="4356" max="4356" width="15.875" style="2" customWidth="1"/>
    <col min="4357" max="4374" width="13.375" style="2"/>
    <col min="4375" max="4376" width="18.375" style="2" customWidth="1"/>
    <col min="4377" max="4608" width="13.375" style="2"/>
    <col min="4609" max="4609" width="13.375" style="2" customWidth="1"/>
    <col min="4610" max="4610" width="3.375" style="2" customWidth="1"/>
    <col min="4611" max="4611" width="19.625" style="2" customWidth="1"/>
    <col min="4612" max="4612" width="15.875" style="2" customWidth="1"/>
    <col min="4613" max="4630" width="13.375" style="2"/>
    <col min="4631" max="4632" width="18.375" style="2" customWidth="1"/>
    <col min="4633" max="4864" width="13.375" style="2"/>
    <col min="4865" max="4865" width="13.375" style="2" customWidth="1"/>
    <col min="4866" max="4866" width="3.375" style="2" customWidth="1"/>
    <col min="4867" max="4867" width="19.625" style="2" customWidth="1"/>
    <col min="4868" max="4868" width="15.875" style="2" customWidth="1"/>
    <col min="4869" max="4886" width="13.375" style="2"/>
    <col min="4887" max="4888" width="18.375" style="2" customWidth="1"/>
    <col min="4889" max="5120" width="13.375" style="2"/>
    <col min="5121" max="5121" width="13.375" style="2" customWidth="1"/>
    <col min="5122" max="5122" width="3.375" style="2" customWidth="1"/>
    <col min="5123" max="5123" width="19.625" style="2" customWidth="1"/>
    <col min="5124" max="5124" width="15.875" style="2" customWidth="1"/>
    <col min="5125" max="5142" width="13.375" style="2"/>
    <col min="5143" max="5144" width="18.375" style="2" customWidth="1"/>
    <col min="5145" max="5376" width="13.375" style="2"/>
    <col min="5377" max="5377" width="13.375" style="2" customWidth="1"/>
    <col min="5378" max="5378" width="3.375" style="2" customWidth="1"/>
    <col min="5379" max="5379" width="19.625" style="2" customWidth="1"/>
    <col min="5380" max="5380" width="15.875" style="2" customWidth="1"/>
    <col min="5381" max="5398" width="13.375" style="2"/>
    <col min="5399" max="5400" width="18.375" style="2" customWidth="1"/>
    <col min="5401" max="5632" width="13.375" style="2"/>
    <col min="5633" max="5633" width="13.375" style="2" customWidth="1"/>
    <col min="5634" max="5634" width="3.375" style="2" customWidth="1"/>
    <col min="5635" max="5635" width="19.625" style="2" customWidth="1"/>
    <col min="5636" max="5636" width="15.875" style="2" customWidth="1"/>
    <col min="5637" max="5654" width="13.375" style="2"/>
    <col min="5655" max="5656" width="18.375" style="2" customWidth="1"/>
    <col min="5657" max="5888" width="13.375" style="2"/>
    <col min="5889" max="5889" width="13.375" style="2" customWidth="1"/>
    <col min="5890" max="5890" width="3.375" style="2" customWidth="1"/>
    <col min="5891" max="5891" width="19.625" style="2" customWidth="1"/>
    <col min="5892" max="5892" width="15.875" style="2" customWidth="1"/>
    <col min="5893" max="5910" width="13.375" style="2"/>
    <col min="5911" max="5912" width="18.375" style="2" customWidth="1"/>
    <col min="5913" max="6144" width="13.375" style="2"/>
    <col min="6145" max="6145" width="13.375" style="2" customWidth="1"/>
    <col min="6146" max="6146" width="3.375" style="2" customWidth="1"/>
    <col min="6147" max="6147" width="19.625" style="2" customWidth="1"/>
    <col min="6148" max="6148" width="15.875" style="2" customWidth="1"/>
    <col min="6149" max="6166" width="13.375" style="2"/>
    <col min="6167" max="6168" width="18.375" style="2" customWidth="1"/>
    <col min="6169" max="6400" width="13.375" style="2"/>
    <col min="6401" max="6401" width="13.375" style="2" customWidth="1"/>
    <col min="6402" max="6402" width="3.375" style="2" customWidth="1"/>
    <col min="6403" max="6403" width="19.625" style="2" customWidth="1"/>
    <col min="6404" max="6404" width="15.875" style="2" customWidth="1"/>
    <col min="6405" max="6422" width="13.375" style="2"/>
    <col min="6423" max="6424" width="18.375" style="2" customWidth="1"/>
    <col min="6425" max="6656" width="13.375" style="2"/>
    <col min="6657" max="6657" width="13.375" style="2" customWidth="1"/>
    <col min="6658" max="6658" width="3.375" style="2" customWidth="1"/>
    <col min="6659" max="6659" width="19.625" style="2" customWidth="1"/>
    <col min="6660" max="6660" width="15.875" style="2" customWidth="1"/>
    <col min="6661" max="6678" width="13.375" style="2"/>
    <col min="6679" max="6680" width="18.375" style="2" customWidth="1"/>
    <col min="6681" max="6912" width="13.375" style="2"/>
    <col min="6913" max="6913" width="13.375" style="2" customWidth="1"/>
    <col min="6914" max="6914" width="3.375" style="2" customWidth="1"/>
    <col min="6915" max="6915" width="19.625" style="2" customWidth="1"/>
    <col min="6916" max="6916" width="15.875" style="2" customWidth="1"/>
    <col min="6917" max="6934" width="13.375" style="2"/>
    <col min="6935" max="6936" width="18.375" style="2" customWidth="1"/>
    <col min="6937" max="7168" width="13.375" style="2"/>
    <col min="7169" max="7169" width="13.375" style="2" customWidth="1"/>
    <col min="7170" max="7170" width="3.375" style="2" customWidth="1"/>
    <col min="7171" max="7171" width="19.625" style="2" customWidth="1"/>
    <col min="7172" max="7172" width="15.875" style="2" customWidth="1"/>
    <col min="7173" max="7190" width="13.375" style="2"/>
    <col min="7191" max="7192" width="18.375" style="2" customWidth="1"/>
    <col min="7193" max="7424" width="13.375" style="2"/>
    <col min="7425" max="7425" width="13.375" style="2" customWidth="1"/>
    <col min="7426" max="7426" width="3.375" style="2" customWidth="1"/>
    <col min="7427" max="7427" width="19.625" style="2" customWidth="1"/>
    <col min="7428" max="7428" width="15.875" style="2" customWidth="1"/>
    <col min="7429" max="7446" width="13.375" style="2"/>
    <col min="7447" max="7448" width="18.375" style="2" customWidth="1"/>
    <col min="7449" max="7680" width="13.375" style="2"/>
    <col min="7681" max="7681" width="13.375" style="2" customWidth="1"/>
    <col min="7682" max="7682" width="3.375" style="2" customWidth="1"/>
    <col min="7683" max="7683" width="19.625" style="2" customWidth="1"/>
    <col min="7684" max="7684" width="15.875" style="2" customWidth="1"/>
    <col min="7685" max="7702" width="13.375" style="2"/>
    <col min="7703" max="7704" width="18.375" style="2" customWidth="1"/>
    <col min="7705" max="7936" width="13.375" style="2"/>
    <col min="7937" max="7937" width="13.375" style="2" customWidth="1"/>
    <col min="7938" max="7938" width="3.375" style="2" customWidth="1"/>
    <col min="7939" max="7939" width="19.625" style="2" customWidth="1"/>
    <col min="7940" max="7940" width="15.875" style="2" customWidth="1"/>
    <col min="7941" max="7958" width="13.375" style="2"/>
    <col min="7959" max="7960" width="18.375" style="2" customWidth="1"/>
    <col min="7961" max="8192" width="13.375" style="2"/>
    <col min="8193" max="8193" width="13.375" style="2" customWidth="1"/>
    <col min="8194" max="8194" width="3.375" style="2" customWidth="1"/>
    <col min="8195" max="8195" width="19.625" style="2" customWidth="1"/>
    <col min="8196" max="8196" width="15.875" style="2" customWidth="1"/>
    <col min="8197" max="8214" width="13.375" style="2"/>
    <col min="8215" max="8216" width="18.375" style="2" customWidth="1"/>
    <col min="8217" max="8448" width="13.375" style="2"/>
    <col min="8449" max="8449" width="13.375" style="2" customWidth="1"/>
    <col min="8450" max="8450" width="3.375" style="2" customWidth="1"/>
    <col min="8451" max="8451" width="19.625" style="2" customWidth="1"/>
    <col min="8452" max="8452" width="15.875" style="2" customWidth="1"/>
    <col min="8453" max="8470" width="13.375" style="2"/>
    <col min="8471" max="8472" width="18.375" style="2" customWidth="1"/>
    <col min="8473" max="8704" width="13.375" style="2"/>
    <col min="8705" max="8705" width="13.375" style="2" customWidth="1"/>
    <col min="8706" max="8706" width="3.375" style="2" customWidth="1"/>
    <col min="8707" max="8707" width="19.625" style="2" customWidth="1"/>
    <col min="8708" max="8708" width="15.875" style="2" customWidth="1"/>
    <col min="8709" max="8726" width="13.375" style="2"/>
    <col min="8727" max="8728" width="18.375" style="2" customWidth="1"/>
    <col min="8729" max="8960" width="13.375" style="2"/>
    <col min="8961" max="8961" width="13.375" style="2" customWidth="1"/>
    <col min="8962" max="8962" width="3.375" style="2" customWidth="1"/>
    <col min="8963" max="8963" width="19.625" style="2" customWidth="1"/>
    <col min="8964" max="8964" width="15.875" style="2" customWidth="1"/>
    <col min="8965" max="8982" width="13.375" style="2"/>
    <col min="8983" max="8984" width="18.375" style="2" customWidth="1"/>
    <col min="8985" max="9216" width="13.375" style="2"/>
    <col min="9217" max="9217" width="13.375" style="2" customWidth="1"/>
    <col min="9218" max="9218" width="3.375" style="2" customWidth="1"/>
    <col min="9219" max="9219" width="19.625" style="2" customWidth="1"/>
    <col min="9220" max="9220" width="15.875" style="2" customWidth="1"/>
    <col min="9221" max="9238" width="13.375" style="2"/>
    <col min="9239" max="9240" width="18.375" style="2" customWidth="1"/>
    <col min="9241" max="9472" width="13.375" style="2"/>
    <col min="9473" max="9473" width="13.375" style="2" customWidth="1"/>
    <col min="9474" max="9474" width="3.375" style="2" customWidth="1"/>
    <col min="9475" max="9475" width="19.625" style="2" customWidth="1"/>
    <col min="9476" max="9476" width="15.875" style="2" customWidth="1"/>
    <col min="9477" max="9494" width="13.375" style="2"/>
    <col min="9495" max="9496" width="18.375" style="2" customWidth="1"/>
    <col min="9497" max="9728" width="13.375" style="2"/>
    <col min="9729" max="9729" width="13.375" style="2" customWidth="1"/>
    <col min="9730" max="9730" width="3.375" style="2" customWidth="1"/>
    <col min="9731" max="9731" width="19.625" style="2" customWidth="1"/>
    <col min="9732" max="9732" width="15.875" style="2" customWidth="1"/>
    <col min="9733" max="9750" width="13.375" style="2"/>
    <col min="9751" max="9752" width="18.375" style="2" customWidth="1"/>
    <col min="9753" max="9984" width="13.375" style="2"/>
    <col min="9985" max="9985" width="13.375" style="2" customWidth="1"/>
    <col min="9986" max="9986" width="3.375" style="2" customWidth="1"/>
    <col min="9987" max="9987" width="19.625" style="2" customWidth="1"/>
    <col min="9988" max="9988" width="15.875" style="2" customWidth="1"/>
    <col min="9989" max="10006" width="13.375" style="2"/>
    <col min="10007" max="10008" width="18.375" style="2" customWidth="1"/>
    <col min="10009" max="10240" width="13.375" style="2"/>
    <col min="10241" max="10241" width="13.375" style="2" customWidth="1"/>
    <col min="10242" max="10242" width="3.375" style="2" customWidth="1"/>
    <col min="10243" max="10243" width="19.625" style="2" customWidth="1"/>
    <col min="10244" max="10244" width="15.875" style="2" customWidth="1"/>
    <col min="10245" max="10262" width="13.375" style="2"/>
    <col min="10263" max="10264" width="18.375" style="2" customWidth="1"/>
    <col min="10265" max="10496" width="13.375" style="2"/>
    <col min="10497" max="10497" width="13.375" style="2" customWidth="1"/>
    <col min="10498" max="10498" width="3.375" style="2" customWidth="1"/>
    <col min="10499" max="10499" width="19.625" style="2" customWidth="1"/>
    <col min="10500" max="10500" width="15.875" style="2" customWidth="1"/>
    <col min="10501" max="10518" width="13.375" style="2"/>
    <col min="10519" max="10520" width="18.375" style="2" customWidth="1"/>
    <col min="10521" max="10752" width="13.375" style="2"/>
    <col min="10753" max="10753" width="13.375" style="2" customWidth="1"/>
    <col min="10754" max="10754" width="3.375" style="2" customWidth="1"/>
    <col min="10755" max="10755" width="19.625" style="2" customWidth="1"/>
    <col min="10756" max="10756" width="15.875" style="2" customWidth="1"/>
    <col min="10757" max="10774" width="13.375" style="2"/>
    <col min="10775" max="10776" width="18.375" style="2" customWidth="1"/>
    <col min="10777" max="11008" width="13.375" style="2"/>
    <col min="11009" max="11009" width="13.375" style="2" customWidth="1"/>
    <col min="11010" max="11010" width="3.375" style="2" customWidth="1"/>
    <col min="11011" max="11011" width="19.625" style="2" customWidth="1"/>
    <col min="11012" max="11012" width="15.875" style="2" customWidth="1"/>
    <col min="11013" max="11030" width="13.375" style="2"/>
    <col min="11031" max="11032" width="18.375" style="2" customWidth="1"/>
    <col min="11033" max="11264" width="13.375" style="2"/>
    <col min="11265" max="11265" width="13.375" style="2" customWidth="1"/>
    <col min="11266" max="11266" width="3.375" style="2" customWidth="1"/>
    <col min="11267" max="11267" width="19.625" style="2" customWidth="1"/>
    <col min="11268" max="11268" width="15.875" style="2" customWidth="1"/>
    <col min="11269" max="11286" width="13.375" style="2"/>
    <col min="11287" max="11288" width="18.375" style="2" customWidth="1"/>
    <col min="11289" max="11520" width="13.375" style="2"/>
    <col min="11521" max="11521" width="13.375" style="2" customWidth="1"/>
    <col min="11522" max="11522" width="3.375" style="2" customWidth="1"/>
    <col min="11523" max="11523" width="19.625" style="2" customWidth="1"/>
    <col min="11524" max="11524" width="15.875" style="2" customWidth="1"/>
    <col min="11525" max="11542" width="13.375" style="2"/>
    <col min="11543" max="11544" width="18.375" style="2" customWidth="1"/>
    <col min="11545" max="11776" width="13.375" style="2"/>
    <col min="11777" max="11777" width="13.375" style="2" customWidth="1"/>
    <col min="11778" max="11778" width="3.375" style="2" customWidth="1"/>
    <col min="11779" max="11779" width="19.625" style="2" customWidth="1"/>
    <col min="11780" max="11780" width="15.875" style="2" customWidth="1"/>
    <col min="11781" max="11798" width="13.375" style="2"/>
    <col min="11799" max="11800" width="18.375" style="2" customWidth="1"/>
    <col min="11801" max="12032" width="13.375" style="2"/>
    <col min="12033" max="12033" width="13.375" style="2" customWidth="1"/>
    <col min="12034" max="12034" width="3.375" style="2" customWidth="1"/>
    <col min="12035" max="12035" width="19.625" style="2" customWidth="1"/>
    <col min="12036" max="12036" width="15.875" style="2" customWidth="1"/>
    <col min="12037" max="12054" width="13.375" style="2"/>
    <col min="12055" max="12056" width="18.375" style="2" customWidth="1"/>
    <col min="12057" max="12288" width="13.375" style="2"/>
    <col min="12289" max="12289" width="13.375" style="2" customWidth="1"/>
    <col min="12290" max="12290" width="3.375" style="2" customWidth="1"/>
    <col min="12291" max="12291" width="19.625" style="2" customWidth="1"/>
    <col min="12292" max="12292" width="15.875" style="2" customWidth="1"/>
    <col min="12293" max="12310" width="13.375" style="2"/>
    <col min="12311" max="12312" width="18.375" style="2" customWidth="1"/>
    <col min="12313" max="12544" width="13.375" style="2"/>
    <col min="12545" max="12545" width="13.375" style="2" customWidth="1"/>
    <col min="12546" max="12546" width="3.375" style="2" customWidth="1"/>
    <col min="12547" max="12547" width="19.625" style="2" customWidth="1"/>
    <col min="12548" max="12548" width="15.875" style="2" customWidth="1"/>
    <col min="12549" max="12566" width="13.375" style="2"/>
    <col min="12567" max="12568" width="18.375" style="2" customWidth="1"/>
    <col min="12569" max="12800" width="13.375" style="2"/>
    <col min="12801" max="12801" width="13.375" style="2" customWidth="1"/>
    <col min="12802" max="12802" width="3.375" style="2" customWidth="1"/>
    <col min="12803" max="12803" width="19.625" style="2" customWidth="1"/>
    <col min="12804" max="12804" width="15.875" style="2" customWidth="1"/>
    <col min="12805" max="12822" width="13.375" style="2"/>
    <col min="12823" max="12824" width="18.375" style="2" customWidth="1"/>
    <col min="12825" max="13056" width="13.375" style="2"/>
    <col min="13057" max="13057" width="13.375" style="2" customWidth="1"/>
    <col min="13058" max="13058" width="3.375" style="2" customWidth="1"/>
    <col min="13059" max="13059" width="19.625" style="2" customWidth="1"/>
    <col min="13060" max="13060" width="15.875" style="2" customWidth="1"/>
    <col min="13061" max="13078" width="13.375" style="2"/>
    <col min="13079" max="13080" width="18.375" style="2" customWidth="1"/>
    <col min="13081" max="13312" width="13.375" style="2"/>
    <col min="13313" max="13313" width="13.375" style="2" customWidth="1"/>
    <col min="13314" max="13314" width="3.375" style="2" customWidth="1"/>
    <col min="13315" max="13315" width="19.625" style="2" customWidth="1"/>
    <col min="13316" max="13316" width="15.875" style="2" customWidth="1"/>
    <col min="13317" max="13334" width="13.375" style="2"/>
    <col min="13335" max="13336" width="18.375" style="2" customWidth="1"/>
    <col min="13337" max="13568" width="13.375" style="2"/>
    <col min="13569" max="13569" width="13.375" style="2" customWidth="1"/>
    <col min="13570" max="13570" width="3.375" style="2" customWidth="1"/>
    <col min="13571" max="13571" width="19.625" style="2" customWidth="1"/>
    <col min="13572" max="13572" width="15.875" style="2" customWidth="1"/>
    <col min="13573" max="13590" width="13.375" style="2"/>
    <col min="13591" max="13592" width="18.375" style="2" customWidth="1"/>
    <col min="13593" max="13824" width="13.375" style="2"/>
    <col min="13825" max="13825" width="13.375" style="2" customWidth="1"/>
    <col min="13826" max="13826" width="3.375" style="2" customWidth="1"/>
    <col min="13827" max="13827" width="19.625" style="2" customWidth="1"/>
    <col min="13828" max="13828" width="15.875" style="2" customWidth="1"/>
    <col min="13829" max="13846" width="13.375" style="2"/>
    <col min="13847" max="13848" width="18.375" style="2" customWidth="1"/>
    <col min="13849" max="14080" width="13.375" style="2"/>
    <col min="14081" max="14081" width="13.375" style="2" customWidth="1"/>
    <col min="14082" max="14082" width="3.375" style="2" customWidth="1"/>
    <col min="14083" max="14083" width="19.625" style="2" customWidth="1"/>
    <col min="14084" max="14084" width="15.875" style="2" customWidth="1"/>
    <col min="14085" max="14102" width="13.375" style="2"/>
    <col min="14103" max="14104" width="18.375" style="2" customWidth="1"/>
    <col min="14105" max="14336" width="13.375" style="2"/>
    <col min="14337" max="14337" width="13.375" style="2" customWidth="1"/>
    <col min="14338" max="14338" width="3.375" style="2" customWidth="1"/>
    <col min="14339" max="14339" width="19.625" style="2" customWidth="1"/>
    <col min="14340" max="14340" width="15.875" style="2" customWidth="1"/>
    <col min="14341" max="14358" width="13.375" style="2"/>
    <col min="14359" max="14360" width="18.375" style="2" customWidth="1"/>
    <col min="14361" max="14592" width="13.375" style="2"/>
    <col min="14593" max="14593" width="13.375" style="2" customWidth="1"/>
    <col min="14594" max="14594" width="3.375" style="2" customWidth="1"/>
    <col min="14595" max="14595" width="19.625" style="2" customWidth="1"/>
    <col min="14596" max="14596" width="15.875" style="2" customWidth="1"/>
    <col min="14597" max="14614" width="13.375" style="2"/>
    <col min="14615" max="14616" width="18.375" style="2" customWidth="1"/>
    <col min="14617" max="14848" width="13.375" style="2"/>
    <col min="14849" max="14849" width="13.375" style="2" customWidth="1"/>
    <col min="14850" max="14850" width="3.375" style="2" customWidth="1"/>
    <col min="14851" max="14851" width="19.625" style="2" customWidth="1"/>
    <col min="14852" max="14852" width="15.875" style="2" customWidth="1"/>
    <col min="14853" max="14870" width="13.375" style="2"/>
    <col min="14871" max="14872" width="18.375" style="2" customWidth="1"/>
    <col min="14873" max="15104" width="13.375" style="2"/>
    <col min="15105" max="15105" width="13.375" style="2" customWidth="1"/>
    <col min="15106" max="15106" width="3.375" style="2" customWidth="1"/>
    <col min="15107" max="15107" width="19.625" style="2" customWidth="1"/>
    <col min="15108" max="15108" width="15.875" style="2" customWidth="1"/>
    <col min="15109" max="15126" width="13.375" style="2"/>
    <col min="15127" max="15128" width="18.375" style="2" customWidth="1"/>
    <col min="15129" max="15360" width="13.375" style="2"/>
    <col min="15361" max="15361" width="13.375" style="2" customWidth="1"/>
    <col min="15362" max="15362" width="3.375" style="2" customWidth="1"/>
    <col min="15363" max="15363" width="19.625" style="2" customWidth="1"/>
    <col min="15364" max="15364" width="15.875" style="2" customWidth="1"/>
    <col min="15365" max="15382" width="13.375" style="2"/>
    <col min="15383" max="15384" width="18.375" style="2" customWidth="1"/>
    <col min="15385" max="15616" width="13.375" style="2"/>
    <col min="15617" max="15617" width="13.375" style="2" customWidth="1"/>
    <col min="15618" max="15618" width="3.375" style="2" customWidth="1"/>
    <col min="15619" max="15619" width="19.625" style="2" customWidth="1"/>
    <col min="15620" max="15620" width="15.875" style="2" customWidth="1"/>
    <col min="15621" max="15638" width="13.375" style="2"/>
    <col min="15639" max="15640" width="18.375" style="2" customWidth="1"/>
    <col min="15641" max="15872" width="13.375" style="2"/>
    <col min="15873" max="15873" width="13.375" style="2" customWidth="1"/>
    <col min="15874" max="15874" width="3.375" style="2" customWidth="1"/>
    <col min="15875" max="15875" width="19.625" style="2" customWidth="1"/>
    <col min="15876" max="15876" width="15.875" style="2" customWidth="1"/>
    <col min="15877" max="15894" width="13.375" style="2"/>
    <col min="15895" max="15896" width="18.375" style="2" customWidth="1"/>
    <col min="15897" max="16128" width="13.375" style="2"/>
    <col min="16129" max="16129" width="13.375" style="2" customWidth="1"/>
    <col min="16130" max="16130" width="3.375" style="2" customWidth="1"/>
    <col min="16131" max="16131" width="19.625" style="2" customWidth="1"/>
    <col min="16132" max="16132" width="15.875" style="2" customWidth="1"/>
    <col min="16133" max="16150" width="13.375" style="2"/>
    <col min="16151" max="16152" width="18.375" style="2" customWidth="1"/>
    <col min="16153" max="16384" width="13.375" style="2"/>
  </cols>
  <sheetData>
    <row r="1" spans="1:11" x14ac:dyDescent="0.2">
      <c r="A1" s="1"/>
    </row>
    <row r="6" spans="1:11" x14ac:dyDescent="0.2">
      <c r="D6" s="3" t="s">
        <v>0</v>
      </c>
      <c r="E6" s="3" t="s">
        <v>1</v>
      </c>
    </row>
    <row r="7" spans="1:11" ht="18" thickBot="1" x14ac:dyDescent="0.25">
      <c r="B7" s="4"/>
      <c r="C7" s="4"/>
      <c r="D7" s="5" t="s">
        <v>2</v>
      </c>
      <c r="E7" s="4"/>
      <c r="F7" s="6" t="s">
        <v>3</v>
      </c>
      <c r="G7" s="4"/>
      <c r="H7" s="4"/>
      <c r="I7" s="4"/>
      <c r="J7" s="4"/>
      <c r="K7" s="7" t="s">
        <v>4</v>
      </c>
    </row>
    <row r="8" spans="1:11" x14ac:dyDescent="0.2">
      <c r="D8" s="8"/>
      <c r="E8" s="9"/>
      <c r="F8" s="9"/>
      <c r="G8" s="9"/>
      <c r="H8" s="9"/>
      <c r="I8" s="9"/>
      <c r="J8" s="9"/>
      <c r="K8" s="9"/>
    </row>
    <row r="9" spans="1:11" x14ac:dyDescent="0.2">
      <c r="D9" s="10" t="s">
        <v>5</v>
      </c>
      <c r="E9" s="8"/>
      <c r="F9" s="9"/>
      <c r="G9" s="9"/>
      <c r="H9" s="9"/>
      <c r="I9" s="9"/>
      <c r="J9" s="9"/>
      <c r="K9" s="11" t="s">
        <v>6</v>
      </c>
    </row>
    <row r="10" spans="1:11" x14ac:dyDescent="0.2">
      <c r="D10" s="10" t="s">
        <v>7</v>
      </c>
      <c r="E10" s="11" t="s">
        <v>8</v>
      </c>
      <c r="F10" s="8"/>
      <c r="G10" s="10" t="s">
        <v>9</v>
      </c>
      <c r="H10" s="8"/>
      <c r="I10" s="8"/>
      <c r="J10" s="8"/>
      <c r="K10" s="11" t="s">
        <v>10</v>
      </c>
    </row>
    <row r="11" spans="1:11" x14ac:dyDescent="0.2">
      <c r="B11" s="9"/>
      <c r="C11" s="9"/>
      <c r="D11" s="12"/>
      <c r="E11" s="13" t="s">
        <v>11</v>
      </c>
      <c r="F11" s="14" t="s">
        <v>12</v>
      </c>
      <c r="G11" s="14" t="s">
        <v>13</v>
      </c>
      <c r="H11" s="14" t="s">
        <v>14</v>
      </c>
      <c r="I11" s="14" t="s">
        <v>15</v>
      </c>
      <c r="J11" s="14" t="s">
        <v>16</v>
      </c>
      <c r="K11" s="13" t="s">
        <v>11</v>
      </c>
    </row>
    <row r="12" spans="1:11" x14ac:dyDescent="0.2">
      <c r="D12" s="8"/>
      <c r="E12" s="15"/>
      <c r="F12" s="15"/>
      <c r="G12" s="15"/>
      <c r="H12" s="15"/>
      <c r="I12" s="15"/>
      <c r="J12" s="15"/>
      <c r="K12" s="15"/>
    </row>
    <row r="13" spans="1:11" x14ac:dyDescent="0.2">
      <c r="C13" s="16" t="s">
        <v>17</v>
      </c>
      <c r="D13" s="17">
        <f t="shared" ref="D13:K13" si="0">SUM(D15:D70)</f>
        <v>1051428</v>
      </c>
      <c r="E13" s="18">
        <f t="shared" si="0"/>
        <v>1043889</v>
      </c>
      <c r="F13" s="18">
        <f t="shared" si="0"/>
        <v>818656</v>
      </c>
      <c r="G13" s="18">
        <f t="shared" si="0"/>
        <v>53401</v>
      </c>
      <c r="H13" s="18">
        <f t="shared" si="0"/>
        <v>142606</v>
      </c>
      <c r="I13" s="18">
        <f t="shared" si="0"/>
        <v>21680</v>
      </c>
      <c r="J13" s="18">
        <f t="shared" si="0"/>
        <v>7546</v>
      </c>
      <c r="K13" s="18">
        <f t="shared" si="0"/>
        <v>7539</v>
      </c>
    </row>
    <row r="14" spans="1:11" x14ac:dyDescent="0.2">
      <c r="D14" s="8"/>
      <c r="G14" s="19"/>
      <c r="H14" s="19"/>
      <c r="I14" s="19"/>
    </row>
    <row r="15" spans="1:11" x14ac:dyDescent="0.2">
      <c r="C15" s="1" t="s">
        <v>18</v>
      </c>
      <c r="D15" s="20">
        <f t="shared" ref="D15:D21" si="1">E15+K15</f>
        <v>379870</v>
      </c>
      <c r="E15" s="21">
        <f t="shared" ref="E15:E21" si="2">SUM(F15:J15)</f>
        <v>376724</v>
      </c>
      <c r="F15" s="22">
        <v>269226</v>
      </c>
      <c r="G15" s="22">
        <v>22950</v>
      </c>
      <c r="H15" s="22">
        <v>71267</v>
      </c>
      <c r="I15" s="22">
        <v>10625</v>
      </c>
      <c r="J15" s="22">
        <v>2656</v>
      </c>
      <c r="K15" s="22">
        <v>3146</v>
      </c>
    </row>
    <row r="16" spans="1:11" x14ac:dyDescent="0.2">
      <c r="C16" s="1" t="s">
        <v>19</v>
      </c>
      <c r="D16" s="20">
        <f t="shared" si="1"/>
        <v>44972</v>
      </c>
      <c r="E16" s="21">
        <f t="shared" si="2"/>
        <v>44746</v>
      </c>
      <c r="F16" s="22">
        <v>34113</v>
      </c>
      <c r="G16" s="22">
        <v>1650</v>
      </c>
      <c r="H16" s="22">
        <v>8081</v>
      </c>
      <c r="I16" s="22">
        <v>577</v>
      </c>
      <c r="J16" s="22">
        <v>325</v>
      </c>
      <c r="K16" s="22">
        <v>226</v>
      </c>
    </row>
    <row r="17" spans="3:11" x14ac:dyDescent="0.2">
      <c r="C17" s="1" t="s">
        <v>20</v>
      </c>
      <c r="D17" s="20">
        <f t="shared" si="1"/>
        <v>54031</v>
      </c>
      <c r="E17" s="21">
        <f t="shared" si="2"/>
        <v>53925</v>
      </c>
      <c r="F17" s="22">
        <v>47166</v>
      </c>
      <c r="G17" s="22">
        <v>1626</v>
      </c>
      <c r="H17" s="22">
        <v>4349</v>
      </c>
      <c r="I17" s="22">
        <v>472</v>
      </c>
      <c r="J17" s="22">
        <v>312</v>
      </c>
      <c r="K17" s="22">
        <v>106</v>
      </c>
    </row>
    <row r="18" spans="3:11" x14ac:dyDescent="0.2">
      <c r="C18" s="1" t="s">
        <v>21</v>
      </c>
      <c r="D18" s="20">
        <f t="shared" si="1"/>
        <v>33367</v>
      </c>
      <c r="E18" s="21">
        <f t="shared" si="2"/>
        <v>33157</v>
      </c>
      <c r="F18" s="22">
        <v>28050</v>
      </c>
      <c r="G18" s="22">
        <v>1254</v>
      </c>
      <c r="H18" s="22">
        <v>3197</v>
      </c>
      <c r="I18" s="22">
        <v>437</v>
      </c>
      <c r="J18" s="22">
        <v>219</v>
      </c>
      <c r="K18" s="22">
        <v>210</v>
      </c>
    </row>
    <row r="19" spans="3:11" x14ac:dyDescent="0.2">
      <c r="C19" s="1" t="s">
        <v>22</v>
      </c>
      <c r="D19" s="20">
        <f t="shared" si="1"/>
        <v>27134</v>
      </c>
      <c r="E19" s="21">
        <f t="shared" si="2"/>
        <v>26947</v>
      </c>
      <c r="F19" s="22">
        <v>20985</v>
      </c>
      <c r="G19" s="22">
        <v>2130</v>
      </c>
      <c r="H19" s="22">
        <v>2945</v>
      </c>
      <c r="I19" s="22">
        <v>637</v>
      </c>
      <c r="J19" s="22">
        <v>250</v>
      </c>
      <c r="K19" s="22">
        <v>187</v>
      </c>
    </row>
    <row r="20" spans="3:11" x14ac:dyDescent="0.2">
      <c r="C20" s="1" t="s">
        <v>23</v>
      </c>
      <c r="D20" s="20">
        <f t="shared" si="1"/>
        <v>69209</v>
      </c>
      <c r="E20" s="21">
        <f t="shared" si="2"/>
        <v>68708</v>
      </c>
      <c r="F20" s="22">
        <v>50527</v>
      </c>
      <c r="G20" s="22">
        <v>3306</v>
      </c>
      <c r="H20" s="22">
        <v>12329</v>
      </c>
      <c r="I20" s="22">
        <v>1970</v>
      </c>
      <c r="J20" s="22">
        <v>576</v>
      </c>
      <c r="K20" s="22">
        <v>501</v>
      </c>
    </row>
    <row r="21" spans="3:11" x14ac:dyDescent="0.2">
      <c r="C21" s="1" t="s">
        <v>24</v>
      </c>
      <c r="D21" s="20">
        <f t="shared" si="1"/>
        <v>32403</v>
      </c>
      <c r="E21" s="21">
        <f t="shared" si="2"/>
        <v>32107</v>
      </c>
      <c r="F21" s="22">
        <v>22155</v>
      </c>
      <c r="G21" s="22">
        <v>2481</v>
      </c>
      <c r="H21" s="22">
        <v>6025</v>
      </c>
      <c r="I21" s="22">
        <v>1131</v>
      </c>
      <c r="J21" s="22">
        <v>315</v>
      </c>
      <c r="K21" s="22">
        <v>296</v>
      </c>
    </row>
    <row r="22" spans="3:11" x14ac:dyDescent="0.2">
      <c r="D22" s="8"/>
      <c r="E22" s="21"/>
    </row>
    <row r="23" spans="3:11" x14ac:dyDescent="0.2">
      <c r="C23" s="1" t="s">
        <v>25</v>
      </c>
      <c r="D23" s="20">
        <f t="shared" ref="D23:D31" si="3">E23+K23</f>
        <v>14663</v>
      </c>
      <c r="E23" s="21">
        <f t="shared" ref="E23:E31" si="4">SUM(F23:J23)</f>
        <v>14613</v>
      </c>
      <c r="F23" s="22">
        <v>13033</v>
      </c>
      <c r="G23" s="22">
        <v>47</v>
      </c>
      <c r="H23" s="22">
        <v>1302</v>
      </c>
      <c r="I23" s="22">
        <v>93</v>
      </c>
      <c r="J23" s="22">
        <v>138</v>
      </c>
      <c r="K23" s="22">
        <v>50</v>
      </c>
    </row>
    <row r="24" spans="3:11" x14ac:dyDescent="0.2">
      <c r="C24" s="1" t="s">
        <v>26</v>
      </c>
      <c r="D24" s="20">
        <f t="shared" si="3"/>
        <v>8021</v>
      </c>
      <c r="E24" s="21">
        <f t="shared" si="4"/>
        <v>8003</v>
      </c>
      <c r="F24" s="22">
        <v>7017</v>
      </c>
      <c r="G24" s="22">
        <v>453</v>
      </c>
      <c r="H24" s="22">
        <v>449</v>
      </c>
      <c r="I24" s="22">
        <v>28</v>
      </c>
      <c r="J24" s="22">
        <v>56</v>
      </c>
      <c r="K24" s="22">
        <v>18</v>
      </c>
    </row>
    <row r="25" spans="3:11" x14ac:dyDescent="0.2">
      <c r="C25" s="1" t="s">
        <v>27</v>
      </c>
      <c r="D25" s="20">
        <f t="shared" si="3"/>
        <v>4020</v>
      </c>
      <c r="E25" s="21">
        <f t="shared" si="4"/>
        <v>4008</v>
      </c>
      <c r="F25" s="22">
        <v>3700</v>
      </c>
      <c r="G25" s="22">
        <v>122</v>
      </c>
      <c r="H25" s="22">
        <v>141</v>
      </c>
      <c r="I25" s="22">
        <v>33</v>
      </c>
      <c r="J25" s="22">
        <v>12</v>
      </c>
      <c r="K25" s="22">
        <v>12</v>
      </c>
    </row>
    <row r="26" spans="3:11" x14ac:dyDescent="0.2">
      <c r="C26" s="1" t="s">
        <v>28</v>
      </c>
      <c r="D26" s="20">
        <f t="shared" si="3"/>
        <v>15015</v>
      </c>
      <c r="E26" s="21">
        <f t="shared" si="4"/>
        <v>14984</v>
      </c>
      <c r="F26" s="22">
        <v>13372</v>
      </c>
      <c r="G26" s="22">
        <v>86</v>
      </c>
      <c r="H26" s="22">
        <v>1388</v>
      </c>
      <c r="I26" s="22">
        <v>65</v>
      </c>
      <c r="J26" s="22">
        <v>73</v>
      </c>
      <c r="K26" s="22">
        <v>31</v>
      </c>
    </row>
    <row r="27" spans="3:11" x14ac:dyDescent="0.2">
      <c r="C27" s="1" t="s">
        <v>29</v>
      </c>
      <c r="D27" s="20">
        <f t="shared" si="3"/>
        <v>16694</v>
      </c>
      <c r="E27" s="21">
        <f t="shared" si="4"/>
        <v>16575</v>
      </c>
      <c r="F27" s="22">
        <v>15370</v>
      </c>
      <c r="G27" s="22">
        <v>215</v>
      </c>
      <c r="H27" s="22">
        <v>738</v>
      </c>
      <c r="I27" s="22">
        <v>122</v>
      </c>
      <c r="J27" s="22">
        <v>130</v>
      </c>
      <c r="K27" s="22">
        <v>119</v>
      </c>
    </row>
    <row r="28" spans="3:11" x14ac:dyDescent="0.2">
      <c r="C28" s="1" t="s">
        <v>30</v>
      </c>
      <c r="D28" s="20">
        <f t="shared" si="3"/>
        <v>8734</v>
      </c>
      <c r="E28" s="21">
        <f t="shared" si="4"/>
        <v>8707</v>
      </c>
      <c r="F28" s="22">
        <v>7557</v>
      </c>
      <c r="G28" s="22">
        <v>584</v>
      </c>
      <c r="H28" s="22">
        <v>510</v>
      </c>
      <c r="I28" s="22">
        <v>27</v>
      </c>
      <c r="J28" s="22">
        <v>29</v>
      </c>
      <c r="K28" s="22">
        <v>27</v>
      </c>
    </row>
    <row r="29" spans="3:11" x14ac:dyDescent="0.2">
      <c r="C29" s="1" t="s">
        <v>31</v>
      </c>
      <c r="D29" s="20">
        <f t="shared" si="3"/>
        <v>7946</v>
      </c>
      <c r="E29" s="21">
        <f t="shared" si="4"/>
        <v>7917</v>
      </c>
      <c r="F29" s="22">
        <v>7396</v>
      </c>
      <c r="G29" s="22">
        <v>173</v>
      </c>
      <c r="H29" s="22">
        <v>260</v>
      </c>
      <c r="I29" s="22">
        <v>40</v>
      </c>
      <c r="J29" s="22">
        <v>48</v>
      </c>
      <c r="K29" s="22">
        <v>29</v>
      </c>
    </row>
    <row r="30" spans="3:11" x14ac:dyDescent="0.2">
      <c r="C30" s="1" t="s">
        <v>32</v>
      </c>
      <c r="D30" s="20">
        <f t="shared" si="3"/>
        <v>21024</v>
      </c>
      <c r="E30" s="21">
        <f t="shared" si="4"/>
        <v>20981</v>
      </c>
      <c r="F30" s="22">
        <v>18944</v>
      </c>
      <c r="G30" s="22">
        <v>643</v>
      </c>
      <c r="H30" s="22">
        <v>1123</v>
      </c>
      <c r="I30" s="22">
        <v>146</v>
      </c>
      <c r="J30" s="22">
        <v>125</v>
      </c>
      <c r="K30" s="22">
        <v>43</v>
      </c>
    </row>
    <row r="31" spans="3:11" x14ac:dyDescent="0.2">
      <c r="C31" s="1" t="s">
        <v>33</v>
      </c>
      <c r="D31" s="20">
        <f t="shared" si="3"/>
        <v>47536</v>
      </c>
      <c r="E31" s="21">
        <f t="shared" si="4"/>
        <v>47455</v>
      </c>
      <c r="F31" s="22">
        <v>39388</v>
      </c>
      <c r="G31" s="22">
        <v>367</v>
      </c>
      <c r="H31" s="22">
        <v>6906</v>
      </c>
      <c r="I31" s="22">
        <v>570</v>
      </c>
      <c r="J31" s="22">
        <v>224</v>
      </c>
      <c r="K31" s="22">
        <v>81</v>
      </c>
    </row>
    <row r="32" spans="3:11" x14ac:dyDescent="0.2">
      <c r="D32" s="8"/>
    </row>
    <row r="33" spans="3:11" x14ac:dyDescent="0.2">
      <c r="C33" s="1" t="s">
        <v>34</v>
      </c>
      <c r="D33" s="20">
        <f>E33+K33</f>
        <v>20149</v>
      </c>
      <c r="E33" s="21">
        <f>SUM(F33:J33)</f>
        <v>20060</v>
      </c>
      <c r="F33" s="22">
        <v>17669</v>
      </c>
      <c r="G33" s="22">
        <v>1016</v>
      </c>
      <c r="H33" s="22">
        <v>1073</v>
      </c>
      <c r="I33" s="22">
        <v>141</v>
      </c>
      <c r="J33" s="22">
        <v>161</v>
      </c>
      <c r="K33" s="22">
        <v>89</v>
      </c>
    </row>
    <row r="34" spans="3:11" x14ac:dyDescent="0.2">
      <c r="C34" s="1" t="s">
        <v>35</v>
      </c>
      <c r="D34" s="20">
        <f>E34+K34</f>
        <v>15371</v>
      </c>
      <c r="E34" s="21">
        <f>SUM(F34:J34)</f>
        <v>15351</v>
      </c>
      <c r="F34" s="22">
        <v>12743</v>
      </c>
      <c r="G34" s="22">
        <v>742</v>
      </c>
      <c r="H34" s="22">
        <v>1551</v>
      </c>
      <c r="I34" s="22">
        <v>128</v>
      </c>
      <c r="J34" s="22">
        <v>187</v>
      </c>
      <c r="K34" s="22">
        <v>20</v>
      </c>
    </row>
    <row r="35" spans="3:11" x14ac:dyDescent="0.2">
      <c r="C35" s="1" t="s">
        <v>36</v>
      </c>
      <c r="D35" s="20">
        <f>E35+K35</f>
        <v>5994</v>
      </c>
      <c r="E35" s="21">
        <f>SUM(F35:J35)</f>
        <v>5931</v>
      </c>
      <c r="F35" s="22">
        <v>5029</v>
      </c>
      <c r="G35" s="22">
        <v>649</v>
      </c>
      <c r="H35" s="22">
        <v>191</v>
      </c>
      <c r="I35" s="22">
        <v>43</v>
      </c>
      <c r="J35" s="22">
        <v>19</v>
      </c>
      <c r="K35" s="22">
        <v>63</v>
      </c>
    </row>
    <row r="36" spans="3:11" x14ac:dyDescent="0.2">
      <c r="C36" s="1" t="s">
        <v>37</v>
      </c>
      <c r="D36" s="20">
        <f>E36+K36</f>
        <v>5001</v>
      </c>
      <c r="E36" s="21">
        <f>SUM(F36:J36)</f>
        <v>4798</v>
      </c>
      <c r="F36" s="22">
        <v>3490</v>
      </c>
      <c r="G36" s="22">
        <v>563</v>
      </c>
      <c r="H36" s="22">
        <v>496</v>
      </c>
      <c r="I36" s="22">
        <v>199</v>
      </c>
      <c r="J36" s="22">
        <v>50</v>
      </c>
      <c r="K36" s="22">
        <v>203</v>
      </c>
    </row>
    <row r="37" spans="3:11" x14ac:dyDescent="0.2">
      <c r="C37" s="1" t="s">
        <v>38</v>
      </c>
      <c r="D37" s="20">
        <f>E37+K37</f>
        <v>607</v>
      </c>
      <c r="E37" s="21">
        <f>SUM(F37:J37)</f>
        <v>598</v>
      </c>
      <c r="F37" s="22">
        <v>469</v>
      </c>
      <c r="G37" s="22">
        <v>95</v>
      </c>
      <c r="H37" s="22">
        <v>15</v>
      </c>
      <c r="I37" s="22">
        <v>13</v>
      </c>
      <c r="J37" s="22">
        <v>6</v>
      </c>
      <c r="K37" s="22">
        <v>9</v>
      </c>
    </row>
    <row r="38" spans="3:11" x14ac:dyDescent="0.2">
      <c r="D38" s="8"/>
    </row>
    <row r="39" spans="3:11" x14ac:dyDescent="0.2">
      <c r="C39" s="1" t="s">
        <v>39</v>
      </c>
      <c r="D39" s="20">
        <f>E39+K39</f>
        <v>15139</v>
      </c>
      <c r="E39" s="21">
        <f>SUM(F39:J39)</f>
        <v>15099</v>
      </c>
      <c r="F39" s="23">
        <v>11655</v>
      </c>
      <c r="G39" s="23">
        <v>1348</v>
      </c>
      <c r="H39" s="23">
        <v>1837</v>
      </c>
      <c r="I39" s="23">
        <v>97</v>
      </c>
      <c r="J39" s="23">
        <v>162</v>
      </c>
      <c r="K39" s="23">
        <v>40</v>
      </c>
    </row>
    <row r="40" spans="3:11" x14ac:dyDescent="0.2">
      <c r="C40" s="1" t="s">
        <v>40</v>
      </c>
      <c r="D40" s="20">
        <f>E40+K40</f>
        <v>8361</v>
      </c>
      <c r="E40" s="21">
        <f>SUM(F40:J40)</f>
        <v>8334</v>
      </c>
      <c r="F40" s="22">
        <v>7075</v>
      </c>
      <c r="G40" s="22">
        <v>630</v>
      </c>
      <c r="H40" s="22">
        <v>515</v>
      </c>
      <c r="I40" s="22">
        <v>87</v>
      </c>
      <c r="J40" s="22">
        <v>27</v>
      </c>
      <c r="K40" s="22">
        <v>27</v>
      </c>
    </row>
    <row r="41" spans="3:11" x14ac:dyDescent="0.2">
      <c r="C41" s="1" t="s">
        <v>41</v>
      </c>
      <c r="D41" s="20">
        <f>E41+K41</f>
        <v>14290</v>
      </c>
      <c r="E41" s="21">
        <f>SUM(F41:J41)</f>
        <v>14265</v>
      </c>
      <c r="F41" s="22">
        <v>12695</v>
      </c>
      <c r="G41" s="22">
        <v>297</v>
      </c>
      <c r="H41" s="22">
        <v>1004</v>
      </c>
      <c r="I41" s="22">
        <v>168</v>
      </c>
      <c r="J41" s="22">
        <v>101</v>
      </c>
      <c r="K41" s="22">
        <v>25</v>
      </c>
    </row>
    <row r="42" spans="3:11" x14ac:dyDescent="0.2">
      <c r="C42" s="1" t="s">
        <v>42</v>
      </c>
      <c r="D42" s="20">
        <f>E42+K42</f>
        <v>9546</v>
      </c>
      <c r="E42" s="21">
        <f>SUM(F42:J42)</f>
        <v>9489</v>
      </c>
      <c r="F42" s="22">
        <v>8837</v>
      </c>
      <c r="G42" s="22">
        <v>201</v>
      </c>
      <c r="H42" s="22">
        <v>344</v>
      </c>
      <c r="I42" s="22">
        <v>67</v>
      </c>
      <c r="J42" s="22">
        <v>40</v>
      </c>
      <c r="K42" s="22">
        <v>57</v>
      </c>
    </row>
    <row r="43" spans="3:11" x14ac:dyDescent="0.2">
      <c r="C43" s="1" t="s">
        <v>43</v>
      </c>
      <c r="D43" s="20">
        <f>E43+K43</f>
        <v>5088</v>
      </c>
      <c r="E43" s="21">
        <f>SUM(F43:J43)</f>
        <v>5051</v>
      </c>
      <c r="F43" s="22">
        <v>4462</v>
      </c>
      <c r="G43" s="22">
        <v>384</v>
      </c>
      <c r="H43" s="22">
        <v>154</v>
      </c>
      <c r="I43" s="22">
        <v>10</v>
      </c>
      <c r="J43" s="22">
        <v>41</v>
      </c>
      <c r="K43" s="22">
        <v>37</v>
      </c>
    </row>
    <row r="44" spans="3:11" x14ac:dyDescent="0.2">
      <c r="D44" s="8"/>
    </row>
    <row r="45" spans="3:11" x14ac:dyDescent="0.2">
      <c r="C45" s="1" t="s">
        <v>44</v>
      </c>
      <c r="D45" s="20">
        <f t="shared" ref="D45:D54" si="5">E45+K45</f>
        <v>8250</v>
      </c>
      <c r="E45" s="21">
        <f t="shared" ref="E45:E54" si="6">SUM(F45:J45)</f>
        <v>8225</v>
      </c>
      <c r="F45" s="22">
        <v>6675</v>
      </c>
      <c r="G45" s="22">
        <v>178</v>
      </c>
      <c r="H45" s="22">
        <v>952</v>
      </c>
      <c r="I45" s="22">
        <v>351</v>
      </c>
      <c r="J45" s="22">
        <v>69</v>
      </c>
      <c r="K45" s="22">
        <v>25</v>
      </c>
    </row>
    <row r="46" spans="3:11" x14ac:dyDescent="0.2">
      <c r="C46" s="1" t="s">
        <v>45</v>
      </c>
      <c r="D46" s="20">
        <f t="shared" si="5"/>
        <v>7148</v>
      </c>
      <c r="E46" s="21">
        <f t="shared" si="6"/>
        <v>7114</v>
      </c>
      <c r="F46" s="22">
        <v>6599</v>
      </c>
      <c r="G46" s="24" t="s">
        <v>46</v>
      </c>
      <c r="H46" s="22">
        <v>393</v>
      </c>
      <c r="I46" s="22">
        <v>53</v>
      </c>
      <c r="J46" s="22">
        <v>69</v>
      </c>
      <c r="K46" s="22">
        <v>34</v>
      </c>
    </row>
    <row r="47" spans="3:11" x14ac:dyDescent="0.2">
      <c r="C47" s="1" t="s">
        <v>47</v>
      </c>
      <c r="D47" s="20">
        <f t="shared" si="5"/>
        <v>7374</v>
      </c>
      <c r="E47" s="21">
        <f t="shared" si="6"/>
        <v>7304</v>
      </c>
      <c r="F47" s="22">
        <v>5993</v>
      </c>
      <c r="G47" s="22">
        <v>333</v>
      </c>
      <c r="H47" s="22">
        <v>809</v>
      </c>
      <c r="I47" s="22">
        <v>142</v>
      </c>
      <c r="J47" s="22">
        <v>27</v>
      </c>
      <c r="K47" s="22">
        <v>70</v>
      </c>
    </row>
    <row r="48" spans="3:11" x14ac:dyDescent="0.2">
      <c r="C48" s="1" t="s">
        <v>48</v>
      </c>
      <c r="D48" s="20">
        <f t="shared" si="5"/>
        <v>6698</v>
      </c>
      <c r="E48" s="21">
        <f t="shared" si="6"/>
        <v>6648</v>
      </c>
      <c r="F48" s="22">
        <v>6108</v>
      </c>
      <c r="G48" s="22">
        <v>167</v>
      </c>
      <c r="H48" s="22">
        <v>298</v>
      </c>
      <c r="I48" s="22">
        <v>30</v>
      </c>
      <c r="J48" s="22">
        <v>45</v>
      </c>
      <c r="K48" s="22">
        <v>50</v>
      </c>
    </row>
    <row r="49" spans="3:11" x14ac:dyDescent="0.2">
      <c r="C49" s="1" t="s">
        <v>49</v>
      </c>
      <c r="D49" s="20">
        <f t="shared" si="5"/>
        <v>2420</v>
      </c>
      <c r="E49" s="21">
        <f t="shared" si="6"/>
        <v>2356</v>
      </c>
      <c r="F49" s="22">
        <v>2092</v>
      </c>
      <c r="G49" s="22">
        <v>208</v>
      </c>
      <c r="H49" s="22">
        <v>36</v>
      </c>
      <c r="I49" s="22">
        <v>9</v>
      </c>
      <c r="J49" s="22">
        <v>11</v>
      </c>
      <c r="K49" s="22">
        <v>64</v>
      </c>
    </row>
    <row r="50" spans="3:11" x14ac:dyDescent="0.2">
      <c r="C50" s="1" t="s">
        <v>50</v>
      </c>
      <c r="D50" s="20">
        <f t="shared" si="5"/>
        <v>2165</v>
      </c>
      <c r="E50" s="21">
        <f t="shared" si="6"/>
        <v>2147</v>
      </c>
      <c r="F50" s="22">
        <v>1829</v>
      </c>
      <c r="G50" s="22">
        <v>243</v>
      </c>
      <c r="H50" s="22">
        <v>35</v>
      </c>
      <c r="I50" s="22">
        <v>28</v>
      </c>
      <c r="J50" s="22">
        <v>12</v>
      </c>
      <c r="K50" s="22">
        <v>18</v>
      </c>
    </row>
    <row r="51" spans="3:11" x14ac:dyDescent="0.2">
      <c r="C51" s="1" t="s">
        <v>51</v>
      </c>
      <c r="D51" s="20">
        <f t="shared" si="5"/>
        <v>4446</v>
      </c>
      <c r="E51" s="21">
        <f t="shared" si="6"/>
        <v>4428</v>
      </c>
      <c r="F51" s="22">
        <v>4041</v>
      </c>
      <c r="G51" s="22">
        <v>148</v>
      </c>
      <c r="H51" s="22">
        <v>115</v>
      </c>
      <c r="I51" s="22">
        <v>88</v>
      </c>
      <c r="J51" s="22">
        <v>36</v>
      </c>
      <c r="K51" s="22">
        <v>18</v>
      </c>
    </row>
    <row r="52" spans="3:11" x14ac:dyDescent="0.2">
      <c r="C52" s="1" t="s">
        <v>52</v>
      </c>
      <c r="D52" s="20">
        <f t="shared" si="5"/>
        <v>6560</v>
      </c>
      <c r="E52" s="21">
        <f t="shared" si="6"/>
        <v>6560</v>
      </c>
      <c r="F52" s="22">
        <v>6455</v>
      </c>
      <c r="G52" s="22">
        <v>40</v>
      </c>
      <c r="H52" s="22">
        <v>44</v>
      </c>
      <c r="I52" s="22">
        <v>6</v>
      </c>
      <c r="J52" s="22">
        <v>15</v>
      </c>
      <c r="K52" s="24" t="s">
        <v>46</v>
      </c>
    </row>
    <row r="53" spans="3:11" x14ac:dyDescent="0.2">
      <c r="C53" s="1" t="s">
        <v>53</v>
      </c>
      <c r="D53" s="20">
        <f t="shared" si="5"/>
        <v>8074</v>
      </c>
      <c r="E53" s="21">
        <f t="shared" si="6"/>
        <v>8055</v>
      </c>
      <c r="F53" s="22">
        <v>6520</v>
      </c>
      <c r="G53" s="22">
        <v>473</v>
      </c>
      <c r="H53" s="22">
        <v>886</v>
      </c>
      <c r="I53" s="22">
        <v>134</v>
      </c>
      <c r="J53" s="22">
        <v>42</v>
      </c>
      <c r="K53" s="22">
        <v>19</v>
      </c>
    </row>
    <row r="54" spans="3:11" x14ac:dyDescent="0.2">
      <c r="C54" s="1" t="s">
        <v>54</v>
      </c>
      <c r="D54" s="20">
        <f t="shared" si="5"/>
        <v>9618</v>
      </c>
      <c r="E54" s="21">
        <f t="shared" si="6"/>
        <v>9584</v>
      </c>
      <c r="F54" s="22">
        <v>8799</v>
      </c>
      <c r="G54" s="22">
        <v>536</v>
      </c>
      <c r="H54" s="22">
        <v>150</v>
      </c>
      <c r="I54" s="22">
        <v>42</v>
      </c>
      <c r="J54" s="22">
        <v>57</v>
      </c>
      <c r="K54" s="22">
        <v>34</v>
      </c>
    </row>
    <row r="55" spans="3:11" x14ac:dyDescent="0.2">
      <c r="D55" s="8"/>
    </row>
    <row r="56" spans="3:11" x14ac:dyDescent="0.2">
      <c r="C56" s="1" t="s">
        <v>55</v>
      </c>
      <c r="D56" s="20">
        <f t="shared" ref="D56:D62" si="7">E56+K56</f>
        <v>19180</v>
      </c>
      <c r="E56" s="21">
        <f t="shared" ref="E56:E62" si="8">SUM(F56:J56)</f>
        <v>18474</v>
      </c>
      <c r="F56" s="22">
        <v>14103</v>
      </c>
      <c r="G56" s="22">
        <v>716</v>
      </c>
      <c r="H56" s="22">
        <v>2797</v>
      </c>
      <c r="I56" s="22">
        <v>678</v>
      </c>
      <c r="J56" s="22">
        <v>180</v>
      </c>
      <c r="K56" s="22">
        <v>706</v>
      </c>
    </row>
    <row r="57" spans="3:11" x14ac:dyDescent="0.2">
      <c r="C57" s="1" t="s">
        <v>56</v>
      </c>
      <c r="D57" s="20">
        <f t="shared" si="7"/>
        <v>3637</v>
      </c>
      <c r="E57" s="21">
        <f t="shared" si="8"/>
        <v>3601</v>
      </c>
      <c r="F57" s="22">
        <v>2975</v>
      </c>
      <c r="G57" s="22">
        <v>451</v>
      </c>
      <c r="H57" s="22">
        <v>119</v>
      </c>
      <c r="I57" s="22">
        <v>32</v>
      </c>
      <c r="J57" s="22">
        <v>24</v>
      </c>
      <c r="K57" s="22">
        <v>36</v>
      </c>
    </row>
    <row r="58" spans="3:11" x14ac:dyDescent="0.2">
      <c r="C58" s="1" t="s">
        <v>57</v>
      </c>
      <c r="D58" s="20">
        <f t="shared" si="7"/>
        <v>3132</v>
      </c>
      <c r="E58" s="21">
        <f t="shared" si="8"/>
        <v>3112</v>
      </c>
      <c r="F58" s="22">
        <v>2386</v>
      </c>
      <c r="G58" s="22">
        <v>597</v>
      </c>
      <c r="H58" s="22">
        <v>38</v>
      </c>
      <c r="I58" s="22">
        <v>72</v>
      </c>
      <c r="J58" s="22">
        <v>19</v>
      </c>
      <c r="K58" s="24">
        <v>20</v>
      </c>
    </row>
    <row r="59" spans="3:11" x14ac:dyDescent="0.2">
      <c r="C59" s="1" t="s">
        <v>58</v>
      </c>
      <c r="D59" s="20">
        <f t="shared" si="7"/>
        <v>14160</v>
      </c>
      <c r="E59" s="21">
        <f t="shared" si="8"/>
        <v>14117</v>
      </c>
      <c r="F59" s="22">
        <v>11374</v>
      </c>
      <c r="G59" s="22">
        <v>1065</v>
      </c>
      <c r="H59" s="22">
        <v>1313</v>
      </c>
      <c r="I59" s="22">
        <v>251</v>
      </c>
      <c r="J59" s="22">
        <v>114</v>
      </c>
      <c r="K59" s="22">
        <v>43</v>
      </c>
    </row>
    <row r="60" spans="3:11" x14ac:dyDescent="0.2">
      <c r="C60" s="1" t="s">
        <v>59</v>
      </c>
      <c r="D60" s="20">
        <f t="shared" si="7"/>
        <v>4783</v>
      </c>
      <c r="E60" s="21">
        <f t="shared" si="8"/>
        <v>4742</v>
      </c>
      <c r="F60" s="22">
        <v>3798</v>
      </c>
      <c r="G60" s="22">
        <v>661</v>
      </c>
      <c r="H60" s="22">
        <v>214</v>
      </c>
      <c r="I60" s="22">
        <v>34</v>
      </c>
      <c r="J60" s="22">
        <v>35</v>
      </c>
      <c r="K60" s="22">
        <v>41</v>
      </c>
    </row>
    <row r="61" spans="3:11" x14ac:dyDescent="0.2">
      <c r="C61" s="1" t="s">
        <v>60</v>
      </c>
      <c r="D61" s="20">
        <f t="shared" si="7"/>
        <v>5848</v>
      </c>
      <c r="E61" s="21">
        <f t="shared" si="8"/>
        <v>5804</v>
      </c>
      <c r="F61" s="22">
        <v>4625</v>
      </c>
      <c r="G61" s="22">
        <v>770</v>
      </c>
      <c r="H61" s="22">
        <v>243</v>
      </c>
      <c r="I61" s="22">
        <v>132</v>
      </c>
      <c r="J61" s="22">
        <v>34</v>
      </c>
      <c r="K61" s="24">
        <v>44</v>
      </c>
    </row>
    <row r="62" spans="3:11" x14ac:dyDescent="0.2">
      <c r="C62" s="1" t="s">
        <v>61</v>
      </c>
      <c r="D62" s="20">
        <f t="shared" si="7"/>
        <v>15190</v>
      </c>
      <c r="E62" s="21">
        <f t="shared" si="8"/>
        <v>15013</v>
      </c>
      <c r="F62" s="22">
        <v>11512</v>
      </c>
      <c r="G62" s="22">
        <v>898</v>
      </c>
      <c r="H62" s="22">
        <v>1790</v>
      </c>
      <c r="I62" s="22">
        <v>671</v>
      </c>
      <c r="J62" s="22">
        <v>142</v>
      </c>
      <c r="K62" s="22">
        <v>177</v>
      </c>
    </row>
    <row r="63" spans="3:11" x14ac:dyDescent="0.2">
      <c r="D63" s="8"/>
    </row>
    <row r="64" spans="3:11" x14ac:dyDescent="0.2">
      <c r="C64" s="1" t="s">
        <v>62</v>
      </c>
      <c r="D64" s="20">
        <f t="shared" ref="D64:D70" si="9">E64+K64</f>
        <v>19295</v>
      </c>
      <c r="E64" s="21">
        <f t="shared" ref="E64:E70" si="10">SUM(F64:J64)</f>
        <v>18921</v>
      </c>
      <c r="F64" s="22">
        <v>14579</v>
      </c>
      <c r="G64" s="22">
        <v>656</v>
      </c>
      <c r="H64" s="22">
        <v>2891</v>
      </c>
      <c r="I64" s="22">
        <v>616</v>
      </c>
      <c r="J64" s="22">
        <v>179</v>
      </c>
      <c r="K64" s="22">
        <v>374</v>
      </c>
    </row>
    <row r="65" spans="1:11" x14ac:dyDescent="0.2">
      <c r="C65" s="1" t="s">
        <v>63</v>
      </c>
      <c r="D65" s="20">
        <f t="shared" si="9"/>
        <v>3621</v>
      </c>
      <c r="E65" s="21">
        <f t="shared" si="10"/>
        <v>3608</v>
      </c>
      <c r="F65" s="22">
        <v>2958</v>
      </c>
      <c r="G65" s="22">
        <v>276</v>
      </c>
      <c r="H65" s="22">
        <v>334</v>
      </c>
      <c r="I65" s="22">
        <v>17</v>
      </c>
      <c r="J65" s="22">
        <v>23</v>
      </c>
      <c r="K65" s="22">
        <v>13</v>
      </c>
    </row>
    <row r="66" spans="1:11" x14ac:dyDescent="0.2">
      <c r="C66" s="1" t="s">
        <v>64</v>
      </c>
      <c r="D66" s="20">
        <f t="shared" si="9"/>
        <v>5658</v>
      </c>
      <c r="E66" s="21">
        <f t="shared" si="10"/>
        <v>5654</v>
      </c>
      <c r="F66" s="22">
        <v>4814</v>
      </c>
      <c r="G66" s="22">
        <v>222</v>
      </c>
      <c r="H66" s="22">
        <v>481</v>
      </c>
      <c r="I66" s="22">
        <v>89</v>
      </c>
      <c r="J66" s="22">
        <v>48</v>
      </c>
      <c r="K66" s="22">
        <v>4</v>
      </c>
    </row>
    <row r="67" spans="1:11" x14ac:dyDescent="0.2">
      <c r="C67" s="1" t="s">
        <v>65</v>
      </c>
      <c r="D67" s="20">
        <f t="shared" si="9"/>
        <v>3597</v>
      </c>
      <c r="E67" s="21">
        <f t="shared" si="10"/>
        <v>3595</v>
      </c>
      <c r="F67" s="22">
        <v>3169</v>
      </c>
      <c r="G67" s="22">
        <v>132</v>
      </c>
      <c r="H67" s="22">
        <v>203</v>
      </c>
      <c r="I67" s="22">
        <v>58</v>
      </c>
      <c r="J67" s="22">
        <v>33</v>
      </c>
      <c r="K67" s="22">
        <v>2</v>
      </c>
    </row>
    <row r="68" spans="1:11" x14ac:dyDescent="0.2">
      <c r="C68" s="1" t="s">
        <v>66</v>
      </c>
      <c r="D68" s="20">
        <f t="shared" si="9"/>
        <v>1953</v>
      </c>
      <c r="E68" s="21">
        <f t="shared" si="10"/>
        <v>1942</v>
      </c>
      <c r="F68" s="22">
        <v>1490</v>
      </c>
      <c r="G68" s="22">
        <v>332</v>
      </c>
      <c r="H68" s="22">
        <v>42</v>
      </c>
      <c r="I68" s="22">
        <v>71</v>
      </c>
      <c r="J68" s="24">
        <v>7</v>
      </c>
      <c r="K68" s="22">
        <v>11</v>
      </c>
    </row>
    <row r="69" spans="1:11" x14ac:dyDescent="0.2">
      <c r="C69" s="1" t="s">
        <v>67</v>
      </c>
      <c r="D69" s="20">
        <f t="shared" si="9"/>
        <v>3826</v>
      </c>
      <c r="E69" s="21">
        <f t="shared" si="10"/>
        <v>3746</v>
      </c>
      <c r="F69" s="22">
        <v>3162</v>
      </c>
      <c r="G69" s="22">
        <v>230</v>
      </c>
      <c r="H69" s="22">
        <v>197</v>
      </c>
      <c r="I69" s="22">
        <v>122</v>
      </c>
      <c r="J69" s="22">
        <v>35</v>
      </c>
      <c r="K69" s="22">
        <v>80</v>
      </c>
    </row>
    <row r="70" spans="1:11" x14ac:dyDescent="0.2">
      <c r="C70" s="1" t="s">
        <v>68</v>
      </c>
      <c r="D70" s="20">
        <f t="shared" si="9"/>
        <v>610</v>
      </c>
      <c r="E70" s="21">
        <f t="shared" si="10"/>
        <v>606</v>
      </c>
      <c r="F70" s="22">
        <v>477</v>
      </c>
      <c r="G70" s="22">
        <v>57</v>
      </c>
      <c r="H70" s="22">
        <v>36</v>
      </c>
      <c r="I70" s="22">
        <v>28</v>
      </c>
      <c r="J70" s="22">
        <v>8</v>
      </c>
      <c r="K70" s="22">
        <v>4</v>
      </c>
    </row>
    <row r="71" spans="1:11" ht="18" thickBot="1" x14ac:dyDescent="0.25">
      <c r="B71" s="4"/>
      <c r="C71" s="4"/>
      <c r="D71" s="25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69</v>
      </c>
    </row>
    <row r="73" spans="1:11" x14ac:dyDescent="0.2">
      <c r="A73" s="1"/>
    </row>
  </sheetData>
  <phoneticPr fontId="2"/>
  <pageMargins left="0.4" right="0.54" top="0.56999999999999995" bottom="0.53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74"/>
  <sheetViews>
    <sheetView showGridLines="0" zoomScale="75" zoomScaleNormal="75" workbookViewId="0">
      <selection activeCell="C73" sqref="C73"/>
    </sheetView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8.375" style="2" customWidth="1"/>
    <col min="4" max="5" width="15.875" style="2" customWidth="1"/>
    <col min="6" max="6" width="19.625" style="2" customWidth="1"/>
    <col min="7" max="7" width="15.875" style="2" customWidth="1"/>
    <col min="8" max="256" width="14.625" style="2"/>
    <col min="257" max="257" width="13.375" style="2" customWidth="1"/>
    <col min="258" max="258" width="4.625" style="2" customWidth="1"/>
    <col min="259" max="259" width="18.375" style="2" customWidth="1"/>
    <col min="260" max="261" width="15.875" style="2" customWidth="1"/>
    <col min="262" max="262" width="19.625" style="2" customWidth="1"/>
    <col min="263" max="263" width="15.875" style="2" customWidth="1"/>
    <col min="264" max="512" width="14.625" style="2"/>
    <col min="513" max="513" width="13.375" style="2" customWidth="1"/>
    <col min="514" max="514" width="4.625" style="2" customWidth="1"/>
    <col min="515" max="515" width="18.375" style="2" customWidth="1"/>
    <col min="516" max="517" width="15.875" style="2" customWidth="1"/>
    <col min="518" max="518" width="19.625" style="2" customWidth="1"/>
    <col min="519" max="519" width="15.875" style="2" customWidth="1"/>
    <col min="520" max="768" width="14.625" style="2"/>
    <col min="769" max="769" width="13.375" style="2" customWidth="1"/>
    <col min="770" max="770" width="4.625" style="2" customWidth="1"/>
    <col min="771" max="771" width="18.375" style="2" customWidth="1"/>
    <col min="772" max="773" width="15.875" style="2" customWidth="1"/>
    <col min="774" max="774" width="19.625" style="2" customWidth="1"/>
    <col min="775" max="775" width="15.875" style="2" customWidth="1"/>
    <col min="776" max="1024" width="14.625" style="2"/>
    <col min="1025" max="1025" width="13.375" style="2" customWidth="1"/>
    <col min="1026" max="1026" width="4.625" style="2" customWidth="1"/>
    <col min="1027" max="1027" width="18.375" style="2" customWidth="1"/>
    <col min="1028" max="1029" width="15.875" style="2" customWidth="1"/>
    <col min="1030" max="1030" width="19.625" style="2" customWidth="1"/>
    <col min="1031" max="1031" width="15.875" style="2" customWidth="1"/>
    <col min="1032" max="1280" width="14.625" style="2"/>
    <col min="1281" max="1281" width="13.375" style="2" customWidth="1"/>
    <col min="1282" max="1282" width="4.625" style="2" customWidth="1"/>
    <col min="1283" max="1283" width="18.375" style="2" customWidth="1"/>
    <col min="1284" max="1285" width="15.875" style="2" customWidth="1"/>
    <col min="1286" max="1286" width="19.625" style="2" customWidth="1"/>
    <col min="1287" max="1287" width="15.875" style="2" customWidth="1"/>
    <col min="1288" max="1536" width="14.625" style="2"/>
    <col min="1537" max="1537" width="13.375" style="2" customWidth="1"/>
    <col min="1538" max="1538" width="4.625" style="2" customWidth="1"/>
    <col min="1539" max="1539" width="18.375" style="2" customWidth="1"/>
    <col min="1540" max="1541" width="15.875" style="2" customWidth="1"/>
    <col min="1542" max="1542" width="19.625" style="2" customWidth="1"/>
    <col min="1543" max="1543" width="15.875" style="2" customWidth="1"/>
    <col min="1544" max="1792" width="14.625" style="2"/>
    <col min="1793" max="1793" width="13.375" style="2" customWidth="1"/>
    <col min="1794" max="1794" width="4.625" style="2" customWidth="1"/>
    <col min="1795" max="1795" width="18.375" style="2" customWidth="1"/>
    <col min="1796" max="1797" width="15.875" style="2" customWidth="1"/>
    <col min="1798" max="1798" width="19.625" style="2" customWidth="1"/>
    <col min="1799" max="1799" width="15.875" style="2" customWidth="1"/>
    <col min="1800" max="2048" width="14.625" style="2"/>
    <col min="2049" max="2049" width="13.375" style="2" customWidth="1"/>
    <col min="2050" max="2050" width="4.625" style="2" customWidth="1"/>
    <col min="2051" max="2051" width="18.375" style="2" customWidth="1"/>
    <col min="2052" max="2053" width="15.875" style="2" customWidth="1"/>
    <col min="2054" max="2054" width="19.625" style="2" customWidth="1"/>
    <col min="2055" max="2055" width="15.875" style="2" customWidth="1"/>
    <col min="2056" max="2304" width="14.625" style="2"/>
    <col min="2305" max="2305" width="13.375" style="2" customWidth="1"/>
    <col min="2306" max="2306" width="4.625" style="2" customWidth="1"/>
    <col min="2307" max="2307" width="18.375" style="2" customWidth="1"/>
    <col min="2308" max="2309" width="15.875" style="2" customWidth="1"/>
    <col min="2310" max="2310" width="19.625" style="2" customWidth="1"/>
    <col min="2311" max="2311" width="15.875" style="2" customWidth="1"/>
    <col min="2312" max="2560" width="14.625" style="2"/>
    <col min="2561" max="2561" width="13.375" style="2" customWidth="1"/>
    <col min="2562" max="2562" width="4.625" style="2" customWidth="1"/>
    <col min="2563" max="2563" width="18.375" style="2" customWidth="1"/>
    <col min="2564" max="2565" width="15.875" style="2" customWidth="1"/>
    <col min="2566" max="2566" width="19.625" style="2" customWidth="1"/>
    <col min="2567" max="2567" width="15.875" style="2" customWidth="1"/>
    <col min="2568" max="2816" width="14.625" style="2"/>
    <col min="2817" max="2817" width="13.375" style="2" customWidth="1"/>
    <col min="2818" max="2818" width="4.625" style="2" customWidth="1"/>
    <col min="2819" max="2819" width="18.375" style="2" customWidth="1"/>
    <col min="2820" max="2821" width="15.875" style="2" customWidth="1"/>
    <col min="2822" max="2822" width="19.625" style="2" customWidth="1"/>
    <col min="2823" max="2823" width="15.875" style="2" customWidth="1"/>
    <col min="2824" max="3072" width="14.625" style="2"/>
    <col min="3073" max="3073" width="13.375" style="2" customWidth="1"/>
    <col min="3074" max="3074" width="4.625" style="2" customWidth="1"/>
    <col min="3075" max="3075" width="18.375" style="2" customWidth="1"/>
    <col min="3076" max="3077" width="15.875" style="2" customWidth="1"/>
    <col min="3078" max="3078" width="19.625" style="2" customWidth="1"/>
    <col min="3079" max="3079" width="15.875" style="2" customWidth="1"/>
    <col min="3080" max="3328" width="14.625" style="2"/>
    <col min="3329" max="3329" width="13.375" style="2" customWidth="1"/>
    <col min="3330" max="3330" width="4.625" style="2" customWidth="1"/>
    <col min="3331" max="3331" width="18.375" style="2" customWidth="1"/>
    <col min="3332" max="3333" width="15.875" style="2" customWidth="1"/>
    <col min="3334" max="3334" width="19.625" style="2" customWidth="1"/>
    <col min="3335" max="3335" width="15.875" style="2" customWidth="1"/>
    <col min="3336" max="3584" width="14.625" style="2"/>
    <col min="3585" max="3585" width="13.375" style="2" customWidth="1"/>
    <col min="3586" max="3586" width="4.625" style="2" customWidth="1"/>
    <col min="3587" max="3587" width="18.375" style="2" customWidth="1"/>
    <col min="3588" max="3589" width="15.875" style="2" customWidth="1"/>
    <col min="3590" max="3590" width="19.625" style="2" customWidth="1"/>
    <col min="3591" max="3591" width="15.875" style="2" customWidth="1"/>
    <col min="3592" max="3840" width="14.625" style="2"/>
    <col min="3841" max="3841" width="13.375" style="2" customWidth="1"/>
    <col min="3842" max="3842" width="4.625" style="2" customWidth="1"/>
    <col min="3843" max="3843" width="18.375" style="2" customWidth="1"/>
    <col min="3844" max="3845" width="15.875" style="2" customWidth="1"/>
    <col min="3846" max="3846" width="19.625" style="2" customWidth="1"/>
    <col min="3847" max="3847" width="15.875" style="2" customWidth="1"/>
    <col min="3848" max="4096" width="14.625" style="2"/>
    <col min="4097" max="4097" width="13.375" style="2" customWidth="1"/>
    <col min="4098" max="4098" width="4.625" style="2" customWidth="1"/>
    <col min="4099" max="4099" width="18.375" style="2" customWidth="1"/>
    <col min="4100" max="4101" width="15.875" style="2" customWidth="1"/>
    <col min="4102" max="4102" width="19.625" style="2" customWidth="1"/>
    <col min="4103" max="4103" width="15.875" style="2" customWidth="1"/>
    <col min="4104" max="4352" width="14.625" style="2"/>
    <col min="4353" max="4353" width="13.375" style="2" customWidth="1"/>
    <col min="4354" max="4354" width="4.625" style="2" customWidth="1"/>
    <col min="4355" max="4355" width="18.375" style="2" customWidth="1"/>
    <col min="4356" max="4357" width="15.875" style="2" customWidth="1"/>
    <col min="4358" max="4358" width="19.625" style="2" customWidth="1"/>
    <col min="4359" max="4359" width="15.875" style="2" customWidth="1"/>
    <col min="4360" max="4608" width="14.625" style="2"/>
    <col min="4609" max="4609" width="13.375" style="2" customWidth="1"/>
    <col min="4610" max="4610" width="4.625" style="2" customWidth="1"/>
    <col min="4611" max="4611" width="18.375" style="2" customWidth="1"/>
    <col min="4612" max="4613" width="15.875" style="2" customWidth="1"/>
    <col min="4614" max="4614" width="19.625" style="2" customWidth="1"/>
    <col min="4615" max="4615" width="15.875" style="2" customWidth="1"/>
    <col min="4616" max="4864" width="14.625" style="2"/>
    <col min="4865" max="4865" width="13.375" style="2" customWidth="1"/>
    <col min="4866" max="4866" width="4.625" style="2" customWidth="1"/>
    <col min="4867" max="4867" width="18.375" style="2" customWidth="1"/>
    <col min="4868" max="4869" width="15.875" style="2" customWidth="1"/>
    <col min="4870" max="4870" width="19.625" style="2" customWidth="1"/>
    <col min="4871" max="4871" width="15.875" style="2" customWidth="1"/>
    <col min="4872" max="5120" width="14.625" style="2"/>
    <col min="5121" max="5121" width="13.375" style="2" customWidth="1"/>
    <col min="5122" max="5122" width="4.625" style="2" customWidth="1"/>
    <col min="5123" max="5123" width="18.375" style="2" customWidth="1"/>
    <col min="5124" max="5125" width="15.875" style="2" customWidth="1"/>
    <col min="5126" max="5126" width="19.625" style="2" customWidth="1"/>
    <col min="5127" max="5127" width="15.875" style="2" customWidth="1"/>
    <col min="5128" max="5376" width="14.625" style="2"/>
    <col min="5377" max="5377" width="13.375" style="2" customWidth="1"/>
    <col min="5378" max="5378" width="4.625" style="2" customWidth="1"/>
    <col min="5379" max="5379" width="18.375" style="2" customWidth="1"/>
    <col min="5380" max="5381" width="15.875" style="2" customWidth="1"/>
    <col min="5382" max="5382" width="19.625" style="2" customWidth="1"/>
    <col min="5383" max="5383" width="15.875" style="2" customWidth="1"/>
    <col min="5384" max="5632" width="14.625" style="2"/>
    <col min="5633" max="5633" width="13.375" style="2" customWidth="1"/>
    <col min="5634" max="5634" width="4.625" style="2" customWidth="1"/>
    <col min="5635" max="5635" width="18.375" style="2" customWidth="1"/>
    <col min="5636" max="5637" width="15.875" style="2" customWidth="1"/>
    <col min="5638" max="5638" width="19.625" style="2" customWidth="1"/>
    <col min="5639" max="5639" width="15.875" style="2" customWidth="1"/>
    <col min="5640" max="5888" width="14.625" style="2"/>
    <col min="5889" max="5889" width="13.375" style="2" customWidth="1"/>
    <col min="5890" max="5890" width="4.625" style="2" customWidth="1"/>
    <col min="5891" max="5891" width="18.375" style="2" customWidth="1"/>
    <col min="5892" max="5893" width="15.875" style="2" customWidth="1"/>
    <col min="5894" max="5894" width="19.625" style="2" customWidth="1"/>
    <col min="5895" max="5895" width="15.875" style="2" customWidth="1"/>
    <col min="5896" max="6144" width="14.625" style="2"/>
    <col min="6145" max="6145" width="13.375" style="2" customWidth="1"/>
    <col min="6146" max="6146" width="4.625" style="2" customWidth="1"/>
    <col min="6147" max="6147" width="18.375" style="2" customWidth="1"/>
    <col min="6148" max="6149" width="15.875" style="2" customWidth="1"/>
    <col min="6150" max="6150" width="19.625" style="2" customWidth="1"/>
    <col min="6151" max="6151" width="15.875" style="2" customWidth="1"/>
    <col min="6152" max="6400" width="14.625" style="2"/>
    <col min="6401" max="6401" width="13.375" style="2" customWidth="1"/>
    <col min="6402" max="6402" width="4.625" style="2" customWidth="1"/>
    <col min="6403" max="6403" width="18.375" style="2" customWidth="1"/>
    <col min="6404" max="6405" width="15.875" style="2" customWidth="1"/>
    <col min="6406" max="6406" width="19.625" style="2" customWidth="1"/>
    <col min="6407" max="6407" width="15.875" style="2" customWidth="1"/>
    <col min="6408" max="6656" width="14.625" style="2"/>
    <col min="6657" max="6657" width="13.375" style="2" customWidth="1"/>
    <col min="6658" max="6658" width="4.625" style="2" customWidth="1"/>
    <col min="6659" max="6659" width="18.375" style="2" customWidth="1"/>
    <col min="6660" max="6661" width="15.875" style="2" customWidth="1"/>
    <col min="6662" max="6662" width="19.625" style="2" customWidth="1"/>
    <col min="6663" max="6663" width="15.875" style="2" customWidth="1"/>
    <col min="6664" max="6912" width="14.625" style="2"/>
    <col min="6913" max="6913" width="13.375" style="2" customWidth="1"/>
    <col min="6914" max="6914" width="4.625" style="2" customWidth="1"/>
    <col min="6915" max="6915" width="18.375" style="2" customWidth="1"/>
    <col min="6916" max="6917" width="15.875" style="2" customWidth="1"/>
    <col min="6918" max="6918" width="19.625" style="2" customWidth="1"/>
    <col min="6919" max="6919" width="15.875" style="2" customWidth="1"/>
    <col min="6920" max="7168" width="14.625" style="2"/>
    <col min="7169" max="7169" width="13.375" style="2" customWidth="1"/>
    <col min="7170" max="7170" width="4.625" style="2" customWidth="1"/>
    <col min="7171" max="7171" width="18.375" style="2" customWidth="1"/>
    <col min="7172" max="7173" width="15.875" style="2" customWidth="1"/>
    <col min="7174" max="7174" width="19.625" style="2" customWidth="1"/>
    <col min="7175" max="7175" width="15.875" style="2" customWidth="1"/>
    <col min="7176" max="7424" width="14.625" style="2"/>
    <col min="7425" max="7425" width="13.375" style="2" customWidth="1"/>
    <col min="7426" max="7426" width="4.625" style="2" customWidth="1"/>
    <col min="7427" max="7427" width="18.375" style="2" customWidth="1"/>
    <col min="7428" max="7429" width="15.875" style="2" customWidth="1"/>
    <col min="7430" max="7430" width="19.625" style="2" customWidth="1"/>
    <col min="7431" max="7431" width="15.875" style="2" customWidth="1"/>
    <col min="7432" max="7680" width="14.625" style="2"/>
    <col min="7681" max="7681" width="13.375" style="2" customWidth="1"/>
    <col min="7682" max="7682" width="4.625" style="2" customWidth="1"/>
    <col min="7683" max="7683" width="18.375" style="2" customWidth="1"/>
    <col min="7684" max="7685" width="15.875" style="2" customWidth="1"/>
    <col min="7686" max="7686" width="19.625" style="2" customWidth="1"/>
    <col min="7687" max="7687" width="15.875" style="2" customWidth="1"/>
    <col min="7688" max="7936" width="14.625" style="2"/>
    <col min="7937" max="7937" width="13.375" style="2" customWidth="1"/>
    <col min="7938" max="7938" width="4.625" style="2" customWidth="1"/>
    <col min="7939" max="7939" width="18.375" style="2" customWidth="1"/>
    <col min="7940" max="7941" width="15.875" style="2" customWidth="1"/>
    <col min="7942" max="7942" width="19.625" style="2" customWidth="1"/>
    <col min="7943" max="7943" width="15.875" style="2" customWidth="1"/>
    <col min="7944" max="8192" width="14.625" style="2"/>
    <col min="8193" max="8193" width="13.375" style="2" customWidth="1"/>
    <col min="8194" max="8194" width="4.625" style="2" customWidth="1"/>
    <col min="8195" max="8195" width="18.375" style="2" customWidth="1"/>
    <col min="8196" max="8197" width="15.875" style="2" customWidth="1"/>
    <col min="8198" max="8198" width="19.625" style="2" customWidth="1"/>
    <col min="8199" max="8199" width="15.875" style="2" customWidth="1"/>
    <col min="8200" max="8448" width="14.625" style="2"/>
    <col min="8449" max="8449" width="13.375" style="2" customWidth="1"/>
    <col min="8450" max="8450" width="4.625" style="2" customWidth="1"/>
    <col min="8451" max="8451" width="18.375" style="2" customWidth="1"/>
    <col min="8452" max="8453" width="15.875" style="2" customWidth="1"/>
    <col min="8454" max="8454" width="19.625" style="2" customWidth="1"/>
    <col min="8455" max="8455" width="15.875" style="2" customWidth="1"/>
    <col min="8456" max="8704" width="14.625" style="2"/>
    <col min="8705" max="8705" width="13.375" style="2" customWidth="1"/>
    <col min="8706" max="8706" width="4.625" style="2" customWidth="1"/>
    <col min="8707" max="8707" width="18.375" style="2" customWidth="1"/>
    <col min="8708" max="8709" width="15.875" style="2" customWidth="1"/>
    <col min="8710" max="8710" width="19.625" style="2" customWidth="1"/>
    <col min="8711" max="8711" width="15.875" style="2" customWidth="1"/>
    <col min="8712" max="8960" width="14.625" style="2"/>
    <col min="8961" max="8961" width="13.375" style="2" customWidth="1"/>
    <col min="8962" max="8962" width="4.625" style="2" customWidth="1"/>
    <col min="8963" max="8963" width="18.375" style="2" customWidth="1"/>
    <col min="8964" max="8965" width="15.875" style="2" customWidth="1"/>
    <col min="8966" max="8966" width="19.625" style="2" customWidth="1"/>
    <col min="8967" max="8967" width="15.875" style="2" customWidth="1"/>
    <col min="8968" max="9216" width="14.625" style="2"/>
    <col min="9217" max="9217" width="13.375" style="2" customWidth="1"/>
    <col min="9218" max="9218" width="4.625" style="2" customWidth="1"/>
    <col min="9219" max="9219" width="18.375" style="2" customWidth="1"/>
    <col min="9220" max="9221" width="15.875" style="2" customWidth="1"/>
    <col min="9222" max="9222" width="19.625" style="2" customWidth="1"/>
    <col min="9223" max="9223" width="15.875" style="2" customWidth="1"/>
    <col min="9224" max="9472" width="14.625" style="2"/>
    <col min="9473" max="9473" width="13.375" style="2" customWidth="1"/>
    <col min="9474" max="9474" width="4.625" style="2" customWidth="1"/>
    <col min="9475" max="9475" width="18.375" style="2" customWidth="1"/>
    <col min="9476" max="9477" width="15.875" style="2" customWidth="1"/>
    <col min="9478" max="9478" width="19.625" style="2" customWidth="1"/>
    <col min="9479" max="9479" width="15.875" style="2" customWidth="1"/>
    <col min="9480" max="9728" width="14.625" style="2"/>
    <col min="9729" max="9729" width="13.375" style="2" customWidth="1"/>
    <col min="9730" max="9730" width="4.625" style="2" customWidth="1"/>
    <col min="9731" max="9731" width="18.375" style="2" customWidth="1"/>
    <col min="9732" max="9733" width="15.875" style="2" customWidth="1"/>
    <col min="9734" max="9734" width="19.625" style="2" customWidth="1"/>
    <col min="9735" max="9735" width="15.875" style="2" customWidth="1"/>
    <col min="9736" max="9984" width="14.625" style="2"/>
    <col min="9985" max="9985" width="13.375" style="2" customWidth="1"/>
    <col min="9986" max="9986" width="4.625" style="2" customWidth="1"/>
    <col min="9987" max="9987" width="18.375" style="2" customWidth="1"/>
    <col min="9988" max="9989" width="15.875" style="2" customWidth="1"/>
    <col min="9990" max="9990" width="19.625" style="2" customWidth="1"/>
    <col min="9991" max="9991" width="15.875" style="2" customWidth="1"/>
    <col min="9992" max="10240" width="14.625" style="2"/>
    <col min="10241" max="10241" width="13.375" style="2" customWidth="1"/>
    <col min="10242" max="10242" width="4.625" style="2" customWidth="1"/>
    <col min="10243" max="10243" width="18.375" style="2" customWidth="1"/>
    <col min="10244" max="10245" width="15.875" style="2" customWidth="1"/>
    <col min="10246" max="10246" width="19.625" style="2" customWidth="1"/>
    <col min="10247" max="10247" width="15.875" style="2" customWidth="1"/>
    <col min="10248" max="10496" width="14.625" style="2"/>
    <col min="10497" max="10497" width="13.375" style="2" customWidth="1"/>
    <col min="10498" max="10498" width="4.625" style="2" customWidth="1"/>
    <col min="10499" max="10499" width="18.375" style="2" customWidth="1"/>
    <col min="10500" max="10501" width="15.875" style="2" customWidth="1"/>
    <col min="10502" max="10502" width="19.625" style="2" customWidth="1"/>
    <col min="10503" max="10503" width="15.875" style="2" customWidth="1"/>
    <col min="10504" max="10752" width="14.625" style="2"/>
    <col min="10753" max="10753" width="13.375" style="2" customWidth="1"/>
    <col min="10754" max="10754" width="4.625" style="2" customWidth="1"/>
    <col min="10755" max="10755" width="18.375" style="2" customWidth="1"/>
    <col min="10756" max="10757" width="15.875" style="2" customWidth="1"/>
    <col min="10758" max="10758" width="19.625" style="2" customWidth="1"/>
    <col min="10759" max="10759" width="15.875" style="2" customWidth="1"/>
    <col min="10760" max="11008" width="14.625" style="2"/>
    <col min="11009" max="11009" width="13.375" style="2" customWidth="1"/>
    <col min="11010" max="11010" width="4.625" style="2" customWidth="1"/>
    <col min="11011" max="11011" width="18.375" style="2" customWidth="1"/>
    <col min="11012" max="11013" width="15.875" style="2" customWidth="1"/>
    <col min="11014" max="11014" width="19.625" style="2" customWidth="1"/>
    <col min="11015" max="11015" width="15.875" style="2" customWidth="1"/>
    <col min="11016" max="11264" width="14.625" style="2"/>
    <col min="11265" max="11265" width="13.375" style="2" customWidth="1"/>
    <col min="11266" max="11266" width="4.625" style="2" customWidth="1"/>
    <col min="11267" max="11267" width="18.375" style="2" customWidth="1"/>
    <col min="11268" max="11269" width="15.875" style="2" customWidth="1"/>
    <col min="11270" max="11270" width="19.625" style="2" customWidth="1"/>
    <col min="11271" max="11271" width="15.875" style="2" customWidth="1"/>
    <col min="11272" max="11520" width="14.625" style="2"/>
    <col min="11521" max="11521" width="13.375" style="2" customWidth="1"/>
    <col min="11522" max="11522" width="4.625" style="2" customWidth="1"/>
    <col min="11523" max="11523" width="18.375" style="2" customWidth="1"/>
    <col min="11524" max="11525" width="15.875" style="2" customWidth="1"/>
    <col min="11526" max="11526" width="19.625" style="2" customWidth="1"/>
    <col min="11527" max="11527" width="15.875" style="2" customWidth="1"/>
    <col min="11528" max="11776" width="14.625" style="2"/>
    <col min="11777" max="11777" width="13.375" style="2" customWidth="1"/>
    <col min="11778" max="11778" width="4.625" style="2" customWidth="1"/>
    <col min="11779" max="11779" width="18.375" style="2" customWidth="1"/>
    <col min="11780" max="11781" width="15.875" style="2" customWidth="1"/>
    <col min="11782" max="11782" width="19.625" style="2" customWidth="1"/>
    <col min="11783" max="11783" width="15.875" style="2" customWidth="1"/>
    <col min="11784" max="12032" width="14.625" style="2"/>
    <col min="12033" max="12033" width="13.375" style="2" customWidth="1"/>
    <col min="12034" max="12034" width="4.625" style="2" customWidth="1"/>
    <col min="12035" max="12035" width="18.375" style="2" customWidth="1"/>
    <col min="12036" max="12037" width="15.875" style="2" customWidth="1"/>
    <col min="12038" max="12038" width="19.625" style="2" customWidth="1"/>
    <col min="12039" max="12039" width="15.875" style="2" customWidth="1"/>
    <col min="12040" max="12288" width="14.625" style="2"/>
    <col min="12289" max="12289" width="13.375" style="2" customWidth="1"/>
    <col min="12290" max="12290" width="4.625" style="2" customWidth="1"/>
    <col min="12291" max="12291" width="18.375" style="2" customWidth="1"/>
    <col min="12292" max="12293" width="15.875" style="2" customWidth="1"/>
    <col min="12294" max="12294" width="19.625" style="2" customWidth="1"/>
    <col min="12295" max="12295" width="15.875" style="2" customWidth="1"/>
    <col min="12296" max="12544" width="14.625" style="2"/>
    <col min="12545" max="12545" width="13.375" style="2" customWidth="1"/>
    <col min="12546" max="12546" width="4.625" style="2" customWidth="1"/>
    <col min="12547" max="12547" width="18.375" style="2" customWidth="1"/>
    <col min="12548" max="12549" width="15.875" style="2" customWidth="1"/>
    <col min="12550" max="12550" width="19.625" style="2" customWidth="1"/>
    <col min="12551" max="12551" width="15.875" style="2" customWidth="1"/>
    <col min="12552" max="12800" width="14.625" style="2"/>
    <col min="12801" max="12801" width="13.375" style="2" customWidth="1"/>
    <col min="12802" max="12802" width="4.625" style="2" customWidth="1"/>
    <col min="12803" max="12803" width="18.375" style="2" customWidth="1"/>
    <col min="12804" max="12805" width="15.875" style="2" customWidth="1"/>
    <col min="12806" max="12806" width="19.625" style="2" customWidth="1"/>
    <col min="12807" max="12807" width="15.875" style="2" customWidth="1"/>
    <col min="12808" max="13056" width="14.625" style="2"/>
    <col min="13057" max="13057" width="13.375" style="2" customWidth="1"/>
    <col min="13058" max="13058" width="4.625" style="2" customWidth="1"/>
    <col min="13059" max="13059" width="18.375" style="2" customWidth="1"/>
    <col min="13060" max="13061" width="15.875" style="2" customWidth="1"/>
    <col min="13062" max="13062" width="19.625" style="2" customWidth="1"/>
    <col min="13063" max="13063" width="15.875" style="2" customWidth="1"/>
    <col min="13064" max="13312" width="14.625" style="2"/>
    <col min="13313" max="13313" width="13.375" style="2" customWidth="1"/>
    <col min="13314" max="13314" width="4.625" style="2" customWidth="1"/>
    <col min="13315" max="13315" width="18.375" style="2" customWidth="1"/>
    <col min="13316" max="13317" width="15.875" style="2" customWidth="1"/>
    <col min="13318" max="13318" width="19.625" style="2" customWidth="1"/>
    <col min="13319" max="13319" width="15.875" style="2" customWidth="1"/>
    <col min="13320" max="13568" width="14.625" style="2"/>
    <col min="13569" max="13569" width="13.375" style="2" customWidth="1"/>
    <col min="13570" max="13570" width="4.625" style="2" customWidth="1"/>
    <col min="13571" max="13571" width="18.375" style="2" customWidth="1"/>
    <col min="13572" max="13573" width="15.875" style="2" customWidth="1"/>
    <col min="13574" max="13574" width="19.625" style="2" customWidth="1"/>
    <col min="13575" max="13575" width="15.875" style="2" customWidth="1"/>
    <col min="13576" max="13824" width="14.625" style="2"/>
    <col min="13825" max="13825" width="13.375" style="2" customWidth="1"/>
    <col min="13826" max="13826" width="4.625" style="2" customWidth="1"/>
    <col min="13827" max="13827" width="18.375" style="2" customWidth="1"/>
    <col min="13828" max="13829" width="15.875" style="2" customWidth="1"/>
    <col min="13830" max="13830" width="19.625" style="2" customWidth="1"/>
    <col min="13831" max="13831" width="15.875" style="2" customWidth="1"/>
    <col min="13832" max="14080" width="14.625" style="2"/>
    <col min="14081" max="14081" width="13.375" style="2" customWidth="1"/>
    <col min="14082" max="14082" width="4.625" style="2" customWidth="1"/>
    <col min="14083" max="14083" width="18.375" style="2" customWidth="1"/>
    <col min="14084" max="14085" width="15.875" style="2" customWidth="1"/>
    <col min="14086" max="14086" width="19.625" style="2" customWidth="1"/>
    <col min="14087" max="14087" width="15.875" style="2" customWidth="1"/>
    <col min="14088" max="14336" width="14.625" style="2"/>
    <col min="14337" max="14337" width="13.375" style="2" customWidth="1"/>
    <col min="14338" max="14338" width="4.625" style="2" customWidth="1"/>
    <col min="14339" max="14339" width="18.375" style="2" customWidth="1"/>
    <col min="14340" max="14341" width="15.875" style="2" customWidth="1"/>
    <col min="14342" max="14342" width="19.625" style="2" customWidth="1"/>
    <col min="14343" max="14343" width="15.875" style="2" customWidth="1"/>
    <col min="14344" max="14592" width="14.625" style="2"/>
    <col min="14593" max="14593" width="13.375" style="2" customWidth="1"/>
    <col min="14594" max="14594" width="4.625" style="2" customWidth="1"/>
    <col min="14595" max="14595" width="18.375" style="2" customWidth="1"/>
    <col min="14596" max="14597" width="15.875" style="2" customWidth="1"/>
    <col min="14598" max="14598" width="19.625" style="2" customWidth="1"/>
    <col min="14599" max="14599" width="15.875" style="2" customWidth="1"/>
    <col min="14600" max="14848" width="14.625" style="2"/>
    <col min="14849" max="14849" width="13.375" style="2" customWidth="1"/>
    <col min="14850" max="14850" width="4.625" style="2" customWidth="1"/>
    <col min="14851" max="14851" width="18.375" style="2" customWidth="1"/>
    <col min="14852" max="14853" width="15.875" style="2" customWidth="1"/>
    <col min="14854" max="14854" width="19.625" style="2" customWidth="1"/>
    <col min="14855" max="14855" width="15.875" style="2" customWidth="1"/>
    <col min="14856" max="15104" width="14.625" style="2"/>
    <col min="15105" max="15105" width="13.375" style="2" customWidth="1"/>
    <col min="15106" max="15106" width="4.625" style="2" customWidth="1"/>
    <col min="15107" max="15107" width="18.375" style="2" customWidth="1"/>
    <col min="15108" max="15109" width="15.875" style="2" customWidth="1"/>
    <col min="15110" max="15110" width="19.625" style="2" customWidth="1"/>
    <col min="15111" max="15111" width="15.875" style="2" customWidth="1"/>
    <col min="15112" max="15360" width="14.625" style="2"/>
    <col min="15361" max="15361" width="13.375" style="2" customWidth="1"/>
    <col min="15362" max="15362" width="4.625" style="2" customWidth="1"/>
    <col min="15363" max="15363" width="18.375" style="2" customWidth="1"/>
    <col min="15364" max="15365" width="15.875" style="2" customWidth="1"/>
    <col min="15366" max="15366" width="19.625" style="2" customWidth="1"/>
    <col min="15367" max="15367" width="15.875" style="2" customWidth="1"/>
    <col min="15368" max="15616" width="14.625" style="2"/>
    <col min="15617" max="15617" width="13.375" style="2" customWidth="1"/>
    <col min="15618" max="15618" width="4.625" style="2" customWidth="1"/>
    <col min="15619" max="15619" width="18.375" style="2" customWidth="1"/>
    <col min="15620" max="15621" width="15.875" style="2" customWidth="1"/>
    <col min="15622" max="15622" width="19.625" style="2" customWidth="1"/>
    <col min="15623" max="15623" width="15.875" style="2" customWidth="1"/>
    <col min="15624" max="15872" width="14.625" style="2"/>
    <col min="15873" max="15873" width="13.375" style="2" customWidth="1"/>
    <col min="15874" max="15874" width="4.625" style="2" customWidth="1"/>
    <col min="15875" max="15875" width="18.375" style="2" customWidth="1"/>
    <col min="15876" max="15877" width="15.875" style="2" customWidth="1"/>
    <col min="15878" max="15878" width="19.625" style="2" customWidth="1"/>
    <col min="15879" max="15879" width="15.875" style="2" customWidth="1"/>
    <col min="15880" max="16128" width="14.625" style="2"/>
    <col min="16129" max="16129" width="13.375" style="2" customWidth="1"/>
    <col min="16130" max="16130" width="4.625" style="2" customWidth="1"/>
    <col min="16131" max="16131" width="18.375" style="2" customWidth="1"/>
    <col min="16132" max="16133" width="15.875" style="2" customWidth="1"/>
    <col min="16134" max="16134" width="19.625" style="2" customWidth="1"/>
    <col min="16135" max="16135" width="15.875" style="2" customWidth="1"/>
    <col min="16136" max="16384" width="14.625" style="2"/>
  </cols>
  <sheetData>
    <row r="1" spans="1:9" x14ac:dyDescent="0.2">
      <c r="A1" s="1"/>
    </row>
    <row r="6" spans="1:9" x14ac:dyDescent="0.2">
      <c r="D6" s="3" t="s">
        <v>82</v>
      </c>
    </row>
    <row r="7" spans="1:9" x14ac:dyDescent="0.2">
      <c r="E7" s="106" t="s">
        <v>83</v>
      </c>
      <c r="F7" s="107"/>
      <c r="G7" s="107"/>
    </row>
    <row r="8" spans="1:9" x14ac:dyDescent="0.2">
      <c r="C8" s="50" t="s">
        <v>84</v>
      </c>
      <c r="F8" s="51"/>
    </row>
    <row r="9" spans="1:9" ht="18" thickBot="1" x14ac:dyDescent="0.25">
      <c r="B9" s="4"/>
      <c r="C9" s="7" t="s">
        <v>85</v>
      </c>
      <c r="D9" s="4"/>
      <c r="E9" s="4"/>
      <c r="F9" s="4"/>
      <c r="G9" s="4"/>
      <c r="H9" s="4"/>
    </row>
    <row r="10" spans="1:9" x14ac:dyDescent="0.2">
      <c r="D10" s="8"/>
      <c r="E10" s="8"/>
      <c r="F10" s="9"/>
      <c r="G10" s="13" t="s">
        <v>86</v>
      </c>
      <c r="H10" s="9"/>
    </row>
    <row r="11" spans="1:9" x14ac:dyDescent="0.2">
      <c r="B11" s="9"/>
      <c r="C11" s="9"/>
      <c r="D11" s="13" t="s">
        <v>87</v>
      </c>
      <c r="E11" s="13" t="s">
        <v>88</v>
      </c>
      <c r="F11" s="52" t="s">
        <v>89</v>
      </c>
      <c r="G11" s="13" t="s">
        <v>90</v>
      </c>
      <c r="H11" s="13" t="s">
        <v>91</v>
      </c>
    </row>
    <row r="12" spans="1:9" x14ac:dyDescent="0.2">
      <c r="D12" s="53" t="s">
        <v>92</v>
      </c>
      <c r="E12" s="54" t="s">
        <v>93</v>
      </c>
      <c r="F12" s="54" t="s">
        <v>93</v>
      </c>
      <c r="G12" s="55" t="s">
        <v>94</v>
      </c>
      <c r="H12" s="55" t="s">
        <v>94</v>
      </c>
    </row>
    <row r="13" spans="1:9" x14ac:dyDescent="0.2">
      <c r="C13" s="16" t="s">
        <v>17</v>
      </c>
      <c r="D13" s="56">
        <f>SUM(D15:D70)</f>
        <v>276090</v>
      </c>
      <c r="E13" s="57">
        <f>SUM(E15:E70)</f>
        <v>830250</v>
      </c>
      <c r="F13" s="58">
        <f>E13/D13</f>
        <v>3.0071715744865806</v>
      </c>
      <c r="G13" s="41">
        <v>120.7</v>
      </c>
      <c r="H13" s="41">
        <v>40.1</v>
      </c>
    </row>
    <row r="14" spans="1:9" x14ac:dyDescent="0.2">
      <c r="D14" s="8"/>
      <c r="F14" s="19"/>
      <c r="G14" s="59"/>
      <c r="H14" s="59"/>
    </row>
    <row r="15" spans="1:9" x14ac:dyDescent="0.2">
      <c r="C15" s="1" t="s">
        <v>95</v>
      </c>
      <c r="D15" s="60">
        <v>90420</v>
      </c>
      <c r="E15" s="23">
        <v>268653</v>
      </c>
      <c r="F15" s="19">
        <v>2.97</v>
      </c>
      <c r="G15" s="44">
        <v>115.3</v>
      </c>
      <c r="H15" s="44">
        <v>38.799999999999997</v>
      </c>
      <c r="I15" s="44"/>
    </row>
    <row r="16" spans="1:9" x14ac:dyDescent="0.2">
      <c r="C16" s="1" t="s">
        <v>96</v>
      </c>
      <c r="D16" s="60">
        <v>11565</v>
      </c>
      <c r="E16" s="23">
        <v>34908</v>
      </c>
      <c r="F16" s="19">
        <v>3.02</v>
      </c>
      <c r="G16" s="44">
        <v>127</v>
      </c>
      <c r="H16" s="44">
        <v>42.1</v>
      </c>
      <c r="I16" s="44"/>
    </row>
    <row r="17" spans="3:9" x14ac:dyDescent="0.2">
      <c r="C17" s="1" t="s">
        <v>97</v>
      </c>
      <c r="D17" s="60">
        <v>13212</v>
      </c>
      <c r="E17" s="23">
        <v>44859</v>
      </c>
      <c r="F17" s="19">
        <v>3.4</v>
      </c>
      <c r="G17" s="44">
        <v>136.69999999999999</v>
      </c>
      <c r="H17" s="44">
        <v>40.299999999999997</v>
      </c>
      <c r="I17" s="44"/>
    </row>
    <row r="18" spans="3:9" x14ac:dyDescent="0.2">
      <c r="C18" s="1" t="s">
        <v>98</v>
      </c>
      <c r="D18" s="60">
        <v>8479</v>
      </c>
      <c r="E18" s="23">
        <v>28555</v>
      </c>
      <c r="F18" s="19">
        <v>3.37</v>
      </c>
      <c r="G18" s="44">
        <v>134.9</v>
      </c>
      <c r="H18" s="44">
        <v>40.1</v>
      </c>
      <c r="I18" s="44"/>
    </row>
    <row r="19" spans="3:9" x14ac:dyDescent="0.2">
      <c r="C19" s="1" t="s">
        <v>99</v>
      </c>
      <c r="D19" s="60">
        <v>7071</v>
      </c>
      <c r="E19" s="23">
        <v>21412</v>
      </c>
      <c r="F19" s="19">
        <v>3.03</v>
      </c>
      <c r="G19" s="44">
        <v>131.6</v>
      </c>
      <c r="H19" s="44">
        <v>43.4</v>
      </c>
      <c r="I19" s="44"/>
    </row>
    <row r="20" spans="3:9" x14ac:dyDescent="0.2">
      <c r="C20" s="61" t="s">
        <v>100</v>
      </c>
      <c r="D20" s="62">
        <v>18537</v>
      </c>
      <c r="E20" s="23">
        <v>53209</v>
      </c>
      <c r="F20" s="19">
        <v>2.87</v>
      </c>
      <c r="G20" s="44">
        <v>115.4</v>
      </c>
      <c r="H20" s="44">
        <v>40.200000000000003</v>
      </c>
      <c r="I20" s="44"/>
    </row>
    <row r="21" spans="3:9" x14ac:dyDescent="0.2">
      <c r="C21" s="61" t="s">
        <v>101</v>
      </c>
      <c r="D21" s="62">
        <v>9687</v>
      </c>
      <c r="E21" s="23">
        <v>24321</v>
      </c>
      <c r="F21" s="19">
        <v>2.5099999999999998</v>
      </c>
      <c r="G21" s="44">
        <v>98.4</v>
      </c>
      <c r="H21" s="44">
        <v>39.200000000000003</v>
      </c>
      <c r="I21" s="44"/>
    </row>
    <row r="22" spans="3:9" x14ac:dyDescent="0.2">
      <c r="C22" s="63"/>
      <c r="I22" s="44"/>
    </row>
    <row r="23" spans="3:9" x14ac:dyDescent="0.2">
      <c r="C23" s="61" t="s">
        <v>102</v>
      </c>
      <c r="D23" s="62">
        <v>3798</v>
      </c>
      <c r="E23" s="23">
        <v>13105</v>
      </c>
      <c r="F23" s="19">
        <v>3.45</v>
      </c>
      <c r="G23" s="44">
        <v>140.80000000000001</v>
      </c>
      <c r="H23" s="44">
        <v>40.799999999999997</v>
      </c>
      <c r="I23" s="44"/>
    </row>
    <row r="24" spans="3:9" x14ac:dyDescent="0.2">
      <c r="C24" s="61" t="s">
        <v>103</v>
      </c>
      <c r="D24" s="62">
        <v>2368</v>
      </c>
      <c r="E24" s="23">
        <v>7242</v>
      </c>
      <c r="F24" s="19">
        <v>3.06</v>
      </c>
      <c r="G24" s="44">
        <v>125.7</v>
      </c>
      <c r="H24" s="44">
        <v>41.1</v>
      </c>
      <c r="I24" s="44"/>
    </row>
    <row r="25" spans="3:9" x14ac:dyDescent="0.2">
      <c r="C25" s="61" t="s">
        <v>104</v>
      </c>
      <c r="D25" s="62">
        <v>1447</v>
      </c>
      <c r="E25" s="23">
        <v>3834</v>
      </c>
      <c r="F25" s="19">
        <v>2.65</v>
      </c>
      <c r="G25" s="44">
        <v>122.5</v>
      </c>
      <c r="H25" s="44">
        <v>46.2</v>
      </c>
      <c r="I25" s="44"/>
    </row>
    <row r="26" spans="3:9" x14ac:dyDescent="0.2">
      <c r="C26" s="61" t="s">
        <v>105</v>
      </c>
      <c r="D26" s="62">
        <v>4101</v>
      </c>
      <c r="E26" s="23">
        <v>13608</v>
      </c>
      <c r="F26" s="19">
        <v>3.32</v>
      </c>
      <c r="G26" s="44">
        <v>138.19999999999999</v>
      </c>
      <c r="H26" s="44">
        <v>41.6</v>
      </c>
      <c r="I26" s="44"/>
    </row>
    <row r="27" spans="3:9" x14ac:dyDescent="0.2">
      <c r="C27" s="61" t="s">
        <v>106</v>
      </c>
      <c r="D27" s="62">
        <v>4502</v>
      </c>
      <c r="E27" s="23">
        <v>15507</v>
      </c>
      <c r="F27" s="19">
        <v>3.44</v>
      </c>
      <c r="G27" s="44">
        <v>144.4</v>
      </c>
      <c r="H27" s="44">
        <v>41.9</v>
      </c>
      <c r="I27" s="44"/>
    </row>
    <row r="28" spans="3:9" x14ac:dyDescent="0.2">
      <c r="C28" s="61" t="s">
        <v>107</v>
      </c>
      <c r="D28" s="62">
        <v>2331</v>
      </c>
      <c r="E28" s="23">
        <v>7732</v>
      </c>
      <c r="F28" s="19">
        <v>3.32</v>
      </c>
      <c r="G28" s="44">
        <v>143.9</v>
      </c>
      <c r="H28" s="44">
        <v>43.4</v>
      </c>
      <c r="I28" s="44"/>
    </row>
    <row r="29" spans="3:9" x14ac:dyDescent="0.2">
      <c r="C29" s="61" t="s">
        <v>108</v>
      </c>
      <c r="D29" s="62">
        <v>2277</v>
      </c>
      <c r="E29" s="23">
        <v>7371</v>
      </c>
      <c r="F29" s="19">
        <v>3.24</v>
      </c>
      <c r="G29" s="44">
        <v>137.4</v>
      </c>
      <c r="H29" s="44">
        <v>42.4</v>
      </c>
      <c r="I29" s="44"/>
    </row>
    <row r="30" spans="3:9" x14ac:dyDescent="0.2">
      <c r="C30" s="61" t="s">
        <v>109</v>
      </c>
      <c r="D30" s="62">
        <v>5992</v>
      </c>
      <c r="E30" s="23">
        <v>19356</v>
      </c>
      <c r="F30" s="19">
        <v>3.23</v>
      </c>
      <c r="G30" s="44">
        <v>124.4</v>
      </c>
      <c r="H30" s="44">
        <v>38.5</v>
      </c>
      <c r="I30" s="44"/>
    </row>
    <row r="31" spans="3:9" x14ac:dyDescent="0.2">
      <c r="C31" s="61" t="s">
        <v>110</v>
      </c>
      <c r="D31" s="62">
        <v>11344</v>
      </c>
      <c r="E31" s="23">
        <v>36740</v>
      </c>
      <c r="F31" s="19">
        <v>3.24</v>
      </c>
      <c r="G31" s="44">
        <v>118</v>
      </c>
      <c r="H31" s="44">
        <v>36.4</v>
      </c>
      <c r="I31" s="44"/>
    </row>
    <row r="32" spans="3:9" x14ac:dyDescent="0.2">
      <c r="C32" s="63"/>
    </row>
    <row r="33" spans="3:9" x14ac:dyDescent="0.2">
      <c r="C33" s="61" t="s">
        <v>34</v>
      </c>
      <c r="D33" s="64">
        <v>5391</v>
      </c>
      <c r="E33" s="23">
        <v>17965</v>
      </c>
      <c r="F33" s="19">
        <v>3.33</v>
      </c>
      <c r="G33" s="44">
        <v>147.9</v>
      </c>
      <c r="H33" s="44">
        <v>44.4</v>
      </c>
      <c r="I33" s="44"/>
    </row>
    <row r="34" spans="3:9" x14ac:dyDescent="0.2">
      <c r="C34" s="61" t="s">
        <v>111</v>
      </c>
      <c r="D34" s="15">
        <v>4015</v>
      </c>
      <c r="E34" s="2">
        <v>12667</v>
      </c>
      <c r="F34" s="65">
        <v>3.15</v>
      </c>
      <c r="G34" s="27">
        <v>128.5</v>
      </c>
      <c r="H34" s="27">
        <v>40.700000000000003</v>
      </c>
      <c r="I34" s="44"/>
    </row>
    <row r="35" spans="3:9" x14ac:dyDescent="0.2">
      <c r="C35" s="61" t="s">
        <v>112</v>
      </c>
      <c r="D35" s="62">
        <v>1543</v>
      </c>
      <c r="E35" s="23">
        <v>5147</v>
      </c>
      <c r="F35" s="19">
        <v>3.34</v>
      </c>
      <c r="G35" s="44">
        <v>133.1</v>
      </c>
      <c r="H35" s="44">
        <v>39.9</v>
      </c>
      <c r="I35" s="44"/>
    </row>
    <row r="36" spans="3:9" x14ac:dyDescent="0.2">
      <c r="C36" s="61" t="s">
        <v>113</v>
      </c>
      <c r="D36" s="62">
        <v>1283</v>
      </c>
      <c r="E36" s="23">
        <v>3515</v>
      </c>
      <c r="F36" s="19">
        <v>2.74</v>
      </c>
      <c r="G36" s="44">
        <v>127.8</v>
      </c>
      <c r="H36" s="44">
        <v>46.6</v>
      </c>
      <c r="I36" s="44"/>
    </row>
    <row r="37" spans="3:9" x14ac:dyDescent="0.2">
      <c r="C37" s="61" t="s">
        <v>114</v>
      </c>
      <c r="D37" s="62">
        <v>218</v>
      </c>
      <c r="E37" s="23">
        <v>532</v>
      </c>
      <c r="F37" s="19">
        <v>2.44</v>
      </c>
      <c r="G37" s="44">
        <v>110.7</v>
      </c>
      <c r="H37" s="44">
        <v>45.3</v>
      </c>
      <c r="I37" s="44"/>
    </row>
    <row r="38" spans="3:9" x14ac:dyDescent="0.2">
      <c r="C38" s="63"/>
    </row>
    <row r="39" spans="3:9" x14ac:dyDescent="0.2">
      <c r="C39" s="61" t="s">
        <v>115</v>
      </c>
      <c r="D39" s="64">
        <v>3590</v>
      </c>
      <c r="E39" s="23">
        <v>11727</v>
      </c>
      <c r="F39" s="19">
        <v>3.27</v>
      </c>
      <c r="G39" s="44">
        <v>129</v>
      </c>
      <c r="H39" s="44">
        <v>39.5</v>
      </c>
      <c r="I39" s="44"/>
    </row>
    <row r="40" spans="3:9" x14ac:dyDescent="0.2">
      <c r="C40" s="61" t="s">
        <v>116</v>
      </c>
      <c r="D40" s="64">
        <v>2003</v>
      </c>
      <c r="E40" s="23">
        <v>7205</v>
      </c>
      <c r="F40" s="19">
        <v>3.6</v>
      </c>
      <c r="G40" s="44">
        <v>142</v>
      </c>
      <c r="H40" s="44">
        <v>39.5</v>
      </c>
      <c r="I40" s="44"/>
    </row>
    <row r="41" spans="3:9" x14ac:dyDescent="0.2">
      <c r="C41" s="61" t="s">
        <v>117</v>
      </c>
      <c r="D41" s="15">
        <v>3523</v>
      </c>
      <c r="E41" s="2">
        <v>12789</v>
      </c>
      <c r="F41" s="19">
        <v>3.63</v>
      </c>
      <c r="G41" s="44">
        <v>152.30000000000001</v>
      </c>
      <c r="H41" s="44">
        <v>42</v>
      </c>
      <c r="I41" s="44"/>
    </row>
    <row r="42" spans="3:9" x14ac:dyDescent="0.2">
      <c r="C42" s="61" t="s">
        <v>118</v>
      </c>
      <c r="D42" s="62">
        <v>2659</v>
      </c>
      <c r="E42" s="23">
        <v>8950</v>
      </c>
      <c r="F42" s="19">
        <v>3.37</v>
      </c>
      <c r="G42" s="44">
        <v>133.80000000000001</v>
      </c>
      <c r="H42" s="44">
        <v>39.700000000000003</v>
      </c>
      <c r="I42" s="44"/>
    </row>
    <row r="43" spans="3:9" x14ac:dyDescent="0.2">
      <c r="C43" s="61" t="s">
        <v>119</v>
      </c>
      <c r="D43" s="62">
        <v>1874</v>
      </c>
      <c r="E43" s="23">
        <v>4644</v>
      </c>
      <c r="F43" s="19">
        <v>2.48</v>
      </c>
      <c r="G43" s="44">
        <v>102.2</v>
      </c>
      <c r="H43" s="44">
        <v>41.2</v>
      </c>
      <c r="I43" s="44"/>
    </row>
    <row r="44" spans="3:9" x14ac:dyDescent="0.2">
      <c r="C44" s="63"/>
    </row>
    <row r="45" spans="3:9" x14ac:dyDescent="0.2">
      <c r="C45" s="61" t="s">
        <v>120</v>
      </c>
      <c r="D45" s="62">
        <v>2527</v>
      </c>
      <c r="E45" s="23">
        <v>7075</v>
      </c>
      <c r="F45" s="19">
        <v>2.8</v>
      </c>
      <c r="G45" s="44">
        <v>119.9</v>
      </c>
      <c r="H45" s="44">
        <v>42.8</v>
      </c>
      <c r="I45" s="44"/>
    </row>
    <row r="46" spans="3:9" x14ac:dyDescent="0.2">
      <c r="C46" s="61" t="s">
        <v>121</v>
      </c>
      <c r="D46" s="62">
        <v>2149</v>
      </c>
      <c r="E46" s="23">
        <v>6731</v>
      </c>
      <c r="F46" s="19">
        <v>3.13</v>
      </c>
      <c r="G46" s="44">
        <v>132.30000000000001</v>
      </c>
      <c r="H46" s="44">
        <v>42.2</v>
      </c>
      <c r="I46" s="44"/>
    </row>
    <row r="47" spans="3:9" x14ac:dyDescent="0.2">
      <c r="C47" s="61" t="s">
        <v>122</v>
      </c>
      <c r="D47" s="62">
        <v>2002</v>
      </c>
      <c r="E47" s="23">
        <v>6086</v>
      </c>
      <c r="F47" s="19">
        <v>3.04</v>
      </c>
      <c r="G47" s="44">
        <v>124</v>
      </c>
      <c r="H47" s="44">
        <v>40.799999999999997</v>
      </c>
      <c r="I47" s="44"/>
    </row>
    <row r="48" spans="3:9" x14ac:dyDescent="0.2">
      <c r="C48" s="61" t="s">
        <v>123</v>
      </c>
      <c r="D48" s="15">
        <v>1828</v>
      </c>
      <c r="E48" s="2">
        <v>6277</v>
      </c>
      <c r="F48" s="19">
        <v>3.43</v>
      </c>
      <c r="G48" s="44">
        <v>132.69999999999999</v>
      </c>
      <c r="H48" s="44">
        <v>38.6</v>
      </c>
      <c r="I48" s="44"/>
    </row>
    <row r="49" spans="3:9" x14ac:dyDescent="0.2">
      <c r="C49" s="61" t="s">
        <v>124</v>
      </c>
      <c r="D49" s="62">
        <v>807</v>
      </c>
      <c r="E49" s="23">
        <v>2263</v>
      </c>
      <c r="F49" s="19">
        <v>2.8</v>
      </c>
      <c r="G49" s="44">
        <v>116.2</v>
      </c>
      <c r="H49" s="44">
        <v>41.4</v>
      </c>
      <c r="I49" s="44"/>
    </row>
    <row r="50" spans="3:9" x14ac:dyDescent="0.2">
      <c r="C50" s="61" t="s">
        <v>125</v>
      </c>
      <c r="D50" s="62">
        <v>867</v>
      </c>
      <c r="E50" s="23">
        <v>2083</v>
      </c>
      <c r="F50" s="19">
        <v>2.4</v>
      </c>
      <c r="G50" s="44">
        <v>99.2</v>
      </c>
      <c r="H50" s="44">
        <v>41.3</v>
      </c>
      <c r="I50" s="44"/>
    </row>
    <row r="51" spans="3:9" x14ac:dyDescent="0.2">
      <c r="C51" s="61" t="s">
        <v>126</v>
      </c>
      <c r="D51" s="62">
        <v>1563</v>
      </c>
      <c r="E51" s="23">
        <v>4280</v>
      </c>
      <c r="F51" s="19">
        <v>2.74</v>
      </c>
      <c r="G51" s="44">
        <v>108.2</v>
      </c>
      <c r="H51" s="44">
        <v>39.5</v>
      </c>
      <c r="I51" s="44"/>
    </row>
    <row r="52" spans="3:9" x14ac:dyDescent="0.2">
      <c r="C52" s="61" t="s">
        <v>127</v>
      </c>
      <c r="D52" s="62">
        <v>1588</v>
      </c>
      <c r="E52" s="23">
        <v>6517</v>
      </c>
      <c r="F52" s="19">
        <v>4.0999999999999996</v>
      </c>
      <c r="G52" s="44">
        <v>143</v>
      </c>
      <c r="H52" s="44">
        <v>34.799999999999997</v>
      </c>
      <c r="I52" s="44"/>
    </row>
    <row r="53" spans="3:9" x14ac:dyDescent="0.2">
      <c r="C53" s="61" t="s">
        <v>128</v>
      </c>
      <c r="D53" s="62">
        <v>2173</v>
      </c>
      <c r="E53" s="23">
        <v>6931</v>
      </c>
      <c r="F53" s="19">
        <v>3.19</v>
      </c>
      <c r="G53" s="44">
        <v>131.4</v>
      </c>
      <c r="H53" s="44">
        <v>41.2</v>
      </c>
      <c r="I53" s="44"/>
    </row>
    <row r="54" spans="3:9" x14ac:dyDescent="0.2">
      <c r="C54" s="61" t="s">
        <v>129</v>
      </c>
      <c r="D54" s="62">
        <v>2678</v>
      </c>
      <c r="E54" s="23">
        <v>8918</v>
      </c>
      <c r="F54" s="19">
        <v>3.33</v>
      </c>
      <c r="G54" s="44">
        <v>130.9</v>
      </c>
      <c r="H54" s="44">
        <v>39.299999999999997</v>
      </c>
      <c r="I54" s="44"/>
    </row>
    <row r="55" spans="3:9" x14ac:dyDescent="0.2">
      <c r="C55" s="63"/>
    </row>
    <row r="56" spans="3:9" x14ac:dyDescent="0.2">
      <c r="C56" s="61" t="s">
        <v>130</v>
      </c>
      <c r="D56" s="62">
        <v>5286</v>
      </c>
      <c r="E56" s="23">
        <v>14688</v>
      </c>
      <c r="F56" s="19">
        <v>2.78</v>
      </c>
      <c r="G56" s="44">
        <v>115.4</v>
      </c>
      <c r="H56" s="44">
        <v>41.5</v>
      </c>
      <c r="I56" s="44"/>
    </row>
    <row r="57" spans="3:9" x14ac:dyDescent="0.2">
      <c r="C57" s="61" t="s">
        <v>131</v>
      </c>
      <c r="D57" s="62">
        <v>1366</v>
      </c>
      <c r="E57" s="23">
        <v>3235</v>
      </c>
      <c r="F57" s="19">
        <v>2.37</v>
      </c>
      <c r="G57" s="44">
        <v>96.9</v>
      </c>
      <c r="H57" s="44">
        <v>40.9</v>
      </c>
      <c r="I57" s="44"/>
    </row>
    <row r="58" spans="3:9" x14ac:dyDescent="0.2">
      <c r="C58" s="61" t="s">
        <v>132</v>
      </c>
      <c r="D58" s="62">
        <v>1041</v>
      </c>
      <c r="E58" s="23">
        <v>2546</v>
      </c>
      <c r="F58" s="19">
        <v>2.4500000000000002</v>
      </c>
      <c r="G58" s="44">
        <v>105.2</v>
      </c>
      <c r="H58" s="44">
        <v>43</v>
      </c>
      <c r="I58" s="44"/>
    </row>
    <row r="59" spans="3:9" x14ac:dyDescent="0.2">
      <c r="C59" s="61" t="s">
        <v>133</v>
      </c>
      <c r="D59" s="62">
        <v>3936</v>
      </c>
      <c r="E59" s="23">
        <v>11756</v>
      </c>
      <c r="F59" s="19">
        <v>2.99</v>
      </c>
      <c r="G59" s="44">
        <v>120.6</v>
      </c>
      <c r="H59" s="44">
        <v>40.4</v>
      </c>
      <c r="I59" s="44"/>
    </row>
    <row r="60" spans="3:9" x14ac:dyDescent="0.2">
      <c r="C60" s="61" t="s">
        <v>134</v>
      </c>
      <c r="D60" s="15">
        <v>1627</v>
      </c>
      <c r="E60" s="2">
        <v>4105</v>
      </c>
      <c r="F60" s="19">
        <v>2.52</v>
      </c>
      <c r="G60" s="44">
        <v>115.1</v>
      </c>
      <c r="H60" s="44">
        <v>45.6</v>
      </c>
      <c r="I60" s="44"/>
    </row>
    <row r="61" spans="3:9" x14ac:dyDescent="0.2">
      <c r="C61" s="61" t="s">
        <v>135</v>
      </c>
      <c r="D61" s="62">
        <v>1918</v>
      </c>
      <c r="E61" s="23">
        <v>4832</v>
      </c>
      <c r="F61" s="19">
        <v>2.52</v>
      </c>
      <c r="G61" s="44">
        <v>113.6</v>
      </c>
      <c r="H61" s="44">
        <v>45.1</v>
      </c>
      <c r="I61" s="44"/>
    </row>
    <row r="62" spans="3:9" x14ac:dyDescent="0.2">
      <c r="C62" s="61" t="s">
        <v>136</v>
      </c>
      <c r="D62" s="62">
        <v>5352</v>
      </c>
      <c r="E62" s="23">
        <v>12844</v>
      </c>
      <c r="F62" s="19">
        <v>2.4</v>
      </c>
      <c r="G62" s="44">
        <v>104.2</v>
      </c>
      <c r="H62" s="44">
        <v>43.4</v>
      </c>
      <c r="I62" s="44"/>
    </row>
    <row r="63" spans="3:9" x14ac:dyDescent="0.2">
      <c r="C63" s="63"/>
    </row>
    <row r="64" spans="3:9" x14ac:dyDescent="0.2">
      <c r="C64" s="61" t="s">
        <v>62</v>
      </c>
      <c r="D64" s="62">
        <v>6407</v>
      </c>
      <c r="E64" s="23">
        <v>15847</v>
      </c>
      <c r="F64" s="19">
        <v>2.4700000000000002</v>
      </c>
      <c r="G64" s="44">
        <v>101.4</v>
      </c>
      <c r="H64" s="44">
        <v>41</v>
      </c>
      <c r="I64" s="44"/>
    </row>
    <row r="65" spans="1:9" x14ac:dyDescent="0.2">
      <c r="C65" s="61" t="s">
        <v>137</v>
      </c>
      <c r="D65" s="62">
        <v>1319</v>
      </c>
      <c r="E65" s="23">
        <v>3218</v>
      </c>
      <c r="F65" s="19">
        <v>2.44</v>
      </c>
      <c r="G65" s="44">
        <v>102</v>
      </c>
      <c r="H65" s="44">
        <v>41.8</v>
      </c>
      <c r="I65" s="44"/>
    </row>
    <row r="66" spans="1:9" x14ac:dyDescent="0.2">
      <c r="C66" s="61" t="s">
        <v>138</v>
      </c>
      <c r="D66" s="62">
        <v>2239</v>
      </c>
      <c r="E66" s="22">
        <v>5304</v>
      </c>
      <c r="F66" s="19">
        <v>2.37</v>
      </c>
      <c r="G66" s="44">
        <v>99.7</v>
      </c>
      <c r="H66" s="44">
        <v>42.1</v>
      </c>
      <c r="I66" s="44"/>
    </row>
    <row r="67" spans="1:9" x14ac:dyDescent="0.2">
      <c r="C67" s="61" t="s">
        <v>139</v>
      </c>
      <c r="D67" s="62">
        <v>1575</v>
      </c>
      <c r="E67" s="22">
        <v>3416</v>
      </c>
      <c r="F67" s="19">
        <v>2.17</v>
      </c>
      <c r="G67" s="44">
        <v>92.2</v>
      </c>
      <c r="H67" s="44">
        <v>42.5</v>
      </c>
      <c r="I67" s="44"/>
    </row>
    <row r="68" spans="1:9" x14ac:dyDescent="0.2">
      <c r="C68" s="61" t="s">
        <v>140</v>
      </c>
      <c r="D68" s="62">
        <v>756</v>
      </c>
      <c r="E68" s="22">
        <v>1636</v>
      </c>
      <c r="F68" s="19">
        <v>2.16</v>
      </c>
      <c r="G68" s="44">
        <v>86.6</v>
      </c>
      <c r="H68" s="44">
        <v>40</v>
      </c>
      <c r="I68" s="44"/>
    </row>
    <row r="69" spans="1:9" x14ac:dyDescent="0.2">
      <c r="C69" s="61" t="s">
        <v>141</v>
      </c>
      <c r="D69" s="15">
        <v>1558</v>
      </c>
      <c r="E69" s="2">
        <v>3524</v>
      </c>
      <c r="F69" s="19">
        <v>2.2599999999999998</v>
      </c>
      <c r="G69" s="44">
        <v>92.8</v>
      </c>
      <c r="H69" s="44">
        <v>41</v>
      </c>
      <c r="I69" s="44"/>
    </row>
    <row r="70" spans="1:9" x14ac:dyDescent="0.2">
      <c r="C70" s="61" t="s">
        <v>142</v>
      </c>
      <c r="D70" s="62">
        <v>298</v>
      </c>
      <c r="E70" s="23">
        <v>585</v>
      </c>
      <c r="F70" s="19">
        <v>1.96</v>
      </c>
      <c r="G70" s="44">
        <v>78.400000000000006</v>
      </c>
      <c r="H70" s="44">
        <v>39.9</v>
      </c>
      <c r="I70" s="44"/>
    </row>
    <row r="71" spans="1:9" ht="18" thickBot="1" x14ac:dyDescent="0.25">
      <c r="B71" s="4"/>
      <c r="C71" s="66"/>
      <c r="D71" s="4"/>
      <c r="E71" s="4"/>
      <c r="F71" s="4"/>
      <c r="G71" s="4"/>
      <c r="H71" s="4"/>
      <c r="I71" s="4"/>
    </row>
    <row r="72" spans="1:9" x14ac:dyDescent="0.2">
      <c r="C72" s="1" t="s">
        <v>143</v>
      </c>
    </row>
    <row r="73" spans="1:9" x14ac:dyDescent="0.2">
      <c r="C73" s="1" t="s">
        <v>144</v>
      </c>
    </row>
    <row r="74" spans="1:9" x14ac:dyDescent="0.2">
      <c r="A74" s="1"/>
    </row>
  </sheetData>
  <mergeCells count="1">
    <mergeCell ref="E7:G7"/>
  </mergeCells>
  <phoneticPr fontId="2"/>
  <pageMargins left="0.43" right="0.49" top="0.55000000000000004" bottom="0.53" header="0.51200000000000001" footer="0.51200000000000001"/>
  <pageSetup paperSize="12" scale="75" orientation="portrait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>
      <selection activeCell="A86" sqref="A86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9" width="15.87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5" width="15.87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1" width="15.87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7" width="15.87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3" width="15.87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9" width="15.87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5" width="15.87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1" width="15.87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7" width="15.87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3" width="15.87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9" width="15.87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5" width="15.87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1" width="15.87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7" width="15.87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3" width="15.87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9" width="15.87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5" width="15.87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1" width="15.87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7" width="15.87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3" width="15.87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9" width="15.87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5" width="15.87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1" width="15.87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7" width="15.87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3" width="15.87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9" width="15.87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5" width="15.87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1" width="15.87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7" width="15.87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3" width="15.87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9" width="15.87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5" width="15.87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1" width="15.87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7" width="15.87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3" width="15.87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9" width="15.87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5" width="15.87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1" width="15.87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7" width="15.87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3" width="15.87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9" width="15.87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5" width="15.87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1" width="15.87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7" width="15.87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3" width="15.87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9" width="15.87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5" width="15.87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1" width="15.87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7" width="15.87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3" width="15.87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9" width="15.87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5" width="15.87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1" width="15.87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7" width="15.87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3" width="15.87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9" width="15.87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5" width="15.87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1" width="15.87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7" width="15.87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3" width="15.87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9" width="15.87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5" width="15.87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1" width="15.87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7" width="15.87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145</v>
      </c>
      <c r="F6" s="3"/>
    </row>
    <row r="7" spans="1:10" x14ac:dyDescent="0.2">
      <c r="C7" s="3"/>
      <c r="E7" s="1" t="s">
        <v>146</v>
      </c>
      <c r="F7" s="1"/>
    </row>
    <row r="8" spans="1:10" ht="18" thickBot="1" x14ac:dyDescent="0.25">
      <c r="B8" s="4"/>
      <c r="C8" s="7"/>
      <c r="D8" s="4"/>
      <c r="E8" s="4"/>
      <c r="F8" s="4"/>
      <c r="G8" s="4"/>
      <c r="H8" s="4"/>
      <c r="I8" s="67" t="s">
        <v>147</v>
      </c>
      <c r="J8" s="50"/>
    </row>
    <row r="9" spans="1:10" x14ac:dyDescent="0.2">
      <c r="C9" s="68" t="s">
        <v>148</v>
      </c>
      <c r="D9" s="69"/>
      <c r="E9" s="69"/>
      <c r="F9" s="70"/>
      <c r="G9" s="69"/>
      <c r="H9" s="69"/>
      <c r="I9" s="71"/>
      <c r="J9" s="15"/>
    </row>
    <row r="10" spans="1:10" x14ac:dyDescent="0.2">
      <c r="C10" s="72" t="s">
        <v>149</v>
      </c>
      <c r="D10" s="72" t="s">
        <v>150</v>
      </c>
      <c r="E10" s="72" t="s">
        <v>151</v>
      </c>
      <c r="F10" s="72" t="s">
        <v>152</v>
      </c>
      <c r="G10" s="73" t="s">
        <v>153</v>
      </c>
      <c r="H10" s="73" t="s">
        <v>154</v>
      </c>
      <c r="I10" s="10" t="s">
        <v>155</v>
      </c>
      <c r="J10" s="15"/>
    </row>
    <row r="11" spans="1:10" x14ac:dyDescent="0.2">
      <c r="B11" s="9"/>
      <c r="C11" s="14"/>
      <c r="D11" s="74"/>
      <c r="E11" s="74"/>
      <c r="F11" s="74" t="s">
        <v>156</v>
      </c>
      <c r="G11" s="74" t="s">
        <v>157</v>
      </c>
      <c r="H11" s="74" t="s">
        <v>158</v>
      </c>
      <c r="I11" s="14"/>
      <c r="J11" s="75"/>
    </row>
    <row r="12" spans="1:10" x14ac:dyDescent="0.2">
      <c r="C12" s="68"/>
    </row>
    <row r="13" spans="1:10" x14ac:dyDescent="0.2">
      <c r="B13" s="16" t="s">
        <v>159</v>
      </c>
      <c r="C13" s="56">
        <f t="shared" ref="C13:I13" si="0">SUM(C15:C70)</f>
        <v>1069624</v>
      </c>
      <c r="D13" s="57">
        <f t="shared" si="0"/>
        <v>198635</v>
      </c>
      <c r="E13" s="57">
        <f t="shared" si="0"/>
        <v>63988</v>
      </c>
      <c r="F13" s="57">
        <f t="shared" si="0"/>
        <v>169817</v>
      </c>
      <c r="G13" s="57">
        <f t="shared" si="0"/>
        <v>128941</v>
      </c>
      <c r="H13" s="57">
        <f t="shared" si="0"/>
        <v>176571</v>
      </c>
      <c r="I13" s="57">
        <f t="shared" si="0"/>
        <v>327158</v>
      </c>
      <c r="J13" s="57"/>
    </row>
    <row r="14" spans="1:10" x14ac:dyDescent="0.2">
      <c r="C14" s="8"/>
    </row>
    <row r="15" spans="1:10" x14ac:dyDescent="0.2">
      <c r="B15" s="1" t="s">
        <v>160</v>
      </c>
      <c r="C15" s="20">
        <v>386497</v>
      </c>
      <c r="D15" s="23">
        <v>53747</v>
      </c>
      <c r="E15" s="23">
        <v>26601</v>
      </c>
      <c r="F15" s="23">
        <v>68874</v>
      </c>
      <c r="G15" s="23">
        <v>47727</v>
      </c>
      <c r="H15" s="23">
        <v>71501</v>
      </c>
      <c r="I15" s="23">
        <v>115363</v>
      </c>
      <c r="J15" s="23"/>
    </row>
    <row r="16" spans="1:10" x14ac:dyDescent="0.2">
      <c r="B16" s="1" t="s">
        <v>161</v>
      </c>
      <c r="C16" s="20">
        <v>45465</v>
      </c>
      <c r="D16" s="23">
        <v>8838</v>
      </c>
      <c r="E16" s="23">
        <v>2228</v>
      </c>
      <c r="F16" s="23">
        <v>6129</v>
      </c>
      <c r="G16" s="23">
        <v>4672</v>
      </c>
      <c r="H16" s="23">
        <v>7202</v>
      </c>
      <c r="I16" s="23">
        <v>16260</v>
      </c>
      <c r="J16" s="23"/>
    </row>
    <row r="17" spans="2:10" x14ac:dyDescent="0.2">
      <c r="B17" s="1" t="s">
        <v>162</v>
      </c>
      <c r="C17" s="20">
        <v>55056</v>
      </c>
      <c r="D17" s="23">
        <v>9964</v>
      </c>
      <c r="E17" s="23">
        <v>2778</v>
      </c>
      <c r="F17" s="23">
        <v>9049</v>
      </c>
      <c r="G17" s="23">
        <v>10208</v>
      </c>
      <c r="H17" s="23">
        <v>11621</v>
      </c>
      <c r="I17" s="23">
        <v>11282</v>
      </c>
      <c r="J17" s="23"/>
    </row>
    <row r="18" spans="2:10" x14ac:dyDescent="0.2">
      <c r="B18" s="1" t="s">
        <v>163</v>
      </c>
      <c r="C18" s="20">
        <v>33637</v>
      </c>
      <c r="D18" s="23">
        <v>8409</v>
      </c>
      <c r="E18" s="23">
        <v>1468</v>
      </c>
      <c r="F18" s="23">
        <v>4345</v>
      </c>
      <c r="G18" s="23">
        <v>3423</v>
      </c>
      <c r="H18" s="23">
        <v>4893</v>
      </c>
      <c r="I18" s="23">
        <v>10983</v>
      </c>
      <c r="J18" s="23"/>
    </row>
    <row r="19" spans="2:10" x14ac:dyDescent="0.2">
      <c r="B19" s="1" t="s">
        <v>164</v>
      </c>
      <c r="C19" s="20">
        <v>28031</v>
      </c>
      <c r="D19" s="23">
        <v>5981</v>
      </c>
      <c r="E19" s="23">
        <v>1985</v>
      </c>
      <c r="F19" s="23">
        <v>4219</v>
      </c>
      <c r="G19" s="23">
        <v>2459</v>
      </c>
      <c r="H19" s="23">
        <v>4662</v>
      </c>
      <c r="I19" s="23">
        <v>8506</v>
      </c>
      <c r="J19" s="23"/>
    </row>
    <row r="20" spans="2:10" x14ac:dyDescent="0.2">
      <c r="B20" s="1" t="s">
        <v>165</v>
      </c>
      <c r="C20" s="20">
        <v>70325</v>
      </c>
      <c r="D20" s="23">
        <v>11917</v>
      </c>
      <c r="E20" s="23">
        <v>5254</v>
      </c>
      <c r="F20" s="23">
        <v>12628</v>
      </c>
      <c r="G20" s="23">
        <v>8000</v>
      </c>
      <c r="H20" s="23">
        <v>11076</v>
      </c>
      <c r="I20" s="23">
        <v>20805</v>
      </c>
      <c r="J20" s="23"/>
    </row>
    <row r="21" spans="2:10" x14ac:dyDescent="0.2">
      <c r="B21" s="1" t="s">
        <v>166</v>
      </c>
      <c r="C21" s="20">
        <v>33133</v>
      </c>
      <c r="D21" s="23">
        <v>3303</v>
      </c>
      <c r="E21" s="23">
        <v>2425</v>
      </c>
      <c r="F21" s="23">
        <v>6311</v>
      </c>
      <c r="G21" s="23">
        <v>4357</v>
      </c>
      <c r="H21" s="23">
        <v>5975</v>
      </c>
      <c r="I21" s="23">
        <v>10628</v>
      </c>
      <c r="J21" s="23"/>
    </row>
    <row r="22" spans="2:10" x14ac:dyDescent="0.2">
      <c r="C22" s="8"/>
    </row>
    <row r="23" spans="2:10" x14ac:dyDescent="0.2">
      <c r="B23" s="1" t="s">
        <v>167</v>
      </c>
      <c r="C23" s="20">
        <v>14861</v>
      </c>
      <c r="D23" s="23">
        <v>4614</v>
      </c>
      <c r="E23" s="23">
        <v>633</v>
      </c>
      <c r="F23" s="23">
        <v>1451</v>
      </c>
      <c r="G23" s="23">
        <v>1162</v>
      </c>
      <c r="H23" s="23">
        <v>1741</v>
      </c>
      <c r="I23" s="23">
        <v>5256</v>
      </c>
      <c r="J23" s="23"/>
    </row>
    <row r="24" spans="2:10" x14ac:dyDescent="0.2">
      <c r="B24" s="1" t="s">
        <v>168</v>
      </c>
      <c r="C24" s="20">
        <v>8317</v>
      </c>
      <c r="D24" s="23">
        <v>1997</v>
      </c>
      <c r="E24" s="23">
        <v>323</v>
      </c>
      <c r="F24" s="23">
        <v>803</v>
      </c>
      <c r="G24" s="23">
        <v>730</v>
      </c>
      <c r="H24" s="23">
        <v>1121</v>
      </c>
      <c r="I24" s="23">
        <v>3341</v>
      </c>
      <c r="J24" s="23"/>
    </row>
    <row r="25" spans="2:10" x14ac:dyDescent="0.2">
      <c r="B25" s="1" t="s">
        <v>169</v>
      </c>
      <c r="C25" s="20">
        <v>4070</v>
      </c>
      <c r="D25" s="23">
        <v>1277</v>
      </c>
      <c r="E25" s="23">
        <v>82</v>
      </c>
      <c r="F25" s="23">
        <v>307</v>
      </c>
      <c r="G25" s="23">
        <v>300</v>
      </c>
      <c r="H25" s="23">
        <v>360</v>
      </c>
      <c r="I25" s="23">
        <v>1744</v>
      </c>
      <c r="J25" s="23"/>
    </row>
    <row r="26" spans="2:10" x14ac:dyDescent="0.2">
      <c r="B26" s="1" t="s">
        <v>170</v>
      </c>
      <c r="C26" s="20">
        <v>15143</v>
      </c>
      <c r="D26" s="23">
        <v>3852</v>
      </c>
      <c r="E26" s="23">
        <v>803</v>
      </c>
      <c r="F26" s="23">
        <v>2035</v>
      </c>
      <c r="G26" s="23">
        <v>1678</v>
      </c>
      <c r="H26" s="23">
        <v>2164</v>
      </c>
      <c r="I26" s="23">
        <v>4535</v>
      </c>
      <c r="J26" s="23"/>
    </row>
    <row r="27" spans="2:10" x14ac:dyDescent="0.2">
      <c r="B27" s="1" t="s">
        <v>171</v>
      </c>
      <c r="C27" s="20">
        <v>16918</v>
      </c>
      <c r="D27" s="23">
        <v>4653</v>
      </c>
      <c r="E27" s="23">
        <v>548</v>
      </c>
      <c r="F27" s="23">
        <v>1940</v>
      </c>
      <c r="G27" s="23">
        <v>2455</v>
      </c>
      <c r="H27" s="23">
        <v>1909</v>
      </c>
      <c r="I27" s="23">
        <v>5384</v>
      </c>
      <c r="J27" s="23"/>
    </row>
    <row r="28" spans="2:10" x14ac:dyDescent="0.2">
      <c r="B28" s="1" t="s">
        <v>172</v>
      </c>
      <c r="C28" s="20">
        <v>8831</v>
      </c>
      <c r="D28" s="23">
        <v>2535</v>
      </c>
      <c r="E28" s="23">
        <v>325</v>
      </c>
      <c r="F28" s="23">
        <v>757</v>
      </c>
      <c r="G28" s="23">
        <v>868</v>
      </c>
      <c r="H28" s="23">
        <v>1227</v>
      </c>
      <c r="I28" s="23">
        <v>3095</v>
      </c>
      <c r="J28" s="23"/>
    </row>
    <row r="29" spans="2:10" x14ac:dyDescent="0.2">
      <c r="B29" s="1" t="s">
        <v>173</v>
      </c>
      <c r="C29" s="20">
        <v>8041</v>
      </c>
      <c r="D29" s="23">
        <v>2262</v>
      </c>
      <c r="E29" s="23">
        <v>300</v>
      </c>
      <c r="F29" s="23">
        <v>1032</v>
      </c>
      <c r="G29" s="23">
        <v>727</v>
      </c>
      <c r="H29" s="23">
        <v>860</v>
      </c>
      <c r="I29" s="23">
        <v>2857</v>
      </c>
      <c r="J29" s="23"/>
    </row>
    <row r="30" spans="2:10" x14ac:dyDescent="0.2">
      <c r="B30" s="1" t="s">
        <v>174</v>
      </c>
      <c r="C30" s="20">
        <v>21079</v>
      </c>
      <c r="D30" s="23">
        <v>4129</v>
      </c>
      <c r="E30" s="23">
        <v>871</v>
      </c>
      <c r="F30" s="23">
        <v>3146</v>
      </c>
      <c r="G30" s="23">
        <v>3925</v>
      </c>
      <c r="H30" s="23">
        <v>4432</v>
      </c>
      <c r="I30" s="23">
        <v>4576</v>
      </c>
      <c r="J30" s="23"/>
    </row>
    <row r="31" spans="2:10" x14ac:dyDescent="0.2">
      <c r="B31" s="1" t="s">
        <v>175</v>
      </c>
      <c r="C31" s="20">
        <v>48156</v>
      </c>
      <c r="D31" s="23">
        <v>6494</v>
      </c>
      <c r="E31" s="23">
        <v>3589</v>
      </c>
      <c r="F31" s="23">
        <v>11719</v>
      </c>
      <c r="G31" s="23">
        <v>8937</v>
      </c>
      <c r="H31" s="23">
        <v>8688</v>
      </c>
      <c r="I31" s="23">
        <v>8690</v>
      </c>
      <c r="J31" s="23"/>
    </row>
    <row r="32" spans="2:10" x14ac:dyDescent="0.2">
      <c r="C32" s="8"/>
    </row>
    <row r="33" spans="2:10" x14ac:dyDescent="0.2">
      <c r="B33" s="1" t="s">
        <v>176</v>
      </c>
      <c r="C33" s="20">
        <v>20331</v>
      </c>
      <c r="D33" s="23">
        <v>5825</v>
      </c>
      <c r="E33" s="23">
        <v>799</v>
      </c>
      <c r="F33" s="23">
        <v>1912</v>
      </c>
      <c r="G33" s="23">
        <v>1671</v>
      </c>
      <c r="H33" s="23">
        <v>2530</v>
      </c>
      <c r="I33" s="23">
        <v>7585</v>
      </c>
      <c r="J33" s="23"/>
    </row>
    <row r="34" spans="2:10" x14ac:dyDescent="0.2">
      <c r="B34" s="1" t="s">
        <v>177</v>
      </c>
      <c r="C34" s="20">
        <v>15391</v>
      </c>
      <c r="D34" s="23">
        <v>3437</v>
      </c>
      <c r="E34" s="23">
        <v>582</v>
      </c>
      <c r="F34" s="23">
        <v>1884</v>
      </c>
      <c r="G34" s="23">
        <v>1931</v>
      </c>
      <c r="H34" s="23">
        <v>2255</v>
      </c>
      <c r="I34" s="23">
        <v>5292</v>
      </c>
      <c r="J34" s="23"/>
    </row>
    <row r="35" spans="2:10" x14ac:dyDescent="0.2">
      <c r="B35" s="1" t="s">
        <v>178</v>
      </c>
      <c r="C35" s="20">
        <v>6073</v>
      </c>
      <c r="D35" s="23">
        <v>1966</v>
      </c>
      <c r="E35" s="23">
        <v>169</v>
      </c>
      <c r="F35" s="23">
        <v>458</v>
      </c>
      <c r="G35" s="23">
        <v>341</v>
      </c>
      <c r="H35" s="23">
        <v>657</v>
      </c>
      <c r="I35" s="23">
        <v>2403</v>
      </c>
      <c r="J35" s="23"/>
    </row>
    <row r="36" spans="2:10" x14ac:dyDescent="0.2">
      <c r="B36" s="1" t="s">
        <v>179</v>
      </c>
      <c r="C36" s="20">
        <v>5355</v>
      </c>
      <c r="D36" s="23">
        <v>1170</v>
      </c>
      <c r="E36" s="23">
        <v>474</v>
      </c>
      <c r="F36" s="23">
        <v>973</v>
      </c>
      <c r="G36" s="23">
        <v>368</v>
      </c>
      <c r="H36" s="23">
        <v>536</v>
      </c>
      <c r="I36" s="23">
        <v>1830</v>
      </c>
      <c r="J36" s="23"/>
    </row>
    <row r="37" spans="2:10" x14ac:dyDescent="0.2">
      <c r="B37" s="1" t="s">
        <v>180</v>
      </c>
      <c r="C37" s="20">
        <v>614</v>
      </c>
      <c r="D37" s="23">
        <v>172</v>
      </c>
      <c r="E37" s="23">
        <v>28</v>
      </c>
      <c r="F37" s="23">
        <v>68</v>
      </c>
      <c r="G37" s="23">
        <v>51</v>
      </c>
      <c r="H37" s="23">
        <v>50</v>
      </c>
      <c r="I37" s="23">
        <v>245</v>
      </c>
      <c r="J37" s="23"/>
    </row>
    <row r="38" spans="2:10" x14ac:dyDescent="0.2">
      <c r="C38" s="8"/>
    </row>
    <row r="39" spans="2:10" x14ac:dyDescent="0.2">
      <c r="B39" s="1" t="s">
        <v>181</v>
      </c>
      <c r="C39" s="20">
        <v>15366</v>
      </c>
      <c r="D39" s="23">
        <v>3557</v>
      </c>
      <c r="E39" s="23">
        <v>685</v>
      </c>
      <c r="F39" s="23">
        <v>1895</v>
      </c>
      <c r="G39" s="23">
        <v>1586</v>
      </c>
      <c r="H39" s="23">
        <v>2440</v>
      </c>
      <c r="I39" s="23">
        <v>5198</v>
      </c>
      <c r="J39" s="23"/>
    </row>
    <row r="40" spans="2:10" x14ac:dyDescent="0.2">
      <c r="B40" s="1" t="s">
        <v>182</v>
      </c>
      <c r="C40" s="20">
        <v>8361</v>
      </c>
      <c r="D40" s="23">
        <v>2586</v>
      </c>
      <c r="E40" s="23">
        <v>272</v>
      </c>
      <c r="F40" s="23">
        <v>789</v>
      </c>
      <c r="G40" s="23">
        <v>712</v>
      </c>
      <c r="H40" s="23">
        <v>1104</v>
      </c>
      <c r="I40" s="23">
        <v>2898</v>
      </c>
      <c r="J40" s="23"/>
    </row>
    <row r="41" spans="2:10" x14ac:dyDescent="0.2">
      <c r="B41" s="1" t="s">
        <v>183</v>
      </c>
      <c r="C41" s="20">
        <v>14690</v>
      </c>
      <c r="D41" s="23">
        <v>4167</v>
      </c>
      <c r="E41" s="23">
        <v>753</v>
      </c>
      <c r="F41" s="23">
        <v>1908</v>
      </c>
      <c r="G41" s="23">
        <v>1472</v>
      </c>
      <c r="H41" s="23">
        <v>1944</v>
      </c>
      <c r="I41" s="23">
        <v>4434</v>
      </c>
      <c r="J41" s="23"/>
    </row>
    <row r="42" spans="2:10" x14ac:dyDescent="0.2">
      <c r="B42" s="1" t="s">
        <v>184</v>
      </c>
      <c r="C42" s="20">
        <v>9731</v>
      </c>
      <c r="D42" s="23">
        <v>3438</v>
      </c>
      <c r="E42" s="23">
        <v>305</v>
      </c>
      <c r="F42" s="23">
        <v>761</v>
      </c>
      <c r="G42" s="23">
        <v>634</v>
      </c>
      <c r="H42" s="23">
        <v>975</v>
      </c>
      <c r="I42" s="23">
        <v>3618</v>
      </c>
      <c r="J42" s="23"/>
    </row>
    <row r="43" spans="2:10" x14ac:dyDescent="0.2">
      <c r="B43" s="1" t="s">
        <v>185</v>
      </c>
      <c r="C43" s="20">
        <v>5138</v>
      </c>
      <c r="D43" s="23">
        <v>1459</v>
      </c>
      <c r="E43" s="23">
        <v>142</v>
      </c>
      <c r="F43" s="23">
        <v>402</v>
      </c>
      <c r="G43" s="23">
        <v>347</v>
      </c>
      <c r="H43" s="23">
        <v>525</v>
      </c>
      <c r="I43" s="23">
        <v>2263</v>
      </c>
      <c r="J43" s="23"/>
    </row>
    <row r="44" spans="2:10" x14ac:dyDescent="0.2">
      <c r="C44" s="8"/>
    </row>
    <row r="45" spans="2:10" x14ac:dyDescent="0.2">
      <c r="B45" s="1" t="s">
        <v>186</v>
      </c>
      <c r="C45" s="20">
        <v>8802</v>
      </c>
      <c r="D45" s="23">
        <v>1498</v>
      </c>
      <c r="E45" s="23">
        <v>697</v>
      </c>
      <c r="F45" s="23">
        <v>1495</v>
      </c>
      <c r="G45" s="23">
        <v>966</v>
      </c>
      <c r="H45" s="23">
        <v>1310</v>
      </c>
      <c r="I45" s="23">
        <v>2834</v>
      </c>
      <c r="J45" s="23"/>
    </row>
    <row r="46" spans="2:10" x14ac:dyDescent="0.2">
      <c r="B46" s="1" t="s">
        <v>187</v>
      </c>
      <c r="C46" s="20">
        <v>7148</v>
      </c>
      <c r="D46" s="23">
        <v>1947</v>
      </c>
      <c r="E46" s="23">
        <v>313</v>
      </c>
      <c r="F46" s="23">
        <v>993</v>
      </c>
      <c r="G46" s="23">
        <v>700</v>
      </c>
      <c r="H46" s="23">
        <v>903</v>
      </c>
      <c r="I46" s="23">
        <v>2289</v>
      </c>
      <c r="J46" s="23"/>
    </row>
    <row r="47" spans="2:10" x14ac:dyDescent="0.2">
      <c r="B47" s="1" t="s">
        <v>188</v>
      </c>
      <c r="C47" s="20">
        <v>7625</v>
      </c>
      <c r="D47" s="23">
        <v>2287</v>
      </c>
      <c r="E47" s="23">
        <v>380</v>
      </c>
      <c r="F47" s="23">
        <v>758</v>
      </c>
      <c r="G47" s="23">
        <v>627</v>
      </c>
      <c r="H47" s="23">
        <v>940</v>
      </c>
      <c r="I47" s="23">
        <v>2613</v>
      </c>
      <c r="J47" s="23"/>
    </row>
    <row r="48" spans="2:10" x14ac:dyDescent="0.2">
      <c r="B48" s="1" t="s">
        <v>189</v>
      </c>
      <c r="C48" s="20">
        <v>6904</v>
      </c>
      <c r="D48" s="23">
        <v>2219</v>
      </c>
      <c r="E48" s="23">
        <v>317</v>
      </c>
      <c r="F48" s="23">
        <v>854</v>
      </c>
      <c r="G48" s="23">
        <v>654</v>
      </c>
      <c r="H48" s="23">
        <v>943</v>
      </c>
      <c r="I48" s="23">
        <v>1895</v>
      </c>
      <c r="J48" s="23"/>
    </row>
    <row r="49" spans="2:10" x14ac:dyDescent="0.2">
      <c r="B49" s="1" t="s">
        <v>190</v>
      </c>
      <c r="C49" s="20">
        <v>2538</v>
      </c>
      <c r="D49" s="23">
        <v>723</v>
      </c>
      <c r="E49" s="23">
        <v>181</v>
      </c>
      <c r="F49" s="23">
        <v>302</v>
      </c>
      <c r="G49" s="23">
        <v>160</v>
      </c>
      <c r="H49" s="23">
        <v>304</v>
      </c>
      <c r="I49" s="23">
        <v>868</v>
      </c>
      <c r="J49" s="23"/>
    </row>
    <row r="50" spans="2:10" x14ac:dyDescent="0.2">
      <c r="B50" s="1" t="s">
        <v>191</v>
      </c>
      <c r="C50" s="20">
        <v>2165</v>
      </c>
      <c r="D50" s="23">
        <v>575</v>
      </c>
      <c r="E50" s="23">
        <v>114</v>
      </c>
      <c r="F50" s="23">
        <v>239</v>
      </c>
      <c r="G50" s="23">
        <v>140</v>
      </c>
      <c r="H50" s="23">
        <v>210</v>
      </c>
      <c r="I50" s="23">
        <v>887</v>
      </c>
      <c r="J50" s="23"/>
    </row>
    <row r="51" spans="2:10" x14ac:dyDescent="0.2">
      <c r="B51" s="1" t="s">
        <v>192</v>
      </c>
      <c r="C51" s="20">
        <v>4461</v>
      </c>
      <c r="D51" s="23">
        <v>1258</v>
      </c>
      <c r="E51" s="23">
        <v>129</v>
      </c>
      <c r="F51" s="23">
        <v>440</v>
      </c>
      <c r="G51" s="23">
        <v>333</v>
      </c>
      <c r="H51" s="23">
        <v>527</v>
      </c>
      <c r="I51" s="23">
        <v>1774</v>
      </c>
      <c r="J51" s="23"/>
    </row>
    <row r="52" spans="2:10" x14ac:dyDescent="0.2">
      <c r="B52" s="1" t="s">
        <v>193</v>
      </c>
      <c r="C52" s="20">
        <v>6626</v>
      </c>
      <c r="D52" s="23">
        <v>2974</v>
      </c>
      <c r="E52" s="23">
        <v>151</v>
      </c>
      <c r="F52" s="23">
        <v>364</v>
      </c>
      <c r="G52" s="23">
        <v>398</v>
      </c>
      <c r="H52" s="23">
        <v>635</v>
      </c>
      <c r="I52" s="23">
        <v>2104</v>
      </c>
      <c r="J52" s="23"/>
    </row>
    <row r="53" spans="2:10" x14ac:dyDescent="0.2">
      <c r="B53" s="1" t="s">
        <v>194</v>
      </c>
      <c r="C53" s="20">
        <v>8108</v>
      </c>
      <c r="D53" s="23">
        <v>2292</v>
      </c>
      <c r="E53" s="23">
        <v>331</v>
      </c>
      <c r="F53" s="23">
        <v>968</v>
      </c>
      <c r="G53" s="23">
        <v>707</v>
      </c>
      <c r="H53" s="23">
        <v>1162</v>
      </c>
      <c r="I53" s="23">
        <v>2646</v>
      </c>
      <c r="J53" s="23"/>
    </row>
    <row r="54" spans="2:10" x14ac:dyDescent="0.2">
      <c r="B54" s="1" t="s">
        <v>195</v>
      </c>
      <c r="C54" s="20">
        <v>9769</v>
      </c>
      <c r="D54" s="23">
        <v>3435</v>
      </c>
      <c r="E54" s="23">
        <v>410</v>
      </c>
      <c r="F54" s="23">
        <v>756</v>
      </c>
      <c r="G54" s="23">
        <v>699</v>
      </c>
      <c r="H54" s="23">
        <v>1122</v>
      </c>
      <c r="I54" s="23">
        <v>3346</v>
      </c>
      <c r="J54" s="23"/>
    </row>
    <row r="55" spans="2:10" x14ac:dyDescent="0.2">
      <c r="B55" s="1" t="s">
        <v>196</v>
      </c>
      <c r="C55" s="8"/>
    </row>
    <row r="56" spans="2:10" x14ac:dyDescent="0.2">
      <c r="B56" s="1" t="s">
        <v>197</v>
      </c>
      <c r="C56" s="20">
        <v>19722</v>
      </c>
      <c r="D56" s="23">
        <v>2894</v>
      </c>
      <c r="E56" s="23">
        <v>1514</v>
      </c>
      <c r="F56" s="23">
        <v>3903</v>
      </c>
      <c r="G56" s="23">
        <v>2741</v>
      </c>
      <c r="H56" s="23">
        <v>3255</v>
      </c>
      <c r="I56" s="23">
        <v>5413</v>
      </c>
      <c r="J56" s="23"/>
    </row>
    <row r="57" spans="2:10" x14ac:dyDescent="0.2">
      <c r="B57" s="1" t="s">
        <v>198</v>
      </c>
      <c r="C57" s="20">
        <v>3710</v>
      </c>
      <c r="D57" s="23">
        <v>637</v>
      </c>
      <c r="E57" s="23">
        <v>199</v>
      </c>
      <c r="F57" s="23">
        <v>531</v>
      </c>
      <c r="G57" s="23">
        <v>315</v>
      </c>
      <c r="H57" s="23">
        <v>472</v>
      </c>
      <c r="I57" s="23">
        <v>1556</v>
      </c>
      <c r="J57" s="23"/>
    </row>
    <row r="58" spans="2:10" x14ac:dyDescent="0.2">
      <c r="B58" s="1" t="s">
        <v>199</v>
      </c>
      <c r="C58" s="20">
        <v>3246</v>
      </c>
      <c r="D58" s="23">
        <v>695</v>
      </c>
      <c r="E58" s="23">
        <v>201</v>
      </c>
      <c r="F58" s="23">
        <v>309</v>
      </c>
      <c r="G58" s="23">
        <v>436</v>
      </c>
      <c r="H58" s="23">
        <v>404</v>
      </c>
      <c r="I58" s="23">
        <v>1201</v>
      </c>
      <c r="J58" s="23"/>
    </row>
    <row r="59" spans="2:10" x14ac:dyDescent="0.2">
      <c r="B59" s="1" t="s">
        <v>200</v>
      </c>
      <c r="C59" s="20">
        <v>14501</v>
      </c>
      <c r="D59" s="23">
        <v>2620</v>
      </c>
      <c r="E59" s="23">
        <v>987</v>
      </c>
      <c r="F59" s="23">
        <v>2708</v>
      </c>
      <c r="G59" s="23">
        <v>2115</v>
      </c>
      <c r="H59" s="23">
        <v>2535</v>
      </c>
      <c r="I59" s="23">
        <v>3535</v>
      </c>
      <c r="J59" s="23"/>
    </row>
    <row r="60" spans="2:10" x14ac:dyDescent="0.2">
      <c r="B60" s="1" t="s">
        <v>201</v>
      </c>
      <c r="C60" s="20">
        <v>4841</v>
      </c>
      <c r="D60" s="23">
        <v>1193</v>
      </c>
      <c r="E60" s="23">
        <v>192</v>
      </c>
      <c r="F60" s="23">
        <v>447</v>
      </c>
      <c r="G60" s="23">
        <v>376</v>
      </c>
      <c r="H60" s="23">
        <v>624</v>
      </c>
      <c r="I60" s="23">
        <v>2006</v>
      </c>
      <c r="J60" s="23"/>
    </row>
    <row r="61" spans="2:10" x14ac:dyDescent="0.2">
      <c r="B61" s="1" t="s">
        <v>202</v>
      </c>
      <c r="C61" s="20">
        <v>5952</v>
      </c>
      <c r="D61" s="23">
        <v>1129</v>
      </c>
      <c r="E61" s="23">
        <v>310</v>
      </c>
      <c r="F61" s="23">
        <v>764</v>
      </c>
      <c r="G61" s="23">
        <v>517</v>
      </c>
      <c r="H61" s="23">
        <v>713</v>
      </c>
      <c r="I61" s="23">
        <v>2511</v>
      </c>
      <c r="J61" s="23"/>
    </row>
    <row r="62" spans="2:10" x14ac:dyDescent="0.2">
      <c r="B62" s="1" t="s">
        <v>203</v>
      </c>
      <c r="C62" s="20">
        <v>15687</v>
      </c>
      <c r="D62" s="23">
        <v>2402</v>
      </c>
      <c r="E62" s="23">
        <v>952</v>
      </c>
      <c r="F62" s="23">
        <v>2420</v>
      </c>
      <c r="G62" s="23">
        <v>1800</v>
      </c>
      <c r="H62" s="23">
        <v>2334</v>
      </c>
      <c r="I62" s="23">
        <v>5727</v>
      </c>
      <c r="J62" s="23"/>
    </row>
    <row r="63" spans="2:10" x14ac:dyDescent="0.2">
      <c r="C63" s="8"/>
    </row>
    <row r="64" spans="2:10" x14ac:dyDescent="0.2">
      <c r="B64" s="1" t="s">
        <v>204</v>
      </c>
      <c r="C64" s="20">
        <v>19417</v>
      </c>
      <c r="D64" s="23">
        <v>2698</v>
      </c>
      <c r="E64" s="23">
        <v>1210</v>
      </c>
      <c r="F64" s="23">
        <v>3091</v>
      </c>
      <c r="G64" s="23">
        <v>2485</v>
      </c>
      <c r="H64" s="23">
        <v>3097</v>
      </c>
      <c r="I64" s="23">
        <v>6823</v>
      </c>
      <c r="J64" s="23"/>
    </row>
    <row r="65" spans="1:10" x14ac:dyDescent="0.2">
      <c r="B65" s="1" t="s">
        <v>205</v>
      </c>
      <c r="C65" s="20">
        <v>3777</v>
      </c>
      <c r="D65" s="23">
        <v>544</v>
      </c>
      <c r="E65" s="23">
        <v>167</v>
      </c>
      <c r="F65" s="23">
        <v>578</v>
      </c>
      <c r="G65" s="23">
        <v>473</v>
      </c>
      <c r="H65" s="23">
        <v>595</v>
      </c>
      <c r="I65" s="23">
        <v>1420</v>
      </c>
      <c r="J65" s="23"/>
    </row>
    <row r="66" spans="1:10" x14ac:dyDescent="0.2">
      <c r="B66" s="1" t="s">
        <v>206</v>
      </c>
      <c r="C66" s="20">
        <v>5742</v>
      </c>
      <c r="D66" s="23">
        <v>1022</v>
      </c>
      <c r="E66" s="23">
        <v>257</v>
      </c>
      <c r="F66" s="23">
        <v>680</v>
      </c>
      <c r="G66" s="23">
        <v>565</v>
      </c>
      <c r="H66" s="23">
        <v>897</v>
      </c>
      <c r="I66" s="23">
        <v>2321</v>
      </c>
      <c r="J66" s="23"/>
    </row>
    <row r="67" spans="1:10" x14ac:dyDescent="0.2">
      <c r="B67" s="1" t="s">
        <v>207</v>
      </c>
      <c r="C67" s="20">
        <v>3726</v>
      </c>
      <c r="D67" s="23">
        <v>687</v>
      </c>
      <c r="E67" s="23">
        <v>207</v>
      </c>
      <c r="F67" s="23">
        <v>496</v>
      </c>
      <c r="G67" s="23">
        <v>314</v>
      </c>
      <c r="H67" s="23">
        <v>376</v>
      </c>
      <c r="I67" s="23">
        <v>1645</v>
      </c>
      <c r="J67" s="23"/>
    </row>
    <row r="68" spans="1:10" x14ac:dyDescent="0.2">
      <c r="B68" s="1" t="s">
        <v>208</v>
      </c>
      <c r="C68" s="20">
        <v>2043</v>
      </c>
      <c r="D68" s="23">
        <v>361</v>
      </c>
      <c r="E68" s="23">
        <v>89</v>
      </c>
      <c r="F68" s="23">
        <v>308</v>
      </c>
      <c r="G68" s="23">
        <v>220</v>
      </c>
      <c r="H68" s="23">
        <v>294</v>
      </c>
      <c r="I68" s="23">
        <v>771</v>
      </c>
      <c r="J68" s="23"/>
    </row>
    <row r="69" spans="1:10" x14ac:dyDescent="0.2">
      <c r="B69" s="1" t="s">
        <v>209</v>
      </c>
      <c r="C69" s="20">
        <v>3869</v>
      </c>
      <c r="D69" s="23">
        <v>658</v>
      </c>
      <c r="E69" s="23">
        <v>196</v>
      </c>
      <c r="F69" s="23">
        <v>524</v>
      </c>
      <c r="G69" s="23">
        <v>386</v>
      </c>
      <c r="H69" s="23">
        <v>448</v>
      </c>
      <c r="I69" s="23">
        <v>1657</v>
      </c>
      <c r="J69" s="23"/>
    </row>
    <row r="70" spans="1:10" x14ac:dyDescent="0.2">
      <c r="B70" s="1" t="s">
        <v>210</v>
      </c>
      <c r="C70" s="20">
        <v>635</v>
      </c>
      <c r="D70" s="23">
        <v>138</v>
      </c>
      <c r="E70" s="23">
        <v>62</v>
      </c>
      <c r="F70" s="23">
        <v>94</v>
      </c>
      <c r="G70" s="23">
        <v>73</v>
      </c>
      <c r="H70" s="23">
        <v>23</v>
      </c>
      <c r="I70" s="76">
        <v>245</v>
      </c>
      <c r="J70" s="76"/>
    </row>
    <row r="71" spans="1:10" ht="18" thickBot="1" x14ac:dyDescent="0.25">
      <c r="B71" s="4"/>
      <c r="C71" s="25"/>
      <c r="D71" s="4"/>
      <c r="E71" s="4"/>
      <c r="F71" s="4"/>
      <c r="G71" s="4"/>
      <c r="H71" s="4"/>
      <c r="I71" s="4"/>
      <c r="J71" s="15"/>
    </row>
    <row r="72" spans="1:10" x14ac:dyDescent="0.2">
      <c r="C72" s="1" t="s">
        <v>211</v>
      </c>
    </row>
    <row r="73" spans="1:10" x14ac:dyDescent="0.2">
      <c r="A73" s="1"/>
    </row>
  </sheetData>
  <phoneticPr fontId="2"/>
  <pageMargins left="0.43" right="0.63" top="0.56999999999999995" bottom="0.53" header="0.51200000000000001" footer="0.51200000000000001"/>
  <pageSetup paperSize="12" scale="74" orientation="portrait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/>
  </sheetViews>
  <sheetFormatPr defaultColWidth="13.375" defaultRowHeight="17.25" x14ac:dyDescent="0.2"/>
  <cols>
    <col min="1" max="1" width="13.375" style="2" customWidth="1"/>
    <col min="2" max="2" width="18.375" style="2" customWidth="1"/>
    <col min="3" max="9" width="15.875" style="2" customWidth="1"/>
    <col min="10" max="10" width="12.125" style="2" customWidth="1"/>
    <col min="11" max="256" width="13.375" style="2"/>
    <col min="257" max="257" width="13.375" style="2" customWidth="1"/>
    <col min="258" max="258" width="18.375" style="2" customWidth="1"/>
    <col min="259" max="265" width="15.875" style="2" customWidth="1"/>
    <col min="266" max="266" width="12.125" style="2" customWidth="1"/>
    <col min="267" max="512" width="13.375" style="2"/>
    <col min="513" max="513" width="13.375" style="2" customWidth="1"/>
    <col min="514" max="514" width="18.375" style="2" customWidth="1"/>
    <col min="515" max="521" width="15.875" style="2" customWidth="1"/>
    <col min="522" max="522" width="12.125" style="2" customWidth="1"/>
    <col min="523" max="768" width="13.375" style="2"/>
    <col min="769" max="769" width="13.375" style="2" customWidth="1"/>
    <col min="770" max="770" width="18.375" style="2" customWidth="1"/>
    <col min="771" max="777" width="15.875" style="2" customWidth="1"/>
    <col min="778" max="778" width="12.125" style="2" customWidth="1"/>
    <col min="779" max="1024" width="13.375" style="2"/>
    <col min="1025" max="1025" width="13.375" style="2" customWidth="1"/>
    <col min="1026" max="1026" width="18.375" style="2" customWidth="1"/>
    <col min="1027" max="1033" width="15.875" style="2" customWidth="1"/>
    <col min="1034" max="1034" width="12.125" style="2" customWidth="1"/>
    <col min="1035" max="1280" width="13.375" style="2"/>
    <col min="1281" max="1281" width="13.375" style="2" customWidth="1"/>
    <col min="1282" max="1282" width="18.375" style="2" customWidth="1"/>
    <col min="1283" max="1289" width="15.875" style="2" customWidth="1"/>
    <col min="1290" max="1290" width="12.125" style="2" customWidth="1"/>
    <col min="1291" max="1536" width="13.375" style="2"/>
    <col min="1537" max="1537" width="13.375" style="2" customWidth="1"/>
    <col min="1538" max="1538" width="18.375" style="2" customWidth="1"/>
    <col min="1539" max="1545" width="15.875" style="2" customWidth="1"/>
    <col min="1546" max="1546" width="12.125" style="2" customWidth="1"/>
    <col min="1547" max="1792" width="13.375" style="2"/>
    <col min="1793" max="1793" width="13.375" style="2" customWidth="1"/>
    <col min="1794" max="1794" width="18.375" style="2" customWidth="1"/>
    <col min="1795" max="1801" width="15.875" style="2" customWidth="1"/>
    <col min="1802" max="1802" width="12.125" style="2" customWidth="1"/>
    <col min="1803" max="2048" width="13.375" style="2"/>
    <col min="2049" max="2049" width="13.375" style="2" customWidth="1"/>
    <col min="2050" max="2050" width="18.375" style="2" customWidth="1"/>
    <col min="2051" max="2057" width="15.875" style="2" customWidth="1"/>
    <col min="2058" max="2058" width="12.125" style="2" customWidth="1"/>
    <col min="2059" max="2304" width="13.375" style="2"/>
    <col min="2305" max="2305" width="13.375" style="2" customWidth="1"/>
    <col min="2306" max="2306" width="18.375" style="2" customWidth="1"/>
    <col min="2307" max="2313" width="15.875" style="2" customWidth="1"/>
    <col min="2314" max="2314" width="12.125" style="2" customWidth="1"/>
    <col min="2315" max="2560" width="13.375" style="2"/>
    <col min="2561" max="2561" width="13.375" style="2" customWidth="1"/>
    <col min="2562" max="2562" width="18.375" style="2" customWidth="1"/>
    <col min="2563" max="2569" width="15.875" style="2" customWidth="1"/>
    <col min="2570" max="2570" width="12.125" style="2" customWidth="1"/>
    <col min="2571" max="2816" width="13.375" style="2"/>
    <col min="2817" max="2817" width="13.375" style="2" customWidth="1"/>
    <col min="2818" max="2818" width="18.375" style="2" customWidth="1"/>
    <col min="2819" max="2825" width="15.875" style="2" customWidth="1"/>
    <col min="2826" max="2826" width="12.125" style="2" customWidth="1"/>
    <col min="2827" max="3072" width="13.375" style="2"/>
    <col min="3073" max="3073" width="13.375" style="2" customWidth="1"/>
    <col min="3074" max="3074" width="18.375" style="2" customWidth="1"/>
    <col min="3075" max="3081" width="15.875" style="2" customWidth="1"/>
    <col min="3082" max="3082" width="12.125" style="2" customWidth="1"/>
    <col min="3083" max="3328" width="13.375" style="2"/>
    <col min="3329" max="3329" width="13.375" style="2" customWidth="1"/>
    <col min="3330" max="3330" width="18.375" style="2" customWidth="1"/>
    <col min="3331" max="3337" width="15.875" style="2" customWidth="1"/>
    <col min="3338" max="3338" width="12.125" style="2" customWidth="1"/>
    <col min="3339" max="3584" width="13.375" style="2"/>
    <col min="3585" max="3585" width="13.375" style="2" customWidth="1"/>
    <col min="3586" max="3586" width="18.375" style="2" customWidth="1"/>
    <col min="3587" max="3593" width="15.875" style="2" customWidth="1"/>
    <col min="3594" max="3594" width="12.125" style="2" customWidth="1"/>
    <col min="3595" max="3840" width="13.375" style="2"/>
    <col min="3841" max="3841" width="13.375" style="2" customWidth="1"/>
    <col min="3842" max="3842" width="18.375" style="2" customWidth="1"/>
    <col min="3843" max="3849" width="15.875" style="2" customWidth="1"/>
    <col min="3850" max="3850" width="12.125" style="2" customWidth="1"/>
    <col min="3851" max="4096" width="13.375" style="2"/>
    <col min="4097" max="4097" width="13.375" style="2" customWidth="1"/>
    <col min="4098" max="4098" width="18.375" style="2" customWidth="1"/>
    <col min="4099" max="4105" width="15.875" style="2" customWidth="1"/>
    <col min="4106" max="4106" width="12.125" style="2" customWidth="1"/>
    <col min="4107" max="4352" width="13.375" style="2"/>
    <col min="4353" max="4353" width="13.375" style="2" customWidth="1"/>
    <col min="4354" max="4354" width="18.375" style="2" customWidth="1"/>
    <col min="4355" max="4361" width="15.875" style="2" customWidth="1"/>
    <col min="4362" max="4362" width="12.125" style="2" customWidth="1"/>
    <col min="4363" max="4608" width="13.375" style="2"/>
    <col min="4609" max="4609" width="13.375" style="2" customWidth="1"/>
    <col min="4610" max="4610" width="18.375" style="2" customWidth="1"/>
    <col min="4611" max="4617" width="15.875" style="2" customWidth="1"/>
    <col min="4618" max="4618" width="12.125" style="2" customWidth="1"/>
    <col min="4619" max="4864" width="13.375" style="2"/>
    <col min="4865" max="4865" width="13.375" style="2" customWidth="1"/>
    <col min="4866" max="4866" width="18.375" style="2" customWidth="1"/>
    <col min="4867" max="4873" width="15.875" style="2" customWidth="1"/>
    <col min="4874" max="4874" width="12.125" style="2" customWidth="1"/>
    <col min="4875" max="5120" width="13.375" style="2"/>
    <col min="5121" max="5121" width="13.375" style="2" customWidth="1"/>
    <col min="5122" max="5122" width="18.375" style="2" customWidth="1"/>
    <col min="5123" max="5129" width="15.875" style="2" customWidth="1"/>
    <col min="5130" max="5130" width="12.125" style="2" customWidth="1"/>
    <col min="5131" max="5376" width="13.375" style="2"/>
    <col min="5377" max="5377" width="13.375" style="2" customWidth="1"/>
    <col min="5378" max="5378" width="18.375" style="2" customWidth="1"/>
    <col min="5379" max="5385" width="15.875" style="2" customWidth="1"/>
    <col min="5386" max="5386" width="12.125" style="2" customWidth="1"/>
    <col min="5387" max="5632" width="13.375" style="2"/>
    <col min="5633" max="5633" width="13.375" style="2" customWidth="1"/>
    <col min="5634" max="5634" width="18.375" style="2" customWidth="1"/>
    <col min="5635" max="5641" width="15.875" style="2" customWidth="1"/>
    <col min="5642" max="5642" width="12.125" style="2" customWidth="1"/>
    <col min="5643" max="5888" width="13.375" style="2"/>
    <col min="5889" max="5889" width="13.375" style="2" customWidth="1"/>
    <col min="5890" max="5890" width="18.375" style="2" customWidth="1"/>
    <col min="5891" max="5897" width="15.875" style="2" customWidth="1"/>
    <col min="5898" max="5898" width="12.125" style="2" customWidth="1"/>
    <col min="5899" max="6144" width="13.375" style="2"/>
    <col min="6145" max="6145" width="13.375" style="2" customWidth="1"/>
    <col min="6146" max="6146" width="18.375" style="2" customWidth="1"/>
    <col min="6147" max="6153" width="15.875" style="2" customWidth="1"/>
    <col min="6154" max="6154" width="12.125" style="2" customWidth="1"/>
    <col min="6155" max="6400" width="13.375" style="2"/>
    <col min="6401" max="6401" width="13.375" style="2" customWidth="1"/>
    <col min="6402" max="6402" width="18.375" style="2" customWidth="1"/>
    <col min="6403" max="6409" width="15.875" style="2" customWidth="1"/>
    <col min="6410" max="6410" width="12.125" style="2" customWidth="1"/>
    <col min="6411" max="6656" width="13.375" style="2"/>
    <col min="6657" max="6657" width="13.375" style="2" customWidth="1"/>
    <col min="6658" max="6658" width="18.375" style="2" customWidth="1"/>
    <col min="6659" max="6665" width="15.875" style="2" customWidth="1"/>
    <col min="6666" max="6666" width="12.125" style="2" customWidth="1"/>
    <col min="6667" max="6912" width="13.375" style="2"/>
    <col min="6913" max="6913" width="13.375" style="2" customWidth="1"/>
    <col min="6914" max="6914" width="18.375" style="2" customWidth="1"/>
    <col min="6915" max="6921" width="15.875" style="2" customWidth="1"/>
    <col min="6922" max="6922" width="12.125" style="2" customWidth="1"/>
    <col min="6923" max="7168" width="13.375" style="2"/>
    <col min="7169" max="7169" width="13.375" style="2" customWidth="1"/>
    <col min="7170" max="7170" width="18.375" style="2" customWidth="1"/>
    <col min="7171" max="7177" width="15.875" style="2" customWidth="1"/>
    <col min="7178" max="7178" width="12.125" style="2" customWidth="1"/>
    <col min="7179" max="7424" width="13.375" style="2"/>
    <col min="7425" max="7425" width="13.375" style="2" customWidth="1"/>
    <col min="7426" max="7426" width="18.375" style="2" customWidth="1"/>
    <col min="7427" max="7433" width="15.875" style="2" customWidth="1"/>
    <col min="7434" max="7434" width="12.125" style="2" customWidth="1"/>
    <col min="7435" max="7680" width="13.375" style="2"/>
    <col min="7681" max="7681" width="13.375" style="2" customWidth="1"/>
    <col min="7682" max="7682" width="18.375" style="2" customWidth="1"/>
    <col min="7683" max="7689" width="15.875" style="2" customWidth="1"/>
    <col min="7690" max="7690" width="12.125" style="2" customWidth="1"/>
    <col min="7691" max="7936" width="13.375" style="2"/>
    <col min="7937" max="7937" width="13.375" style="2" customWidth="1"/>
    <col min="7938" max="7938" width="18.375" style="2" customWidth="1"/>
    <col min="7939" max="7945" width="15.875" style="2" customWidth="1"/>
    <col min="7946" max="7946" width="12.125" style="2" customWidth="1"/>
    <col min="7947" max="8192" width="13.375" style="2"/>
    <col min="8193" max="8193" width="13.375" style="2" customWidth="1"/>
    <col min="8194" max="8194" width="18.375" style="2" customWidth="1"/>
    <col min="8195" max="8201" width="15.875" style="2" customWidth="1"/>
    <col min="8202" max="8202" width="12.125" style="2" customWidth="1"/>
    <col min="8203" max="8448" width="13.375" style="2"/>
    <col min="8449" max="8449" width="13.375" style="2" customWidth="1"/>
    <col min="8450" max="8450" width="18.375" style="2" customWidth="1"/>
    <col min="8451" max="8457" width="15.875" style="2" customWidth="1"/>
    <col min="8458" max="8458" width="12.125" style="2" customWidth="1"/>
    <col min="8459" max="8704" width="13.375" style="2"/>
    <col min="8705" max="8705" width="13.375" style="2" customWidth="1"/>
    <col min="8706" max="8706" width="18.375" style="2" customWidth="1"/>
    <col min="8707" max="8713" width="15.875" style="2" customWidth="1"/>
    <col min="8714" max="8714" width="12.125" style="2" customWidth="1"/>
    <col min="8715" max="8960" width="13.375" style="2"/>
    <col min="8961" max="8961" width="13.375" style="2" customWidth="1"/>
    <col min="8962" max="8962" width="18.375" style="2" customWidth="1"/>
    <col min="8963" max="8969" width="15.875" style="2" customWidth="1"/>
    <col min="8970" max="8970" width="12.125" style="2" customWidth="1"/>
    <col min="8971" max="9216" width="13.375" style="2"/>
    <col min="9217" max="9217" width="13.375" style="2" customWidth="1"/>
    <col min="9218" max="9218" width="18.375" style="2" customWidth="1"/>
    <col min="9219" max="9225" width="15.875" style="2" customWidth="1"/>
    <col min="9226" max="9226" width="12.125" style="2" customWidth="1"/>
    <col min="9227" max="9472" width="13.375" style="2"/>
    <col min="9473" max="9473" width="13.375" style="2" customWidth="1"/>
    <col min="9474" max="9474" width="18.375" style="2" customWidth="1"/>
    <col min="9475" max="9481" width="15.875" style="2" customWidth="1"/>
    <col min="9482" max="9482" width="12.125" style="2" customWidth="1"/>
    <col min="9483" max="9728" width="13.375" style="2"/>
    <col min="9729" max="9729" width="13.375" style="2" customWidth="1"/>
    <col min="9730" max="9730" width="18.375" style="2" customWidth="1"/>
    <col min="9731" max="9737" width="15.875" style="2" customWidth="1"/>
    <col min="9738" max="9738" width="12.125" style="2" customWidth="1"/>
    <col min="9739" max="9984" width="13.375" style="2"/>
    <col min="9985" max="9985" width="13.375" style="2" customWidth="1"/>
    <col min="9986" max="9986" width="18.375" style="2" customWidth="1"/>
    <col min="9987" max="9993" width="15.875" style="2" customWidth="1"/>
    <col min="9994" max="9994" width="12.125" style="2" customWidth="1"/>
    <col min="9995" max="10240" width="13.375" style="2"/>
    <col min="10241" max="10241" width="13.375" style="2" customWidth="1"/>
    <col min="10242" max="10242" width="18.375" style="2" customWidth="1"/>
    <col min="10243" max="10249" width="15.875" style="2" customWidth="1"/>
    <col min="10250" max="10250" width="12.125" style="2" customWidth="1"/>
    <col min="10251" max="10496" width="13.375" style="2"/>
    <col min="10497" max="10497" width="13.375" style="2" customWidth="1"/>
    <col min="10498" max="10498" width="18.375" style="2" customWidth="1"/>
    <col min="10499" max="10505" width="15.875" style="2" customWidth="1"/>
    <col min="10506" max="10506" width="12.125" style="2" customWidth="1"/>
    <col min="10507" max="10752" width="13.375" style="2"/>
    <col min="10753" max="10753" width="13.375" style="2" customWidth="1"/>
    <col min="10754" max="10754" width="18.375" style="2" customWidth="1"/>
    <col min="10755" max="10761" width="15.875" style="2" customWidth="1"/>
    <col min="10762" max="10762" width="12.125" style="2" customWidth="1"/>
    <col min="10763" max="11008" width="13.375" style="2"/>
    <col min="11009" max="11009" width="13.375" style="2" customWidth="1"/>
    <col min="11010" max="11010" width="18.375" style="2" customWidth="1"/>
    <col min="11011" max="11017" width="15.875" style="2" customWidth="1"/>
    <col min="11018" max="11018" width="12.125" style="2" customWidth="1"/>
    <col min="11019" max="11264" width="13.375" style="2"/>
    <col min="11265" max="11265" width="13.375" style="2" customWidth="1"/>
    <col min="11266" max="11266" width="18.375" style="2" customWidth="1"/>
    <col min="11267" max="11273" width="15.875" style="2" customWidth="1"/>
    <col min="11274" max="11274" width="12.125" style="2" customWidth="1"/>
    <col min="11275" max="11520" width="13.375" style="2"/>
    <col min="11521" max="11521" width="13.375" style="2" customWidth="1"/>
    <col min="11522" max="11522" width="18.375" style="2" customWidth="1"/>
    <col min="11523" max="11529" width="15.875" style="2" customWidth="1"/>
    <col min="11530" max="11530" width="12.125" style="2" customWidth="1"/>
    <col min="11531" max="11776" width="13.375" style="2"/>
    <col min="11777" max="11777" width="13.375" style="2" customWidth="1"/>
    <col min="11778" max="11778" width="18.375" style="2" customWidth="1"/>
    <col min="11779" max="11785" width="15.875" style="2" customWidth="1"/>
    <col min="11786" max="11786" width="12.125" style="2" customWidth="1"/>
    <col min="11787" max="12032" width="13.375" style="2"/>
    <col min="12033" max="12033" width="13.375" style="2" customWidth="1"/>
    <col min="12034" max="12034" width="18.375" style="2" customWidth="1"/>
    <col min="12035" max="12041" width="15.875" style="2" customWidth="1"/>
    <col min="12042" max="12042" width="12.125" style="2" customWidth="1"/>
    <col min="12043" max="12288" width="13.375" style="2"/>
    <col min="12289" max="12289" width="13.375" style="2" customWidth="1"/>
    <col min="12290" max="12290" width="18.375" style="2" customWidth="1"/>
    <col min="12291" max="12297" width="15.875" style="2" customWidth="1"/>
    <col min="12298" max="12298" width="12.125" style="2" customWidth="1"/>
    <col min="12299" max="12544" width="13.375" style="2"/>
    <col min="12545" max="12545" width="13.375" style="2" customWidth="1"/>
    <col min="12546" max="12546" width="18.375" style="2" customWidth="1"/>
    <col min="12547" max="12553" width="15.875" style="2" customWidth="1"/>
    <col min="12554" max="12554" width="12.125" style="2" customWidth="1"/>
    <col min="12555" max="12800" width="13.375" style="2"/>
    <col min="12801" max="12801" width="13.375" style="2" customWidth="1"/>
    <col min="12802" max="12802" width="18.375" style="2" customWidth="1"/>
    <col min="12803" max="12809" width="15.875" style="2" customWidth="1"/>
    <col min="12810" max="12810" width="12.125" style="2" customWidth="1"/>
    <col min="12811" max="13056" width="13.375" style="2"/>
    <col min="13057" max="13057" width="13.375" style="2" customWidth="1"/>
    <col min="13058" max="13058" width="18.375" style="2" customWidth="1"/>
    <col min="13059" max="13065" width="15.875" style="2" customWidth="1"/>
    <col min="13066" max="13066" width="12.125" style="2" customWidth="1"/>
    <col min="13067" max="13312" width="13.375" style="2"/>
    <col min="13313" max="13313" width="13.375" style="2" customWidth="1"/>
    <col min="13314" max="13314" width="18.375" style="2" customWidth="1"/>
    <col min="13315" max="13321" width="15.875" style="2" customWidth="1"/>
    <col min="13322" max="13322" width="12.125" style="2" customWidth="1"/>
    <col min="13323" max="13568" width="13.375" style="2"/>
    <col min="13569" max="13569" width="13.375" style="2" customWidth="1"/>
    <col min="13570" max="13570" width="18.375" style="2" customWidth="1"/>
    <col min="13571" max="13577" width="15.875" style="2" customWidth="1"/>
    <col min="13578" max="13578" width="12.125" style="2" customWidth="1"/>
    <col min="13579" max="13824" width="13.375" style="2"/>
    <col min="13825" max="13825" width="13.375" style="2" customWidth="1"/>
    <col min="13826" max="13826" width="18.375" style="2" customWidth="1"/>
    <col min="13827" max="13833" width="15.875" style="2" customWidth="1"/>
    <col min="13834" max="13834" width="12.125" style="2" customWidth="1"/>
    <col min="13835" max="14080" width="13.375" style="2"/>
    <col min="14081" max="14081" width="13.375" style="2" customWidth="1"/>
    <col min="14082" max="14082" width="18.375" style="2" customWidth="1"/>
    <col min="14083" max="14089" width="15.875" style="2" customWidth="1"/>
    <col min="14090" max="14090" width="12.125" style="2" customWidth="1"/>
    <col min="14091" max="14336" width="13.375" style="2"/>
    <col min="14337" max="14337" width="13.375" style="2" customWidth="1"/>
    <col min="14338" max="14338" width="18.375" style="2" customWidth="1"/>
    <col min="14339" max="14345" width="15.875" style="2" customWidth="1"/>
    <col min="14346" max="14346" width="12.125" style="2" customWidth="1"/>
    <col min="14347" max="14592" width="13.375" style="2"/>
    <col min="14593" max="14593" width="13.375" style="2" customWidth="1"/>
    <col min="14594" max="14594" width="18.375" style="2" customWidth="1"/>
    <col min="14595" max="14601" width="15.875" style="2" customWidth="1"/>
    <col min="14602" max="14602" width="12.125" style="2" customWidth="1"/>
    <col min="14603" max="14848" width="13.375" style="2"/>
    <col min="14849" max="14849" width="13.375" style="2" customWidth="1"/>
    <col min="14850" max="14850" width="18.375" style="2" customWidth="1"/>
    <col min="14851" max="14857" width="15.875" style="2" customWidth="1"/>
    <col min="14858" max="14858" width="12.125" style="2" customWidth="1"/>
    <col min="14859" max="15104" width="13.375" style="2"/>
    <col min="15105" max="15105" width="13.375" style="2" customWidth="1"/>
    <col min="15106" max="15106" width="18.375" style="2" customWidth="1"/>
    <col min="15107" max="15113" width="15.875" style="2" customWidth="1"/>
    <col min="15114" max="15114" width="12.125" style="2" customWidth="1"/>
    <col min="15115" max="15360" width="13.375" style="2"/>
    <col min="15361" max="15361" width="13.375" style="2" customWidth="1"/>
    <col min="15362" max="15362" width="18.375" style="2" customWidth="1"/>
    <col min="15363" max="15369" width="15.875" style="2" customWidth="1"/>
    <col min="15370" max="15370" width="12.125" style="2" customWidth="1"/>
    <col min="15371" max="15616" width="13.375" style="2"/>
    <col min="15617" max="15617" width="13.375" style="2" customWidth="1"/>
    <col min="15618" max="15618" width="18.375" style="2" customWidth="1"/>
    <col min="15619" max="15625" width="15.875" style="2" customWidth="1"/>
    <col min="15626" max="15626" width="12.125" style="2" customWidth="1"/>
    <col min="15627" max="15872" width="13.375" style="2"/>
    <col min="15873" max="15873" width="13.375" style="2" customWidth="1"/>
    <col min="15874" max="15874" width="18.375" style="2" customWidth="1"/>
    <col min="15875" max="15881" width="15.875" style="2" customWidth="1"/>
    <col min="15882" max="15882" width="12.125" style="2" customWidth="1"/>
    <col min="15883" max="16128" width="13.375" style="2"/>
    <col min="16129" max="16129" width="13.375" style="2" customWidth="1"/>
    <col min="16130" max="16130" width="18.375" style="2" customWidth="1"/>
    <col min="16131" max="16137" width="15.875" style="2" customWidth="1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212</v>
      </c>
      <c r="F6" s="3"/>
    </row>
    <row r="7" spans="1:10" x14ac:dyDescent="0.2">
      <c r="C7" s="3"/>
      <c r="E7" s="1" t="s">
        <v>213</v>
      </c>
      <c r="F7" s="1"/>
    </row>
    <row r="8" spans="1:10" ht="18" thickBot="1" x14ac:dyDescent="0.25">
      <c r="B8" s="4"/>
      <c r="C8" s="5" t="s">
        <v>214</v>
      </c>
      <c r="D8" s="4"/>
      <c r="E8" s="4"/>
      <c r="F8" s="4"/>
      <c r="G8" s="4"/>
      <c r="H8" s="4"/>
      <c r="I8" s="77" t="s">
        <v>147</v>
      </c>
      <c r="J8" s="50"/>
    </row>
    <row r="9" spans="1:10" x14ac:dyDescent="0.2">
      <c r="C9" s="68" t="s">
        <v>215</v>
      </c>
      <c r="D9" s="69"/>
      <c r="E9" s="69"/>
      <c r="F9" s="70"/>
      <c r="G9" s="69"/>
      <c r="H9" s="69"/>
      <c r="I9" s="71"/>
      <c r="J9" s="15"/>
    </row>
    <row r="10" spans="1:10" x14ac:dyDescent="0.2">
      <c r="C10" s="72" t="s">
        <v>216</v>
      </c>
      <c r="D10" s="72" t="s">
        <v>217</v>
      </c>
      <c r="E10" s="72" t="s">
        <v>151</v>
      </c>
      <c r="F10" s="72" t="s">
        <v>152</v>
      </c>
      <c r="G10" s="73" t="s">
        <v>153</v>
      </c>
      <c r="H10" s="73" t="s">
        <v>154</v>
      </c>
      <c r="I10" s="10" t="s">
        <v>155</v>
      </c>
      <c r="J10" s="15"/>
    </row>
    <row r="11" spans="1:10" x14ac:dyDescent="0.2">
      <c r="B11" s="9"/>
      <c r="C11" s="14"/>
      <c r="D11" s="74"/>
      <c r="E11" s="74"/>
      <c r="F11" s="74" t="s">
        <v>156</v>
      </c>
      <c r="G11" s="74" t="s">
        <v>157</v>
      </c>
      <c r="H11" s="74" t="s">
        <v>158</v>
      </c>
      <c r="I11" s="14"/>
      <c r="J11" s="75"/>
    </row>
    <row r="12" spans="1:10" x14ac:dyDescent="0.2">
      <c r="C12" s="68"/>
    </row>
    <row r="13" spans="1:10" x14ac:dyDescent="0.2">
      <c r="B13" s="78" t="s">
        <v>218</v>
      </c>
      <c r="C13" s="56">
        <f t="shared" ref="C13:I13" si="0">SUM(C15:C70)</f>
        <v>499157</v>
      </c>
      <c r="D13" s="57">
        <f t="shared" si="0"/>
        <v>75408</v>
      </c>
      <c r="E13" s="57">
        <f t="shared" si="0"/>
        <v>29517</v>
      </c>
      <c r="F13" s="57">
        <f t="shared" si="0"/>
        <v>79389</v>
      </c>
      <c r="G13" s="57">
        <f t="shared" si="0"/>
        <v>60125</v>
      </c>
      <c r="H13" s="57">
        <f t="shared" si="0"/>
        <v>94902</v>
      </c>
      <c r="I13" s="57">
        <f t="shared" si="0"/>
        <v>159268</v>
      </c>
      <c r="J13" s="57"/>
    </row>
    <row r="14" spans="1:10" x14ac:dyDescent="0.2">
      <c r="C14" s="8"/>
    </row>
    <row r="15" spans="1:10" x14ac:dyDescent="0.2">
      <c r="B15" s="79" t="s">
        <v>219</v>
      </c>
      <c r="C15" s="20">
        <v>176586</v>
      </c>
      <c r="D15" s="23">
        <v>17376</v>
      </c>
      <c r="E15" s="23">
        <v>12329</v>
      </c>
      <c r="F15" s="23">
        <v>32381</v>
      </c>
      <c r="G15" s="23">
        <v>22065</v>
      </c>
      <c r="H15" s="23">
        <v>37998</v>
      </c>
      <c r="I15" s="23">
        <v>54100</v>
      </c>
      <c r="J15" s="23"/>
    </row>
    <row r="16" spans="1:10" x14ac:dyDescent="0.2">
      <c r="B16" s="1" t="s">
        <v>161</v>
      </c>
      <c r="C16" s="20">
        <v>20950</v>
      </c>
      <c r="D16" s="23">
        <v>3508</v>
      </c>
      <c r="E16" s="23">
        <v>1076</v>
      </c>
      <c r="F16" s="23">
        <v>2940</v>
      </c>
      <c r="G16" s="23">
        <v>2201</v>
      </c>
      <c r="H16" s="23">
        <v>3947</v>
      </c>
      <c r="I16" s="23">
        <v>7258</v>
      </c>
      <c r="J16" s="23"/>
    </row>
    <row r="17" spans="2:10" x14ac:dyDescent="0.2">
      <c r="B17" s="1" t="s">
        <v>162</v>
      </c>
      <c r="C17" s="20">
        <v>25046</v>
      </c>
      <c r="D17" s="23">
        <v>3721</v>
      </c>
      <c r="E17" s="23">
        <v>1169</v>
      </c>
      <c r="F17" s="23">
        <v>4014</v>
      </c>
      <c r="G17" s="23">
        <v>4595</v>
      </c>
      <c r="H17" s="23">
        <v>5885</v>
      </c>
      <c r="I17" s="23">
        <v>5644</v>
      </c>
      <c r="J17" s="23"/>
    </row>
    <row r="18" spans="2:10" x14ac:dyDescent="0.2">
      <c r="B18" s="1" t="s">
        <v>220</v>
      </c>
      <c r="C18" s="20">
        <v>15958</v>
      </c>
      <c r="D18" s="23">
        <v>3428</v>
      </c>
      <c r="E18" s="23">
        <v>712</v>
      </c>
      <c r="F18" s="23">
        <v>2055</v>
      </c>
      <c r="G18" s="23">
        <v>1574</v>
      </c>
      <c r="H18" s="23">
        <v>2620</v>
      </c>
      <c r="I18" s="23">
        <v>5558</v>
      </c>
      <c r="J18" s="23"/>
    </row>
    <row r="19" spans="2:10" x14ac:dyDescent="0.2">
      <c r="B19" s="1" t="s">
        <v>164</v>
      </c>
      <c r="C19" s="20">
        <v>12613</v>
      </c>
      <c r="D19" s="23">
        <v>2297</v>
      </c>
      <c r="E19" s="23">
        <v>832</v>
      </c>
      <c r="F19" s="23">
        <v>1830</v>
      </c>
      <c r="G19" s="23">
        <v>1107</v>
      </c>
      <c r="H19" s="23">
        <v>2386</v>
      </c>
      <c r="I19" s="23">
        <v>4153</v>
      </c>
      <c r="J19" s="23"/>
    </row>
    <row r="20" spans="2:10" x14ac:dyDescent="0.2">
      <c r="B20" s="1" t="s">
        <v>165</v>
      </c>
      <c r="C20" s="20">
        <v>34582</v>
      </c>
      <c r="D20" s="23">
        <v>4373</v>
      </c>
      <c r="E20" s="23">
        <v>2606</v>
      </c>
      <c r="F20" s="23">
        <v>6273</v>
      </c>
      <c r="G20" s="23">
        <v>3984</v>
      </c>
      <c r="H20" s="23">
        <v>6302</v>
      </c>
      <c r="I20" s="23">
        <v>10982</v>
      </c>
      <c r="J20" s="23"/>
    </row>
    <row r="21" spans="2:10" x14ac:dyDescent="0.2">
      <c r="B21" s="1" t="s">
        <v>166</v>
      </c>
      <c r="C21" s="20">
        <v>14364</v>
      </c>
      <c r="D21" s="23">
        <v>744</v>
      </c>
      <c r="E21" s="23">
        <v>1173</v>
      </c>
      <c r="F21" s="23">
        <v>2938</v>
      </c>
      <c r="G21" s="23">
        <v>2027</v>
      </c>
      <c r="H21" s="23">
        <v>3100</v>
      </c>
      <c r="I21" s="23">
        <v>4347</v>
      </c>
      <c r="J21" s="23"/>
    </row>
    <row r="22" spans="2:10" x14ac:dyDescent="0.2">
      <c r="C22" s="8"/>
    </row>
    <row r="23" spans="2:10" x14ac:dyDescent="0.2">
      <c r="B23" s="1" t="s">
        <v>221</v>
      </c>
      <c r="C23" s="20">
        <v>7623</v>
      </c>
      <c r="D23" s="23">
        <v>2287</v>
      </c>
      <c r="E23" s="23">
        <v>287</v>
      </c>
      <c r="F23" s="23">
        <v>645</v>
      </c>
      <c r="G23" s="23">
        <v>550</v>
      </c>
      <c r="H23" s="23">
        <v>971</v>
      </c>
      <c r="I23" s="23">
        <v>2881</v>
      </c>
      <c r="J23" s="23"/>
    </row>
    <row r="24" spans="2:10" x14ac:dyDescent="0.2">
      <c r="B24" s="1" t="s">
        <v>222</v>
      </c>
      <c r="C24" s="20">
        <v>4094</v>
      </c>
      <c r="D24" s="23">
        <v>920</v>
      </c>
      <c r="E24" s="23">
        <v>117</v>
      </c>
      <c r="F24" s="23">
        <v>331</v>
      </c>
      <c r="G24" s="23">
        <v>351</v>
      </c>
      <c r="H24" s="23">
        <v>648</v>
      </c>
      <c r="I24" s="23">
        <v>1726</v>
      </c>
      <c r="J24" s="23"/>
    </row>
    <row r="25" spans="2:10" x14ac:dyDescent="0.2">
      <c r="B25" s="1" t="s">
        <v>223</v>
      </c>
      <c r="C25" s="20">
        <v>2002</v>
      </c>
      <c r="D25" s="23">
        <v>614</v>
      </c>
      <c r="E25" s="23">
        <v>30</v>
      </c>
      <c r="F25" s="23">
        <v>157</v>
      </c>
      <c r="G25" s="23">
        <v>137</v>
      </c>
      <c r="H25" s="23">
        <v>214</v>
      </c>
      <c r="I25" s="23">
        <v>850</v>
      </c>
      <c r="J25" s="23"/>
    </row>
    <row r="26" spans="2:10" x14ac:dyDescent="0.2">
      <c r="B26" s="1" t="s">
        <v>224</v>
      </c>
      <c r="C26" s="20">
        <v>7587</v>
      </c>
      <c r="D26" s="23">
        <v>1749</v>
      </c>
      <c r="E26" s="23">
        <v>326</v>
      </c>
      <c r="F26" s="23">
        <v>939</v>
      </c>
      <c r="G26" s="23">
        <v>776</v>
      </c>
      <c r="H26" s="23">
        <v>1199</v>
      </c>
      <c r="I26" s="23">
        <v>2598</v>
      </c>
      <c r="J26" s="23"/>
    </row>
    <row r="27" spans="2:10" x14ac:dyDescent="0.2">
      <c r="B27" s="1" t="s">
        <v>171</v>
      </c>
      <c r="C27" s="20">
        <v>8529</v>
      </c>
      <c r="D27" s="23">
        <v>2264</v>
      </c>
      <c r="E27" s="23">
        <v>227</v>
      </c>
      <c r="F27" s="23">
        <v>811</v>
      </c>
      <c r="G27" s="23">
        <v>1101</v>
      </c>
      <c r="H27" s="23">
        <v>1005</v>
      </c>
      <c r="I27" s="23">
        <v>3115</v>
      </c>
      <c r="J27" s="23"/>
    </row>
    <row r="28" spans="2:10" x14ac:dyDescent="0.2">
      <c r="B28" s="1" t="s">
        <v>225</v>
      </c>
      <c r="C28" s="20">
        <v>4475</v>
      </c>
      <c r="D28" s="23">
        <v>1239</v>
      </c>
      <c r="E28" s="23">
        <v>112</v>
      </c>
      <c r="F28" s="23">
        <v>320</v>
      </c>
      <c r="G28" s="23">
        <v>388</v>
      </c>
      <c r="H28" s="23">
        <v>680</v>
      </c>
      <c r="I28" s="23">
        <v>1736</v>
      </c>
      <c r="J28" s="23"/>
    </row>
    <row r="29" spans="2:10" x14ac:dyDescent="0.2">
      <c r="B29" s="1" t="s">
        <v>226</v>
      </c>
      <c r="C29" s="20">
        <v>4042</v>
      </c>
      <c r="D29" s="23">
        <v>1049</v>
      </c>
      <c r="E29" s="23">
        <v>141</v>
      </c>
      <c r="F29" s="23">
        <v>490</v>
      </c>
      <c r="G29" s="23">
        <v>336</v>
      </c>
      <c r="H29" s="23">
        <v>453</v>
      </c>
      <c r="I29" s="23">
        <v>1573</v>
      </c>
      <c r="J29" s="23"/>
    </row>
    <row r="30" spans="2:10" x14ac:dyDescent="0.2">
      <c r="B30" s="1" t="s">
        <v>174</v>
      </c>
      <c r="C30" s="20">
        <v>10030</v>
      </c>
      <c r="D30" s="23">
        <v>1378</v>
      </c>
      <c r="E30" s="23">
        <v>408</v>
      </c>
      <c r="F30" s="23">
        <v>1462</v>
      </c>
      <c r="G30" s="23">
        <v>1854</v>
      </c>
      <c r="H30" s="23">
        <v>2482</v>
      </c>
      <c r="I30" s="23">
        <v>2446</v>
      </c>
      <c r="J30" s="23"/>
    </row>
    <row r="31" spans="2:10" x14ac:dyDescent="0.2">
      <c r="B31" s="1" t="s">
        <v>227</v>
      </c>
      <c r="C31" s="20">
        <v>22158</v>
      </c>
      <c r="D31" s="23">
        <v>1715</v>
      </c>
      <c r="E31" s="23">
        <v>1670</v>
      </c>
      <c r="F31" s="23">
        <v>5331</v>
      </c>
      <c r="G31" s="23">
        <v>4216</v>
      </c>
      <c r="H31" s="23">
        <v>4639</v>
      </c>
      <c r="I31" s="23">
        <v>4565</v>
      </c>
      <c r="J31" s="23"/>
    </row>
    <row r="32" spans="2:10" x14ac:dyDescent="0.2">
      <c r="C32" s="8"/>
    </row>
    <row r="33" spans="2:10" x14ac:dyDescent="0.2">
      <c r="B33" s="1" t="s">
        <v>176</v>
      </c>
      <c r="C33" s="20">
        <v>10358</v>
      </c>
      <c r="D33" s="23">
        <v>2798</v>
      </c>
      <c r="E33" s="23">
        <v>356</v>
      </c>
      <c r="F33" s="23">
        <v>897</v>
      </c>
      <c r="G33" s="23">
        <v>748</v>
      </c>
      <c r="H33" s="23">
        <v>1434</v>
      </c>
      <c r="I33" s="23">
        <v>4122</v>
      </c>
      <c r="J33" s="23"/>
    </row>
    <row r="34" spans="2:10" x14ac:dyDescent="0.2">
      <c r="B34" s="1" t="s">
        <v>177</v>
      </c>
      <c r="C34" s="20">
        <v>7271</v>
      </c>
      <c r="D34" s="23">
        <v>1319</v>
      </c>
      <c r="E34" s="23">
        <v>275</v>
      </c>
      <c r="F34" s="23">
        <v>868</v>
      </c>
      <c r="G34" s="23">
        <v>954</v>
      </c>
      <c r="H34" s="23">
        <v>1209</v>
      </c>
      <c r="I34" s="23">
        <v>2645</v>
      </c>
      <c r="J34" s="23"/>
    </row>
    <row r="35" spans="2:10" x14ac:dyDescent="0.2">
      <c r="B35" s="1" t="s">
        <v>228</v>
      </c>
      <c r="C35" s="20">
        <v>2903</v>
      </c>
      <c r="D35" s="23">
        <v>934</v>
      </c>
      <c r="E35" s="23">
        <v>78</v>
      </c>
      <c r="F35" s="23">
        <v>193</v>
      </c>
      <c r="G35" s="23">
        <v>145</v>
      </c>
      <c r="H35" s="23">
        <v>348</v>
      </c>
      <c r="I35" s="23">
        <v>1200</v>
      </c>
      <c r="J35" s="23"/>
    </row>
    <row r="36" spans="2:10" x14ac:dyDescent="0.2">
      <c r="B36" s="1" t="s">
        <v>229</v>
      </c>
      <c r="C36" s="20">
        <v>2486</v>
      </c>
      <c r="D36" s="23">
        <v>533</v>
      </c>
      <c r="E36" s="23">
        <v>149</v>
      </c>
      <c r="F36" s="23">
        <v>331</v>
      </c>
      <c r="G36" s="23">
        <v>205</v>
      </c>
      <c r="H36" s="23">
        <v>313</v>
      </c>
      <c r="I36" s="23">
        <v>953</v>
      </c>
      <c r="J36" s="23"/>
    </row>
    <row r="37" spans="2:10" x14ac:dyDescent="0.2">
      <c r="B37" s="1" t="s">
        <v>180</v>
      </c>
      <c r="C37" s="20">
        <v>283</v>
      </c>
      <c r="D37" s="23">
        <v>70</v>
      </c>
      <c r="E37" s="23">
        <v>15</v>
      </c>
      <c r="F37" s="23">
        <v>40</v>
      </c>
      <c r="G37" s="23">
        <v>30</v>
      </c>
      <c r="H37" s="23">
        <v>29</v>
      </c>
      <c r="I37" s="23">
        <v>99</v>
      </c>
      <c r="J37" s="23"/>
    </row>
    <row r="38" spans="2:10" x14ac:dyDescent="0.2">
      <c r="C38" s="8"/>
    </row>
    <row r="39" spans="2:10" x14ac:dyDescent="0.2">
      <c r="B39" s="1" t="s">
        <v>230</v>
      </c>
      <c r="C39" s="20">
        <v>7025</v>
      </c>
      <c r="D39" s="23">
        <v>1361</v>
      </c>
      <c r="E39" s="23">
        <v>295</v>
      </c>
      <c r="F39" s="23">
        <v>854</v>
      </c>
      <c r="G39" s="23">
        <v>723</v>
      </c>
      <c r="H39" s="23">
        <v>1247</v>
      </c>
      <c r="I39" s="23">
        <v>2545</v>
      </c>
      <c r="J39" s="23"/>
    </row>
    <row r="40" spans="2:10" x14ac:dyDescent="0.2">
      <c r="B40" s="1" t="s">
        <v>231</v>
      </c>
      <c r="C40" s="20">
        <v>4031</v>
      </c>
      <c r="D40" s="23">
        <v>1162</v>
      </c>
      <c r="E40" s="23">
        <v>128</v>
      </c>
      <c r="F40" s="23">
        <v>364</v>
      </c>
      <c r="G40" s="23">
        <v>327</v>
      </c>
      <c r="H40" s="23">
        <v>589</v>
      </c>
      <c r="I40" s="23">
        <v>1461</v>
      </c>
      <c r="J40" s="23"/>
    </row>
    <row r="41" spans="2:10" x14ac:dyDescent="0.2">
      <c r="B41" s="1" t="s">
        <v>232</v>
      </c>
      <c r="C41" s="20">
        <v>7437</v>
      </c>
      <c r="D41" s="23">
        <v>1844</v>
      </c>
      <c r="E41" s="23">
        <v>327</v>
      </c>
      <c r="F41" s="23">
        <v>894</v>
      </c>
      <c r="G41" s="23">
        <v>691</v>
      </c>
      <c r="H41" s="23">
        <v>1072</v>
      </c>
      <c r="I41" s="23">
        <v>2608</v>
      </c>
      <c r="J41" s="23"/>
    </row>
    <row r="42" spans="2:10" x14ac:dyDescent="0.2">
      <c r="B42" s="1" t="s">
        <v>184</v>
      </c>
      <c r="C42" s="20">
        <v>5168</v>
      </c>
      <c r="D42" s="23">
        <v>1762</v>
      </c>
      <c r="E42" s="23">
        <v>125</v>
      </c>
      <c r="F42" s="23">
        <v>295</v>
      </c>
      <c r="G42" s="23">
        <v>277</v>
      </c>
      <c r="H42" s="23">
        <v>607</v>
      </c>
      <c r="I42" s="23">
        <v>2102</v>
      </c>
      <c r="J42" s="23"/>
    </row>
    <row r="43" spans="2:10" x14ac:dyDescent="0.2">
      <c r="B43" s="1" t="s">
        <v>185</v>
      </c>
      <c r="C43" s="20">
        <v>2397</v>
      </c>
      <c r="D43" s="23">
        <v>603</v>
      </c>
      <c r="E43" s="23">
        <v>81</v>
      </c>
      <c r="F43" s="23">
        <v>175</v>
      </c>
      <c r="G43" s="23">
        <v>160</v>
      </c>
      <c r="H43" s="23">
        <v>305</v>
      </c>
      <c r="I43" s="23">
        <v>1073</v>
      </c>
      <c r="J43" s="23"/>
    </row>
    <row r="44" spans="2:10" x14ac:dyDescent="0.2">
      <c r="C44" s="8"/>
    </row>
    <row r="45" spans="2:10" x14ac:dyDescent="0.2">
      <c r="B45" s="1" t="s">
        <v>233</v>
      </c>
      <c r="C45" s="20">
        <v>3820</v>
      </c>
      <c r="D45" s="23">
        <v>532</v>
      </c>
      <c r="E45" s="23">
        <v>276</v>
      </c>
      <c r="F45" s="23">
        <v>660</v>
      </c>
      <c r="G45" s="23">
        <v>420</v>
      </c>
      <c r="H45" s="23">
        <v>696</v>
      </c>
      <c r="I45" s="23">
        <v>1234</v>
      </c>
      <c r="J45" s="23"/>
    </row>
    <row r="46" spans="2:10" x14ac:dyDescent="0.2">
      <c r="B46" s="1" t="s">
        <v>234</v>
      </c>
      <c r="C46" s="20">
        <v>3527</v>
      </c>
      <c r="D46" s="23">
        <v>797</v>
      </c>
      <c r="E46" s="23">
        <v>158</v>
      </c>
      <c r="F46" s="23">
        <v>474</v>
      </c>
      <c r="G46" s="23">
        <v>348</v>
      </c>
      <c r="H46" s="23">
        <v>555</v>
      </c>
      <c r="I46" s="23">
        <v>1195</v>
      </c>
      <c r="J46" s="23"/>
    </row>
    <row r="47" spans="2:10" x14ac:dyDescent="0.2">
      <c r="B47" s="1" t="s">
        <v>235</v>
      </c>
      <c r="C47" s="20">
        <v>3482</v>
      </c>
      <c r="D47" s="23">
        <v>914</v>
      </c>
      <c r="E47" s="23">
        <v>199</v>
      </c>
      <c r="F47" s="23">
        <v>370</v>
      </c>
      <c r="G47" s="23">
        <v>300</v>
      </c>
      <c r="H47" s="23">
        <v>486</v>
      </c>
      <c r="I47" s="23">
        <v>1209</v>
      </c>
      <c r="J47" s="23"/>
    </row>
    <row r="48" spans="2:10" x14ac:dyDescent="0.2">
      <c r="B48" s="1" t="s">
        <v>236</v>
      </c>
      <c r="C48" s="20">
        <v>3551</v>
      </c>
      <c r="D48" s="23">
        <v>1044</v>
      </c>
      <c r="E48" s="23">
        <v>117</v>
      </c>
      <c r="F48" s="23">
        <v>407</v>
      </c>
      <c r="G48" s="23">
        <v>298</v>
      </c>
      <c r="H48" s="23">
        <v>546</v>
      </c>
      <c r="I48" s="23">
        <v>1139</v>
      </c>
      <c r="J48" s="23"/>
    </row>
    <row r="49" spans="2:10" x14ac:dyDescent="0.2">
      <c r="B49" s="1" t="s">
        <v>190</v>
      </c>
      <c r="C49" s="20">
        <v>1177</v>
      </c>
      <c r="D49" s="23">
        <v>295</v>
      </c>
      <c r="E49" s="23">
        <v>92</v>
      </c>
      <c r="F49" s="23">
        <v>93</v>
      </c>
      <c r="G49" s="23">
        <v>80</v>
      </c>
      <c r="H49" s="23">
        <v>185</v>
      </c>
      <c r="I49" s="23">
        <v>432</v>
      </c>
      <c r="J49" s="23"/>
    </row>
    <row r="50" spans="2:10" x14ac:dyDescent="0.2">
      <c r="B50" s="1" t="s">
        <v>191</v>
      </c>
      <c r="C50" s="20">
        <v>990</v>
      </c>
      <c r="D50" s="23">
        <v>246</v>
      </c>
      <c r="E50" s="23">
        <v>57</v>
      </c>
      <c r="F50" s="23">
        <v>121</v>
      </c>
      <c r="G50" s="23">
        <v>71</v>
      </c>
      <c r="H50" s="23">
        <v>110</v>
      </c>
      <c r="I50" s="23">
        <v>385</v>
      </c>
      <c r="J50" s="23"/>
    </row>
    <row r="51" spans="2:10" x14ac:dyDescent="0.2">
      <c r="B51" s="1" t="s">
        <v>192</v>
      </c>
      <c r="C51" s="20">
        <v>2092</v>
      </c>
      <c r="D51" s="23">
        <v>475</v>
      </c>
      <c r="E51" s="23">
        <v>65</v>
      </c>
      <c r="F51" s="23">
        <v>225</v>
      </c>
      <c r="G51" s="23">
        <v>163</v>
      </c>
      <c r="H51" s="23">
        <v>336</v>
      </c>
      <c r="I51" s="23">
        <v>828</v>
      </c>
      <c r="J51" s="23"/>
    </row>
    <row r="52" spans="2:10" x14ac:dyDescent="0.2">
      <c r="B52" s="1" t="s">
        <v>237</v>
      </c>
      <c r="C52" s="20">
        <v>3808</v>
      </c>
      <c r="D52" s="23">
        <v>1448</v>
      </c>
      <c r="E52" s="23">
        <v>62</v>
      </c>
      <c r="F52" s="23">
        <v>200</v>
      </c>
      <c r="G52" s="23">
        <v>193</v>
      </c>
      <c r="H52" s="23">
        <v>459</v>
      </c>
      <c r="I52" s="23">
        <v>1446</v>
      </c>
      <c r="J52" s="23"/>
    </row>
    <row r="53" spans="2:10" x14ac:dyDescent="0.2">
      <c r="B53" s="1" t="s">
        <v>194</v>
      </c>
      <c r="C53" s="20">
        <v>4278</v>
      </c>
      <c r="D53" s="23">
        <v>1035</v>
      </c>
      <c r="E53" s="23">
        <v>168</v>
      </c>
      <c r="F53" s="23">
        <v>518</v>
      </c>
      <c r="G53" s="23">
        <v>349</v>
      </c>
      <c r="H53" s="23">
        <v>653</v>
      </c>
      <c r="I53" s="23">
        <v>1555</v>
      </c>
      <c r="J53" s="23"/>
    </row>
    <row r="54" spans="2:10" x14ac:dyDescent="0.2">
      <c r="B54" s="1" t="s">
        <v>238</v>
      </c>
      <c r="C54" s="20">
        <v>5118</v>
      </c>
      <c r="D54" s="23">
        <v>1634</v>
      </c>
      <c r="E54" s="23">
        <v>190</v>
      </c>
      <c r="F54" s="23">
        <v>387</v>
      </c>
      <c r="G54" s="23">
        <v>334</v>
      </c>
      <c r="H54" s="23">
        <v>650</v>
      </c>
      <c r="I54" s="23">
        <v>1923</v>
      </c>
      <c r="J54" s="23"/>
    </row>
    <row r="55" spans="2:10" x14ac:dyDescent="0.2">
      <c r="C55" s="8"/>
    </row>
    <row r="56" spans="2:10" x14ac:dyDescent="0.2">
      <c r="B56" s="1" t="s">
        <v>239</v>
      </c>
      <c r="C56" s="20">
        <v>9770</v>
      </c>
      <c r="D56" s="23">
        <v>975</v>
      </c>
      <c r="E56" s="23">
        <v>810</v>
      </c>
      <c r="F56" s="23">
        <v>2025</v>
      </c>
      <c r="G56" s="23">
        <v>1404</v>
      </c>
      <c r="H56" s="23">
        <v>1792</v>
      </c>
      <c r="I56" s="23">
        <v>2763</v>
      </c>
      <c r="J56" s="23"/>
    </row>
    <row r="57" spans="2:10" x14ac:dyDescent="0.2">
      <c r="B57" s="1" t="s">
        <v>240</v>
      </c>
      <c r="C57" s="20">
        <v>1660</v>
      </c>
      <c r="D57" s="23">
        <v>243</v>
      </c>
      <c r="E57" s="23">
        <v>89</v>
      </c>
      <c r="F57" s="23">
        <v>252</v>
      </c>
      <c r="G57" s="23">
        <v>148</v>
      </c>
      <c r="H57" s="23">
        <v>245</v>
      </c>
      <c r="I57" s="23">
        <v>683</v>
      </c>
      <c r="J57" s="23"/>
    </row>
    <row r="58" spans="2:10" x14ac:dyDescent="0.2">
      <c r="B58" s="1" t="s">
        <v>199</v>
      </c>
      <c r="C58" s="20">
        <v>1412</v>
      </c>
      <c r="D58" s="23">
        <v>226</v>
      </c>
      <c r="E58" s="23">
        <v>76</v>
      </c>
      <c r="F58" s="23">
        <v>133</v>
      </c>
      <c r="G58" s="23">
        <v>191</v>
      </c>
      <c r="H58" s="23">
        <v>246</v>
      </c>
      <c r="I58" s="23">
        <v>540</v>
      </c>
      <c r="J58" s="23"/>
    </row>
    <row r="59" spans="2:10" x14ac:dyDescent="0.2">
      <c r="B59" s="1" t="s">
        <v>241</v>
      </c>
      <c r="C59" s="20">
        <v>6949</v>
      </c>
      <c r="D59" s="23">
        <v>921</v>
      </c>
      <c r="E59" s="23">
        <v>472</v>
      </c>
      <c r="F59" s="23">
        <v>1329</v>
      </c>
      <c r="G59" s="23">
        <v>991</v>
      </c>
      <c r="H59" s="23">
        <v>1335</v>
      </c>
      <c r="I59" s="23">
        <v>1901</v>
      </c>
      <c r="J59" s="23"/>
    </row>
    <row r="60" spans="2:10" x14ac:dyDescent="0.2">
      <c r="B60" s="1" t="s">
        <v>242</v>
      </c>
      <c r="C60" s="20">
        <v>2104</v>
      </c>
      <c r="D60" s="23">
        <v>512</v>
      </c>
      <c r="E60" s="23">
        <v>91</v>
      </c>
      <c r="F60" s="23">
        <v>204</v>
      </c>
      <c r="G60" s="23">
        <v>154</v>
      </c>
      <c r="H60" s="23">
        <v>290</v>
      </c>
      <c r="I60" s="23">
        <v>853</v>
      </c>
      <c r="J60" s="23"/>
    </row>
    <row r="61" spans="2:10" x14ac:dyDescent="0.2">
      <c r="B61" s="1" t="s">
        <v>202</v>
      </c>
      <c r="C61" s="20">
        <v>2401</v>
      </c>
      <c r="D61" s="23">
        <v>393</v>
      </c>
      <c r="E61" s="23">
        <v>126</v>
      </c>
      <c r="F61" s="23">
        <v>340</v>
      </c>
      <c r="G61" s="23">
        <v>221</v>
      </c>
      <c r="H61" s="23">
        <v>353</v>
      </c>
      <c r="I61" s="23">
        <v>965</v>
      </c>
      <c r="J61" s="23"/>
    </row>
    <row r="62" spans="2:10" x14ac:dyDescent="0.2">
      <c r="B62" s="79" t="s">
        <v>243</v>
      </c>
      <c r="C62" s="20">
        <v>6375</v>
      </c>
      <c r="D62" s="23">
        <v>798</v>
      </c>
      <c r="E62" s="23">
        <v>425</v>
      </c>
      <c r="F62" s="23">
        <v>1080</v>
      </c>
      <c r="G62" s="23">
        <v>780</v>
      </c>
      <c r="H62" s="23">
        <v>1140</v>
      </c>
      <c r="I62" s="23">
        <v>2151</v>
      </c>
      <c r="J62" s="23"/>
    </row>
    <row r="63" spans="2:10" x14ac:dyDescent="0.2">
      <c r="C63" s="8"/>
    </row>
    <row r="64" spans="2:10" x14ac:dyDescent="0.2">
      <c r="B64" s="1" t="s">
        <v>244</v>
      </c>
      <c r="C64" s="20">
        <v>8884</v>
      </c>
      <c r="D64" s="23">
        <v>908</v>
      </c>
      <c r="E64" s="23">
        <v>575</v>
      </c>
      <c r="F64" s="23">
        <v>1532</v>
      </c>
      <c r="G64" s="23">
        <v>1212</v>
      </c>
      <c r="H64" s="23">
        <v>1736</v>
      </c>
      <c r="I64" s="23">
        <v>2918</v>
      </c>
      <c r="J64" s="23"/>
    </row>
    <row r="65" spans="1:10" x14ac:dyDescent="0.2">
      <c r="B65" s="1" t="s">
        <v>245</v>
      </c>
      <c r="C65" s="20">
        <v>1550</v>
      </c>
      <c r="D65" s="23">
        <v>124</v>
      </c>
      <c r="E65" s="23">
        <v>80</v>
      </c>
      <c r="F65" s="23">
        <v>245</v>
      </c>
      <c r="G65" s="23">
        <v>219</v>
      </c>
      <c r="H65" s="23">
        <v>329</v>
      </c>
      <c r="I65" s="23">
        <v>553</v>
      </c>
      <c r="J65" s="23"/>
    </row>
    <row r="66" spans="1:10" x14ac:dyDescent="0.2">
      <c r="B66" s="79" t="s">
        <v>246</v>
      </c>
      <c r="C66" s="20">
        <v>2403</v>
      </c>
      <c r="D66" s="23">
        <v>329</v>
      </c>
      <c r="E66" s="23">
        <v>114</v>
      </c>
      <c r="F66" s="23">
        <v>324</v>
      </c>
      <c r="G66" s="23">
        <v>269</v>
      </c>
      <c r="H66" s="23">
        <v>474</v>
      </c>
      <c r="I66" s="23">
        <v>893</v>
      </c>
      <c r="J66" s="23"/>
    </row>
    <row r="67" spans="1:10" x14ac:dyDescent="0.2">
      <c r="B67" s="1" t="s">
        <v>247</v>
      </c>
      <c r="C67" s="20">
        <v>1432</v>
      </c>
      <c r="D67" s="23">
        <v>235</v>
      </c>
      <c r="E67" s="23">
        <v>53</v>
      </c>
      <c r="F67" s="23">
        <v>218</v>
      </c>
      <c r="G67" s="23">
        <v>160</v>
      </c>
      <c r="H67" s="23">
        <v>214</v>
      </c>
      <c r="I67" s="23">
        <v>552</v>
      </c>
      <c r="J67" s="23"/>
    </row>
    <row r="68" spans="1:10" x14ac:dyDescent="0.2">
      <c r="B68" s="1" t="s">
        <v>248</v>
      </c>
      <c r="C68" s="20">
        <v>693</v>
      </c>
      <c r="D68" s="23">
        <v>76</v>
      </c>
      <c r="E68" s="23">
        <v>38</v>
      </c>
      <c r="F68" s="23">
        <v>121</v>
      </c>
      <c r="G68" s="23">
        <v>99</v>
      </c>
      <c r="H68" s="23">
        <v>150</v>
      </c>
      <c r="I68" s="23">
        <v>209</v>
      </c>
      <c r="J68" s="23"/>
    </row>
    <row r="69" spans="1:10" x14ac:dyDescent="0.2">
      <c r="B69" s="79" t="s">
        <v>249</v>
      </c>
      <c r="C69" s="20">
        <v>1440</v>
      </c>
      <c r="D69" s="23">
        <v>162</v>
      </c>
      <c r="E69" s="23">
        <v>96</v>
      </c>
      <c r="F69" s="23">
        <v>254</v>
      </c>
      <c r="G69" s="23">
        <v>160</v>
      </c>
      <c r="H69" s="23">
        <v>230</v>
      </c>
      <c r="I69" s="23">
        <v>538</v>
      </c>
      <c r="J69" s="23"/>
    </row>
    <row r="70" spans="1:10" x14ac:dyDescent="0.2">
      <c r="B70" s="1" t="s">
        <v>210</v>
      </c>
      <c r="C70" s="20">
        <v>243</v>
      </c>
      <c r="D70" s="23">
        <v>38</v>
      </c>
      <c r="E70" s="23">
        <v>44</v>
      </c>
      <c r="F70" s="23">
        <v>49</v>
      </c>
      <c r="G70" s="23">
        <v>39</v>
      </c>
      <c r="H70" s="23">
        <v>10</v>
      </c>
      <c r="I70" s="76">
        <v>63</v>
      </c>
      <c r="J70" s="76"/>
    </row>
    <row r="71" spans="1:10" ht="18" thickBot="1" x14ac:dyDescent="0.25">
      <c r="B71" s="4"/>
      <c r="C71" s="25"/>
      <c r="D71" s="4"/>
      <c r="E71" s="4"/>
      <c r="F71" s="4"/>
      <c r="G71" s="4"/>
      <c r="H71" s="4"/>
      <c r="I71" s="4"/>
      <c r="J71" s="15"/>
    </row>
    <row r="72" spans="1:10" x14ac:dyDescent="0.2">
      <c r="C72" s="1" t="s">
        <v>250</v>
      </c>
    </row>
    <row r="73" spans="1:10" x14ac:dyDescent="0.2">
      <c r="A73" s="1"/>
    </row>
  </sheetData>
  <phoneticPr fontId="2"/>
  <pageMargins left="0.43" right="0.63" top="0.56999999999999995" bottom="0.53" header="0.51200000000000001" footer="0.51200000000000001"/>
  <pageSetup paperSize="12" scale="74" orientation="portrait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zoomScaleNormal="75" workbookViewId="0"/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5.875" style="2" customWidth="1"/>
    <col min="4" max="4" width="14.625" style="2" customWidth="1"/>
    <col min="5" max="6" width="13.375" style="2"/>
    <col min="7" max="8" width="15.875" style="2" customWidth="1"/>
    <col min="9" max="9" width="13.375" style="2"/>
    <col min="10" max="10" width="12.125" style="2" customWidth="1"/>
    <col min="11" max="256" width="13.375" style="2"/>
    <col min="257" max="257" width="13.375" style="2" customWidth="1"/>
    <col min="258" max="258" width="17.125" style="2" customWidth="1"/>
    <col min="259" max="259" width="15.875" style="2" customWidth="1"/>
    <col min="260" max="260" width="14.625" style="2" customWidth="1"/>
    <col min="261" max="262" width="13.375" style="2"/>
    <col min="263" max="264" width="15.875" style="2" customWidth="1"/>
    <col min="265" max="265" width="13.375" style="2"/>
    <col min="266" max="266" width="12.125" style="2" customWidth="1"/>
    <col min="267" max="512" width="13.375" style="2"/>
    <col min="513" max="513" width="13.375" style="2" customWidth="1"/>
    <col min="514" max="514" width="17.125" style="2" customWidth="1"/>
    <col min="515" max="515" width="15.875" style="2" customWidth="1"/>
    <col min="516" max="516" width="14.625" style="2" customWidth="1"/>
    <col min="517" max="518" width="13.375" style="2"/>
    <col min="519" max="520" width="15.875" style="2" customWidth="1"/>
    <col min="521" max="521" width="13.375" style="2"/>
    <col min="522" max="522" width="12.125" style="2" customWidth="1"/>
    <col min="523" max="768" width="13.375" style="2"/>
    <col min="769" max="769" width="13.375" style="2" customWidth="1"/>
    <col min="770" max="770" width="17.125" style="2" customWidth="1"/>
    <col min="771" max="771" width="15.875" style="2" customWidth="1"/>
    <col min="772" max="772" width="14.625" style="2" customWidth="1"/>
    <col min="773" max="774" width="13.375" style="2"/>
    <col min="775" max="776" width="15.875" style="2" customWidth="1"/>
    <col min="777" max="777" width="13.375" style="2"/>
    <col min="778" max="778" width="12.125" style="2" customWidth="1"/>
    <col min="779" max="1024" width="13.375" style="2"/>
    <col min="1025" max="1025" width="13.375" style="2" customWidth="1"/>
    <col min="1026" max="1026" width="17.125" style="2" customWidth="1"/>
    <col min="1027" max="1027" width="15.875" style="2" customWidth="1"/>
    <col min="1028" max="1028" width="14.625" style="2" customWidth="1"/>
    <col min="1029" max="1030" width="13.375" style="2"/>
    <col min="1031" max="1032" width="15.875" style="2" customWidth="1"/>
    <col min="1033" max="1033" width="13.375" style="2"/>
    <col min="1034" max="1034" width="12.125" style="2" customWidth="1"/>
    <col min="1035" max="1280" width="13.375" style="2"/>
    <col min="1281" max="1281" width="13.375" style="2" customWidth="1"/>
    <col min="1282" max="1282" width="17.125" style="2" customWidth="1"/>
    <col min="1283" max="1283" width="15.875" style="2" customWidth="1"/>
    <col min="1284" max="1284" width="14.625" style="2" customWidth="1"/>
    <col min="1285" max="1286" width="13.375" style="2"/>
    <col min="1287" max="1288" width="15.875" style="2" customWidth="1"/>
    <col min="1289" max="1289" width="13.375" style="2"/>
    <col min="1290" max="1290" width="12.125" style="2" customWidth="1"/>
    <col min="1291" max="1536" width="13.375" style="2"/>
    <col min="1537" max="1537" width="13.375" style="2" customWidth="1"/>
    <col min="1538" max="1538" width="17.125" style="2" customWidth="1"/>
    <col min="1539" max="1539" width="15.875" style="2" customWidth="1"/>
    <col min="1540" max="1540" width="14.625" style="2" customWidth="1"/>
    <col min="1541" max="1542" width="13.375" style="2"/>
    <col min="1543" max="1544" width="15.875" style="2" customWidth="1"/>
    <col min="1545" max="1545" width="13.375" style="2"/>
    <col min="1546" max="1546" width="12.125" style="2" customWidth="1"/>
    <col min="1547" max="1792" width="13.375" style="2"/>
    <col min="1793" max="1793" width="13.375" style="2" customWidth="1"/>
    <col min="1794" max="1794" width="17.125" style="2" customWidth="1"/>
    <col min="1795" max="1795" width="15.875" style="2" customWidth="1"/>
    <col min="1796" max="1796" width="14.625" style="2" customWidth="1"/>
    <col min="1797" max="1798" width="13.375" style="2"/>
    <col min="1799" max="1800" width="15.875" style="2" customWidth="1"/>
    <col min="1801" max="1801" width="13.375" style="2"/>
    <col min="1802" max="1802" width="12.125" style="2" customWidth="1"/>
    <col min="1803" max="2048" width="13.375" style="2"/>
    <col min="2049" max="2049" width="13.375" style="2" customWidth="1"/>
    <col min="2050" max="2050" width="17.125" style="2" customWidth="1"/>
    <col min="2051" max="2051" width="15.875" style="2" customWidth="1"/>
    <col min="2052" max="2052" width="14.625" style="2" customWidth="1"/>
    <col min="2053" max="2054" width="13.375" style="2"/>
    <col min="2055" max="2056" width="15.875" style="2" customWidth="1"/>
    <col min="2057" max="2057" width="13.375" style="2"/>
    <col min="2058" max="2058" width="12.125" style="2" customWidth="1"/>
    <col min="2059" max="2304" width="13.375" style="2"/>
    <col min="2305" max="2305" width="13.375" style="2" customWidth="1"/>
    <col min="2306" max="2306" width="17.125" style="2" customWidth="1"/>
    <col min="2307" max="2307" width="15.875" style="2" customWidth="1"/>
    <col min="2308" max="2308" width="14.625" style="2" customWidth="1"/>
    <col min="2309" max="2310" width="13.375" style="2"/>
    <col min="2311" max="2312" width="15.875" style="2" customWidth="1"/>
    <col min="2313" max="2313" width="13.375" style="2"/>
    <col min="2314" max="2314" width="12.125" style="2" customWidth="1"/>
    <col min="2315" max="2560" width="13.375" style="2"/>
    <col min="2561" max="2561" width="13.375" style="2" customWidth="1"/>
    <col min="2562" max="2562" width="17.125" style="2" customWidth="1"/>
    <col min="2563" max="2563" width="15.875" style="2" customWidth="1"/>
    <col min="2564" max="2564" width="14.625" style="2" customWidth="1"/>
    <col min="2565" max="2566" width="13.375" style="2"/>
    <col min="2567" max="2568" width="15.875" style="2" customWidth="1"/>
    <col min="2569" max="2569" width="13.375" style="2"/>
    <col min="2570" max="2570" width="12.125" style="2" customWidth="1"/>
    <col min="2571" max="2816" width="13.375" style="2"/>
    <col min="2817" max="2817" width="13.375" style="2" customWidth="1"/>
    <col min="2818" max="2818" width="17.125" style="2" customWidth="1"/>
    <col min="2819" max="2819" width="15.875" style="2" customWidth="1"/>
    <col min="2820" max="2820" width="14.625" style="2" customWidth="1"/>
    <col min="2821" max="2822" width="13.375" style="2"/>
    <col min="2823" max="2824" width="15.875" style="2" customWidth="1"/>
    <col min="2825" max="2825" width="13.375" style="2"/>
    <col min="2826" max="2826" width="12.125" style="2" customWidth="1"/>
    <col min="2827" max="3072" width="13.375" style="2"/>
    <col min="3073" max="3073" width="13.375" style="2" customWidth="1"/>
    <col min="3074" max="3074" width="17.125" style="2" customWidth="1"/>
    <col min="3075" max="3075" width="15.875" style="2" customWidth="1"/>
    <col min="3076" max="3076" width="14.625" style="2" customWidth="1"/>
    <col min="3077" max="3078" width="13.375" style="2"/>
    <col min="3079" max="3080" width="15.875" style="2" customWidth="1"/>
    <col min="3081" max="3081" width="13.375" style="2"/>
    <col min="3082" max="3082" width="12.125" style="2" customWidth="1"/>
    <col min="3083" max="3328" width="13.375" style="2"/>
    <col min="3329" max="3329" width="13.375" style="2" customWidth="1"/>
    <col min="3330" max="3330" width="17.125" style="2" customWidth="1"/>
    <col min="3331" max="3331" width="15.875" style="2" customWidth="1"/>
    <col min="3332" max="3332" width="14.625" style="2" customWidth="1"/>
    <col min="3333" max="3334" width="13.375" style="2"/>
    <col min="3335" max="3336" width="15.875" style="2" customWidth="1"/>
    <col min="3337" max="3337" width="13.375" style="2"/>
    <col min="3338" max="3338" width="12.125" style="2" customWidth="1"/>
    <col min="3339" max="3584" width="13.375" style="2"/>
    <col min="3585" max="3585" width="13.375" style="2" customWidth="1"/>
    <col min="3586" max="3586" width="17.125" style="2" customWidth="1"/>
    <col min="3587" max="3587" width="15.875" style="2" customWidth="1"/>
    <col min="3588" max="3588" width="14.625" style="2" customWidth="1"/>
    <col min="3589" max="3590" width="13.375" style="2"/>
    <col min="3591" max="3592" width="15.875" style="2" customWidth="1"/>
    <col min="3593" max="3593" width="13.375" style="2"/>
    <col min="3594" max="3594" width="12.125" style="2" customWidth="1"/>
    <col min="3595" max="3840" width="13.375" style="2"/>
    <col min="3841" max="3841" width="13.375" style="2" customWidth="1"/>
    <col min="3842" max="3842" width="17.125" style="2" customWidth="1"/>
    <col min="3843" max="3843" width="15.875" style="2" customWidth="1"/>
    <col min="3844" max="3844" width="14.625" style="2" customWidth="1"/>
    <col min="3845" max="3846" width="13.375" style="2"/>
    <col min="3847" max="3848" width="15.875" style="2" customWidth="1"/>
    <col min="3849" max="3849" width="13.375" style="2"/>
    <col min="3850" max="3850" width="12.125" style="2" customWidth="1"/>
    <col min="3851" max="4096" width="13.375" style="2"/>
    <col min="4097" max="4097" width="13.375" style="2" customWidth="1"/>
    <col min="4098" max="4098" width="17.125" style="2" customWidth="1"/>
    <col min="4099" max="4099" width="15.875" style="2" customWidth="1"/>
    <col min="4100" max="4100" width="14.625" style="2" customWidth="1"/>
    <col min="4101" max="4102" width="13.375" style="2"/>
    <col min="4103" max="4104" width="15.875" style="2" customWidth="1"/>
    <col min="4105" max="4105" width="13.375" style="2"/>
    <col min="4106" max="4106" width="12.125" style="2" customWidth="1"/>
    <col min="4107" max="4352" width="13.375" style="2"/>
    <col min="4353" max="4353" width="13.375" style="2" customWidth="1"/>
    <col min="4354" max="4354" width="17.125" style="2" customWidth="1"/>
    <col min="4355" max="4355" width="15.875" style="2" customWidth="1"/>
    <col min="4356" max="4356" width="14.625" style="2" customWidth="1"/>
    <col min="4357" max="4358" width="13.375" style="2"/>
    <col min="4359" max="4360" width="15.875" style="2" customWidth="1"/>
    <col min="4361" max="4361" width="13.375" style="2"/>
    <col min="4362" max="4362" width="12.125" style="2" customWidth="1"/>
    <col min="4363" max="4608" width="13.375" style="2"/>
    <col min="4609" max="4609" width="13.375" style="2" customWidth="1"/>
    <col min="4610" max="4610" width="17.125" style="2" customWidth="1"/>
    <col min="4611" max="4611" width="15.875" style="2" customWidth="1"/>
    <col min="4612" max="4612" width="14.625" style="2" customWidth="1"/>
    <col min="4613" max="4614" width="13.375" style="2"/>
    <col min="4615" max="4616" width="15.875" style="2" customWidth="1"/>
    <col min="4617" max="4617" width="13.375" style="2"/>
    <col min="4618" max="4618" width="12.125" style="2" customWidth="1"/>
    <col min="4619" max="4864" width="13.375" style="2"/>
    <col min="4865" max="4865" width="13.375" style="2" customWidth="1"/>
    <col min="4866" max="4866" width="17.125" style="2" customWidth="1"/>
    <col min="4867" max="4867" width="15.875" style="2" customWidth="1"/>
    <col min="4868" max="4868" width="14.625" style="2" customWidth="1"/>
    <col min="4869" max="4870" width="13.375" style="2"/>
    <col min="4871" max="4872" width="15.875" style="2" customWidth="1"/>
    <col min="4873" max="4873" width="13.375" style="2"/>
    <col min="4874" max="4874" width="12.125" style="2" customWidth="1"/>
    <col min="4875" max="5120" width="13.375" style="2"/>
    <col min="5121" max="5121" width="13.375" style="2" customWidth="1"/>
    <col min="5122" max="5122" width="17.125" style="2" customWidth="1"/>
    <col min="5123" max="5123" width="15.875" style="2" customWidth="1"/>
    <col min="5124" max="5124" width="14.625" style="2" customWidth="1"/>
    <col min="5125" max="5126" width="13.375" style="2"/>
    <col min="5127" max="5128" width="15.875" style="2" customWidth="1"/>
    <col min="5129" max="5129" width="13.375" style="2"/>
    <col min="5130" max="5130" width="12.125" style="2" customWidth="1"/>
    <col min="5131" max="5376" width="13.375" style="2"/>
    <col min="5377" max="5377" width="13.375" style="2" customWidth="1"/>
    <col min="5378" max="5378" width="17.125" style="2" customWidth="1"/>
    <col min="5379" max="5379" width="15.875" style="2" customWidth="1"/>
    <col min="5380" max="5380" width="14.625" style="2" customWidth="1"/>
    <col min="5381" max="5382" width="13.375" style="2"/>
    <col min="5383" max="5384" width="15.875" style="2" customWidth="1"/>
    <col min="5385" max="5385" width="13.375" style="2"/>
    <col min="5386" max="5386" width="12.125" style="2" customWidth="1"/>
    <col min="5387" max="5632" width="13.375" style="2"/>
    <col min="5633" max="5633" width="13.375" style="2" customWidth="1"/>
    <col min="5634" max="5634" width="17.125" style="2" customWidth="1"/>
    <col min="5635" max="5635" width="15.875" style="2" customWidth="1"/>
    <col min="5636" max="5636" width="14.625" style="2" customWidth="1"/>
    <col min="5637" max="5638" width="13.375" style="2"/>
    <col min="5639" max="5640" width="15.875" style="2" customWidth="1"/>
    <col min="5641" max="5641" width="13.375" style="2"/>
    <col min="5642" max="5642" width="12.125" style="2" customWidth="1"/>
    <col min="5643" max="5888" width="13.375" style="2"/>
    <col min="5889" max="5889" width="13.375" style="2" customWidth="1"/>
    <col min="5890" max="5890" width="17.125" style="2" customWidth="1"/>
    <col min="5891" max="5891" width="15.875" style="2" customWidth="1"/>
    <col min="5892" max="5892" width="14.625" style="2" customWidth="1"/>
    <col min="5893" max="5894" width="13.375" style="2"/>
    <col min="5895" max="5896" width="15.875" style="2" customWidth="1"/>
    <col min="5897" max="5897" width="13.375" style="2"/>
    <col min="5898" max="5898" width="12.125" style="2" customWidth="1"/>
    <col min="5899" max="6144" width="13.375" style="2"/>
    <col min="6145" max="6145" width="13.375" style="2" customWidth="1"/>
    <col min="6146" max="6146" width="17.125" style="2" customWidth="1"/>
    <col min="6147" max="6147" width="15.875" style="2" customWidth="1"/>
    <col min="6148" max="6148" width="14.625" style="2" customWidth="1"/>
    <col min="6149" max="6150" width="13.375" style="2"/>
    <col min="6151" max="6152" width="15.875" style="2" customWidth="1"/>
    <col min="6153" max="6153" width="13.375" style="2"/>
    <col min="6154" max="6154" width="12.125" style="2" customWidth="1"/>
    <col min="6155" max="6400" width="13.375" style="2"/>
    <col min="6401" max="6401" width="13.375" style="2" customWidth="1"/>
    <col min="6402" max="6402" width="17.125" style="2" customWidth="1"/>
    <col min="6403" max="6403" width="15.875" style="2" customWidth="1"/>
    <col min="6404" max="6404" width="14.625" style="2" customWidth="1"/>
    <col min="6405" max="6406" width="13.375" style="2"/>
    <col min="6407" max="6408" width="15.875" style="2" customWidth="1"/>
    <col min="6409" max="6409" width="13.375" style="2"/>
    <col min="6410" max="6410" width="12.125" style="2" customWidth="1"/>
    <col min="6411" max="6656" width="13.375" style="2"/>
    <col min="6657" max="6657" width="13.375" style="2" customWidth="1"/>
    <col min="6658" max="6658" width="17.125" style="2" customWidth="1"/>
    <col min="6659" max="6659" width="15.875" style="2" customWidth="1"/>
    <col min="6660" max="6660" width="14.625" style="2" customWidth="1"/>
    <col min="6661" max="6662" width="13.375" style="2"/>
    <col min="6663" max="6664" width="15.875" style="2" customWidth="1"/>
    <col min="6665" max="6665" width="13.375" style="2"/>
    <col min="6666" max="6666" width="12.125" style="2" customWidth="1"/>
    <col min="6667" max="6912" width="13.375" style="2"/>
    <col min="6913" max="6913" width="13.375" style="2" customWidth="1"/>
    <col min="6914" max="6914" width="17.125" style="2" customWidth="1"/>
    <col min="6915" max="6915" width="15.875" style="2" customWidth="1"/>
    <col min="6916" max="6916" width="14.625" style="2" customWidth="1"/>
    <col min="6917" max="6918" width="13.375" style="2"/>
    <col min="6919" max="6920" width="15.875" style="2" customWidth="1"/>
    <col min="6921" max="6921" width="13.375" style="2"/>
    <col min="6922" max="6922" width="12.125" style="2" customWidth="1"/>
    <col min="6923" max="7168" width="13.375" style="2"/>
    <col min="7169" max="7169" width="13.375" style="2" customWidth="1"/>
    <col min="7170" max="7170" width="17.125" style="2" customWidth="1"/>
    <col min="7171" max="7171" width="15.875" style="2" customWidth="1"/>
    <col min="7172" max="7172" width="14.625" style="2" customWidth="1"/>
    <col min="7173" max="7174" width="13.375" style="2"/>
    <col min="7175" max="7176" width="15.875" style="2" customWidth="1"/>
    <col min="7177" max="7177" width="13.375" style="2"/>
    <col min="7178" max="7178" width="12.125" style="2" customWidth="1"/>
    <col min="7179" max="7424" width="13.375" style="2"/>
    <col min="7425" max="7425" width="13.375" style="2" customWidth="1"/>
    <col min="7426" max="7426" width="17.125" style="2" customWidth="1"/>
    <col min="7427" max="7427" width="15.875" style="2" customWidth="1"/>
    <col min="7428" max="7428" width="14.625" style="2" customWidth="1"/>
    <col min="7429" max="7430" width="13.375" style="2"/>
    <col min="7431" max="7432" width="15.875" style="2" customWidth="1"/>
    <col min="7433" max="7433" width="13.375" style="2"/>
    <col min="7434" max="7434" width="12.125" style="2" customWidth="1"/>
    <col min="7435" max="7680" width="13.375" style="2"/>
    <col min="7681" max="7681" width="13.375" style="2" customWidth="1"/>
    <col min="7682" max="7682" width="17.125" style="2" customWidth="1"/>
    <col min="7683" max="7683" width="15.875" style="2" customWidth="1"/>
    <col min="7684" max="7684" width="14.625" style="2" customWidth="1"/>
    <col min="7685" max="7686" width="13.375" style="2"/>
    <col min="7687" max="7688" width="15.875" style="2" customWidth="1"/>
    <col min="7689" max="7689" width="13.375" style="2"/>
    <col min="7690" max="7690" width="12.125" style="2" customWidth="1"/>
    <col min="7691" max="7936" width="13.375" style="2"/>
    <col min="7937" max="7937" width="13.375" style="2" customWidth="1"/>
    <col min="7938" max="7938" width="17.125" style="2" customWidth="1"/>
    <col min="7939" max="7939" width="15.875" style="2" customWidth="1"/>
    <col min="7940" max="7940" width="14.625" style="2" customWidth="1"/>
    <col min="7941" max="7942" width="13.375" style="2"/>
    <col min="7943" max="7944" width="15.875" style="2" customWidth="1"/>
    <col min="7945" max="7945" width="13.375" style="2"/>
    <col min="7946" max="7946" width="12.125" style="2" customWidth="1"/>
    <col min="7947" max="8192" width="13.375" style="2"/>
    <col min="8193" max="8193" width="13.375" style="2" customWidth="1"/>
    <col min="8194" max="8194" width="17.125" style="2" customWidth="1"/>
    <col min="8195" max="8195" width="15.875" style="2" customWidth="1"/>
    <col min="8196" max="8196" width="14.625" style="2" customWidth="1"/>
    <col min="8197" max="8198" width="13.375" style="2"/>
    <col min="8199" max="8200" width="15.875" style="2" customWidth="1"/>
    <col min="8201" max="8201" width="13.375" style="2"/>
    <col min="8202" max="8202" width="12.125" style="2" customWidth="1"/>
    <col min="8203" max="8448" width="13.375" style="2"/>
    <col min="8449" max="8449" width="13.375" style="2" customWidth="1"/>
    <col min="8450" max="8450" width="17.125" style="2" customWidth="1"/>
    <col min="8451" max="8451" width="15.875" style="2" customWidth="1"/>
    <col min="8452" max="8452" width="14.625" style="2" customWidth="1"/>
    <col min="8453" max="8454" width="13.375" style="2"/>
    <col min="8455" max="8456" width="15.875" style="2" customWidth="1"/>
    <col min="8457" max="8457" width="13.375" style="2"/>
    <col min="8458" max="8458" width="12.125" style="2" customWidth="1"/>
    <col min="8459" max="8704" width="13.375" style="2"/>
    <col min="8705" max="8705" width="13.375" style="2" customWidth="1"/>
    <col min="8706" max="8706" width="17.125" style="2" customWidth="1"/>
    <col min="8707" max="8707" width="15.875" style="2" customWidth="1"/>
    <col min="8708" max="8708" width="14.625" style="2" customWidth="1"/>
    <col min="8709" max="8710" width="13.375" style="2"/>
    <col min="8711" max="8712" width="15.875" style="2" customWidth="1"/>
    <col min="8713" max="8713" width="13.375" style="2"/>
    <col min="8714" max="8714" width="12.125" style="2" customWidth="1"/>
    <col min="8715" max="8960" width="13.375" style="2"/>
    <col min="8961" max="8961" width="13.375" style="2" customWidth="1"/>
    <col min="8962" max="8962" width="17.125" style="2" customWidth="1"/>
    <col min="8963" max="8963" width="15.875" style="2" customWidth="1"/>
    <col min="8964" max="8964" width="14.625" style="2" customWidth="1"/>
    <col min="8965" max="8966" width="13.375" style="2"/>
    <col min="8967" max="8968" width="15.875" style="2" customWidth="1"/>
    <col min="8969" max="8969" width="13.375" style="2"/>
    <col min="8970" max="8970" width="12.125" style="2" customWidth="1"/>
    <col min="8971" max="9216" width="13.375" style="2"/>
    <col min="9217" max="9217" width="13.375" style="2" customWidth="1"/>
    <col min="9218" max="9218" width="17.125" style="2" customWidth="1"/>
    <col min="9219" max="9219" width="15.875" style="2" customWidth="1"/>
    <col min="9220" max="9220" width="14.625" style="2" customWidth="1"/>
    <col min="9221" max="9222" width="13.375" style="2"/>
    <col min="9223" max="9224" width="15.875" style="2" customWidth="1"/>
    <col min="9225" max="9225" width="13.375" style="2"/>
    <col min="9226" max="9226" width="12.125" style="2" customWidth="1"/>
    <col min="9227" max="9472" width="13.375" style="2"/>
    <col min="9473" max="9473" width="13.375" style="2" customWidth="1"/>
    <col min="9474" max="9474" width="17.125" style="2" customWidth="1"/>
    <col min="9475" max="9475" width="15.875" style="2" customWidth="1"/>
    <col min="9476" max="9476" width="14.625" style="2" customWidth="1"/>
    <col min="9477" max="9478" width="13.375" style="2"/>
    <col min="9479" max="9480" width="15.875" style="2" customWidth="1"/>
    <col min="9481" max="9481" width="13.375" style="2"/>
    <col min="9482" max="9482" width="12.125" style="2" customWidth="1"/>
    <col min="9483" max="9728" width="13.375" style="2"/>
    <col min="9729" max="9729" width="13.375" style="2" customWidth="1"/>
    <col min="9730" max="9730" width="17.125" style="2" customWidth="1"/>
    <col min="9731" max="9731" width="15.875" style="2" customWidth="1"/>
    <col min="9732" max="9732" width="14.625" style="2" customWidth="1"/>
    <col min="9733" max="9734" width="13.375" style="2"/>
    <col min="9735" max="9736" width="15.875" style="2" customWidth="1"/>
    <col min="9737" max="9737" width="13.375" style="2"/>
    <col min="9738" max="9738" width="12.125" style="2" customWidth="1"/>
    <col min="9739" max="9984" width="13.375" style="2"/>
    <col min="9985" max="9985" width="13.375" style="2" customWidth="1"/>
    <col min="9986" max="9986" width="17.125" style="2" customWidth="1"/>
    <col min="9987" max="9987" width="15.875" style="2" customWidth="1"/>
    <col min="9988" max="9988" width="14.625" style="2" customWidth="1"/>
    <col min="9989" max="9990" width="13.375" style="2"/>
    <col min="9991" max="9992" width="15.875" style="2" customWidth="1"/>
    <col min="9993" max="9993" width="13.375" style="2"/>
    <col min="9994" max="9994" width="12.125" style="2" customWidth="1"/>
    <col min="9995" max="10240" width="13.375" style="2"/>
    <col min="10241" max="10241" width="13.375" style="2" customWidth="1"/>
    <col min="10242" max="10242" width="17.125" style="2" customWidth="1"/>
    <col min="10243" max="10243" width="15.875" style="2" customWidth="1"/>
    <col min="10244" max="10244" width="14.625" style="2" customWidth="1"/>
    <col min="10245" max="10246" width="13.375" style="2"/>
    <col min="10247" max="10248" width="15.875" style="2" customWidth="1"/>
    <col min="10249" max="10249" width="13.375" style="2"/>
    <col min="10250" max="10250" width="12.125" style="2" customWidth="1"/>
    <col min="10251" max="10496" width="13.375" style="2"/>
    <col min="10497" max="10497" width="13.375" style="2" customWidth="1"/>
    <col min="10498" max="10498" width="17.125" style="2" customWidth="1"/>
    <col min="10499" max="10499" width="15.875" style="2" customWidth="1"/>
    <col min="10500" max="10500" width="14.625" style="2" customWidth="1"/>
    <col min="10501" max="10502" width="13.375" style="2"/>
    <col min="10503" max="10504" width="15.875" style="2" customWidth="1"/>
    <col min="10505" max="10505" width="13.375" style="2"/>
    <col min="10506" max="10506" width="12.125" style="2" customWidth="1"/>
    <col min="10507" max="10752" width="13.375" style="2"/>
    <col min="10753" max="10753" width="13.375" style="2" customWidth="1"/>
    <col min="10754" max="10754" width="17.125" style="2" customWidth="1"/>
    <col min="10755" max="10755" width="15.875" style="2" customWidth="1"/>
    <col min="10756" max="10756" width="14.625" style="2" customWidth="1"/>
    <col min="10757" max="10758" width="13.375" style="2"/>
    <col min="10759" max="10760" width="15.875" style="2" customWidth="1"/>
    <col min="10761" max="10761" width="13.375" style="2"/>
    <col min="10762" max="10762" width="12.125" style="2" customWidth="1"/>
    <col min="10763" max="11008" width="13.375" style="2"/>
    <col min="11009" max="11009" width="13.375" style="2" customWidth="1"/>
    <col min="11010" max="11010" width="17.125" style="2" customWidth="1"/>
    <col min="11011" max="11011" width="15.875" style="2" customWidth="1"/>
    <col min="11012" max="11012" width="14.625" style="2" customWidth="1"/>
    <col min="11013" max="11014" width="13.375" style="2"/>
    <col min="11015" max="11016" width="15.875" style="2" customWidth="1"/>
    <col min="11017" max="11017" width="13.375" style="2"/>
    <col min="11018" max="11018" width="12.125" style="2" customWidth="1"/>
    <col min="11019" max="11264" width="13.375" style="2"/>
    <col min="11265" max="11265" width="13.375" style="2" customWidth="1"/>
    <col min="11266" max="11266" width="17.125" style="2" customWidth="1"/>
    <col min="11267" max="11267" width="15.875" style="2" customWidth="1"/>
    <col min="11268" max="11268" width="14.625" style="2" customWidth="1"/>
    <col min="11269" max="11270" width="13.375" style="2"/>
    <col min="11271" max="11272" width="15.875" style="2" customWidth="1"/>
    <col min="11273" max="11273" width="13.375" style="2"/>
    <col min="11274" max="11274" width="12.125" style="2" customWidth="1"/>
    <col min="11275" max="11520" width="13.375" style="2"/>
    <col min="11521" max="11521" width="13.375" style="2" customWidth="1"/>
    <col min="11522" max="11522" width="17.125" style="2" customWidth="1"/>
    <col min="11523" max="11523" width="15.875" style="2" customWidth="1"/>
    <col min="11524" max="11524" width="14.625" style="2" customWidth="1"/>
    <col min="11525" max="11526" width="13.375" style="2"/>
    <col min="11527" max="11528" width="15.875" style="2" customWidth="1"/>
    <col min="11529" max="11529" width="13.375" style="2"/>
    <col min="11530" max="11530" width="12.125" style="2" customWidth="1"/>
    <col min="11531" max="11776" width="13.375" style="2"/>
    <col min="11777" max="11777" width="13.375" style="2" customWidth="1"/>
    <col min="11778" max="11778" width="17.125" style="2" customWidth="1"/>
    <col min="11779" max="11779" width="15.875" style="2" customWidth="1"/>
    <col min="11780" max="11780" width="14.625" style="2" customWidth="1"/>
    <col min="11781" max="11782" width="13.375" style="2"/>
    <col min="11783" max="11784" width="15.875" style="2" customWidth="1"/>
    <col min="11785" max="11785" width="13.375" style="2"/>
    <col min="11786" max="11786" width="12.125" style="2" customWidth="1"/>
    <col min="11787" max="12032" width="13.375" style="2"/>
    <col min="12033" max="12033" width="13.375" style="2" customWidth="1"/>
    <col min="12034" max="12034" width="17.125" style="2" customWidth="1"/>
    <col min="12035" max="12035" width="15.875" style="2" customWidth="1"/>
    <col min="12036" max="12036" width="14.625" style="2" customWidth="1"/>
    <col min="12037" max="12038" width="13.375" style="2"/>
    <col min="12039" max="12040" width="15.875" style="2" customWidth="1"/>
    <col min="12041" max="12041" width="13.375" style="2"/>
    <col min="12042" max="12042" width="12.125" style="2" customWidth="1"/>
    <col min="12043" max="12288" width="13.375" style="2"/>
    <col min="12289" max="12289" width="13.375" style="2" customWidth="1"/>
    <col min="12290" max="12290" width="17.125" style="2" customWidth="1"/>
    <col min="12291" max="12291" width="15.875" style="2" customWidth="1"/>
    <col min="12292" max="12292" width="14.625" style="2" customWidth="1"/>
    <col min="12293" max="12294" width="13.375" style="2"/>
    <col min="12295" max="12296" width="15.875" style="2" customWidth="1"/>
    <col min="12297" max="12297" width="13.375" style="2"/>
    <col min="12298" max="12298" width="12.125" style="2" customWidth="1"/>
    <col min="12299" max="12544" width="13.375" style="2"/>
    <col min="12545" max="12545" width="13.375" style="2" customWidth="1"/>
    <col min="12546" max="12546" width="17.125" style="2" customWidth="1"/>
    <col min="12547" max="12547" width="15.875" style="2" customWidth="1"/>
    <col min="12548" max="12548" width="14.625" style="2" customWidth="1"/>
    <col min="12549" max="12550" width="13.375" style="2"/>
    <col min="12551" max="12552" width="15.875" style="2" customWidth="1"/>
    <col min="12553" max="12553" width="13.375" style="2"/>
    <col min="12554" max="12554" width="12.125" style="2" customWidth="1"/>
    <col min="12555" max="12800" width="13.375" style="2"/>
    <col min="12801" max="12801" width="13.375" style="2" customWidth="1"/>
    <col min="12802" max="12802" width="17.125" style="2" customWidth="1"/>
    <col min="12803" max="12803" width="15.875" style="2" customWidth="1"/>
    <col min="12804" max="12804" width="14.625" style="2" customWidth="1"/>
    <col min="12805" max="12806" width="13.375" style="2"/>
    <col min="12807" max="12808" width="15.875" style="2" customWidth="1"/>
    <col min="12809" max="12809" width="13.375" style="2"/>
    <col min="12810" max="12810" width="12.125" style="2" customWidth="1"/>
    <col min="12811" max="13056" width="13.375" style="2"/>
    <col min="13057" max="13057" width="13.375" style="2" customWidth="1"/>
    <col min="13058" max="13058" width="17.125" style="2" customWidth="1"/>
    <col min="13059" max="13059" width="15.875" style="2" customWidth="1"/>
    <col min="13060" max="13060" width="14.625" style="2" customWidth="1"/>
    <col min="13061" max="13062" width="13.375" style="2"/>
    <col min="13063" max="13064" width="15.875" style="2" customWidth="1"/>
    <col min="13065" max="13065" width="13.375" style="2"/>
    <col min="13066" max="13066" width="12.125" style="2" customWidth="1"/>
    <col min="13067" max="13312" width="13.375" style="2"/>
    <col min="13313" max="13313" width="13.375" style="2" customWidth="1"/>
    <col min="13314" max="13314" width="17.125" style="2" customWidth="1"/>
    <col min="13315" max="13315" width="15.875" style="2" customWidth="1"/>
    <col min="13316" max="13316" width="14.625" style="2" customWidth="1"/>
    <col min="13317" max="13318" width="13.375" style="2"/>
    <col min="13319" max="13320" width="15.875" style="2" customWidth="1"/>
    <col min="13321" max="13321" width="13.375" style="2"/>
    <col min="13322" max="13322" width="12.125" style="2" customWidth="1"/>
    <col min="13323" max="13568" width="13.375" style="2"/>
    <col min="13569" max="13569" width="13.375" style="2" customWidth="1"/>
    <col min="13570" max="13570" width="17.125" style="2" customWidth="1"/>
    <col min="13571" max="13571" width="15.875" style="2" customWidth="1"/>
    <col min="13572" max="13572" width="14.625" style="2" customWidth="1"/>
    <col min="13573" max="13574" width="13.375" style="2"/>
    <col min="13575" max="13576" width="15.875" style="2" customWidth="1"/>
    <col min="13577" max="13577" width="13.375" style="2"/>
    <col min="13578" max="13578" width="12.125" style="2" customWidth="1"/>
    <col min="13579" max="13824" width="13.375" style="2"/>
    <col min="13825" max="13825" width="13.375" style="2" customWidth="1"/>
    <col min="13826" max="13826" width="17.125" style="2" customWidth="1"/>
    <col min="13827" max="13827" width="15.875" style="2" customWidth="1"/>
    <col min="13828" max="13828" width="14.625" style="2" customWidth="1"/>
    <col min="13829" max="13830" width="13.375" style="2"/>
    <col min="13831" max="13832" width="15.875" style="2" customWidth="1"/>
    <col min="13833" max="13833" width="13.375" style="2"/>
    <col min="13834" max="13834" width="12.125" style="2" customWidth="1"/>
    <col min="13835" max="14080" width="13.375" style="2"/>
    <col min="14081" max="14081" width="13.375" style="2" customWidth="1"/>
    <col min="14082" max="14082" width="17.125" style="2" customWidth="1"/>
    <col min="14083" max="14083" width="15.875" style="2" customWidth="1"/>
    <col min="14084" max="14084" width="14.625" style="2" customWidth="1"/>
    <col min="14085" max="14086" width="13.375" style="2"/>
    <col min="14087" max="14088" width="15.875" style="2" customWidth="1"/>
    <col min="14089" max="14089" width="13.375" style="2"/>
    <col min="14090" max="14090" width="12.125" style="2" customWidth="1"/>
    <col min="14091" max="14336" width="13.375" style="2"/>
    <col min="14337" max="14337" width="13.375" style="2" customWidth="1"/>
    <col min="14338" max="14338" width="17.125" style="2" customWidth="1"/>
    <col min="14339" max="14339" width="15.875" style="2" customWidth="1"/>
    <col min="14340" max="14340" width="14.625" style="2" customWidth="1"/>
    <col min="14341" max="14342" width="13.375" style="2"/>
    <col min="14343" max="14344" width="15.875" style="2" customWidth="1"/>
    <col min="14345" max="14345" width="13.375" style="2"/>
    <col min="14346" max="14346" width="12.125" style="2" customWidth="1"/>
    <col min="14347" max="14592" width="13.375" style="2"/>
    <col min="14593" max="14593" width="13.375" style="2" customWidth="1"/>
    <col min="14594" max="14594" width="17.125" style="2" customWidth="1"/>
    <col min="14595" max="14595" width="15.875" style="2" customWidth="1"/>
    <col min="14596" max="14596" width="14.625" style="2" customWidth="1"/>
    <col min="14597" max="14598" width="13.375" style="2"/>
    <col min="14599" max="14600" width="15.875" style="2" customWidth="1"/>
    <col min="14601" max="14601" width="13.375" style="2"/>
    <col min="14602" max="14602" width="12.125" style="2" customWidth="1"/>
    <col min="14603" max="14848" width="13.375" style="2"/>
    <col min="14849" max="14849" width="13.375" style="2" customWidth="1"/>
    <col min="14850" max="14850" width="17.125" style="2" customWidth="1"/>
    <col min="14851" max="14851" width="15.875" style="2" customWidth="1"/>
    <col min="14852" max="14852" width="14.625" style="2" customWidth="1"/>
    <col min="14853" max="14854" width="13.375" style="2"/>
    <col min="14855" max="14856" width="15.875" style="2" customWidth="1"/>
    <col min="14857" max="14857" width="13.375" style="2"/>
    <col min="14858" max="14858" width="12.125" style="2" customWidth="1"/>
    <col min="14859" max="15104" width="13.375" style="2"/>
    <col min="15105" max="15105" width="13.375" style="2" customWidth="1"/>
    <col min="15106" max="15106" width="17.125" style="2" customWidth="1"/>
    <col min="15107" max="15107" width="15.875" style="2" customWidth="1"/>
    <col min="15108" max="15108" width="14.625" style="2" customWidth="1"/>
    <col min="15109" max="15110" width="13.375" style="2"/>
    <col min="15111" max="15112" width="15.875" style="2" customWidth="1"/>
    <col min="15113" max="15113" width="13.375" style="2"/>
    <col min="15114" max="15114" width="12.125" style="2" customWidth="1"/>
    <col min="15115" max="15360" width="13.375" style="2"/>
    <col min="15361" max="15361" width="13.375" style="2" customWidth="1"/>
    <col min="15362" max="15362" width="17.125" style="2" customWidth="1"/>
    <col min="15363" max="15363" width="15.875" style="2" customWidth="1"/>
    <col min="15364" max="15364" width="14.625" style="2" customWidth="1"/>
    <col min="15365" max="15366" width="13.375" style="2"/>
    <col min="15367" max="15368" width="15.875" style="2" customWidth="1"/>
    <col min="15369" max="15369" width="13.375" style="2"/>
    <col min="15370" max="15370" width="12.125" style="2" customWidth="1"/>
    <col min="15371" max="15616" width="13.375" style="2"/>
    <col min="15617" max="15617" width="13.375" style="2" customWidth="1"/>
    <col min="15618" max="15618" width="17.125" style="2" customWidth="1"/>
    <col min="15619" max="15619" width="15.875" style="2" customWidth="1"/>
    <col min="15620" max="15620" width="14.625" style="2" customWidth="1"/>
    <col min="15621" max="15622" width="13.375" style="2"/>
    <col min="15623" max="15624" width="15.875" style="2" customWidth="1"/>
    <col min="15625" max="15625" width="13.375" style="2"/>
    <col min="15626" max="15626" width="12.125" style="2" customWidth="1"/>
    <col min="15627" max="15872" width="13.375" style="2"/>
    <col min="15873" max="15873" width="13.375" style="2" customWidth="1"/>
    <col min="15874" max="15874" width="17.125" style="2" customWidth="1"/>
    <col min="15875" max="15875" width="15.875" style="2" customWidth="1"/>
    <col min="15876" max="15876" width="14.625" style="2" customWidth="1"/>
    <col min="15877" max="15878" width="13.375" style="2"/>
    <col min="15879" max="15880" width="15.875" style="2" customWidth="1"/>
    <col min="15881" max="15881" width="13.375" style="2"/>
    <col min="15882" max="15882" width="12.125" style="2" customWidth="1"/>
    <col min="15883" max="16128" width="13.375" style="2"/>
    <col min="16129" max="16129" width="13.375" style="2" customWidth="1"/>
    <col min="16130" max="16130" width="17.125" style="2" customWidth="1"/>
    <col min="16131" max="16131" width="15.875" style="2" customWidth="1"/>
    <col min="16132" max="16132" width="14.625" style="2" customWidth="1"/>
    <col min="16133" max="16134" width="13.375" style="2"/>
    <col min="16135" max="16136" width="15.875" style="2" customWidth="1"/>
    <col min="16137" max="16137" width="13.375" style="2"/>
    <col min="16138" max="16138" width="12.125" style="2" customWidth="1"/>
    <col min="16139" max="16384" width="13.375" style="2"/>
  </cols>
  <sheetData>
    <row r="1" spans="1:10" x14ac:dyDescent="0.2">
      <c r="A1" s="1"/>
    </row>
    <row r="6" spans="1:10" x14ac:dyDescent="0.2">
      <c r="D6" s="3" t="s">
        <v>251</v>
      </c>
    </row>
    <row r="7" spans="1:10" x14ac:dyDescent="0.2">
      <c r="D7" s="3"/>
      <c r="E7" s="75" t="s">
        <v>252</v>
      </c>
    </row>
    <row r="8" spans="1:10" ht="18" thickBot="1" x14ac:dyDescent="0.25">
      <c r="B8" s="4"/>
      <c r="C8" s="4"/>
      <c r="D8" s="80" t="s">
        <v>253</v>
      </c>
      <c r="E8" s="7"/>
      <c r="F8" s="4"/>
      <c r="G8" s="4"/>
      <c r="H8" s="4"/>
      <c r="I8" s="4"/>
      <c r="J8" s="81" t="s">
        <v>254</v>
      </c>
    </row>
    <row r="9" spans="1:10" x14ac:dyDescent="0.2">
      <c r="D9" s="53" t="s">
        <v>255</v>
      </c>
      <c r="E9" s="69"/>
      <c r="F9" s="69"/>
      <c r="G9" s="69"/>
      <c r="H9" s="69"/>
      <c r="I9" s="69"/>
      <c r="J9" s="71"/>
    </row>
    <row r="10" spans="1:10" x14ac:dyDescent="0.2">
      <c r="D10" s="10" t="s">
        <v>256</v>
      </c>
      <c r="E10" s="82" t="s">
        <v>217</v>
      </c>
      <c r="F10" s="72" t="s">
        <v>151</v>
      </c>
      <c r="G10" s="72" t="s">
        <v>152</v>
      </c>
      <c r="H10" s="72" t="s">
        <v>153</v>
      </c>
      <c r="I10" s="72" t="s">
        <v>154</v>
      </c>
      <c r="J10" s="10" t="s">
        <v>257</v>
      </c>
    </row>
    <row r="11" spans="1:10" x14ac:dyDescent="0.2">
      <c r="B11" s="9"/>
      <c r="C11" s="9"/>
      <c r="D11" s="14"/>
      <c r="E11" s="13"/>
      <c r="F11" s="13"/>
      <c r="G11" s="14" t="s">
        <v>156</v>
      </c>
      <c r="H11" s="14" t="s">
        <v>157</v>
      </c>
      <c r="I11" s="14" t="s">
        <v>158</v>
      </c>
      <c r="J11" s="13"/>
    </row>
    <row r="12" spans="1:10" x14ac:dyDescent="0.2">
      <c r="D12" s="8"/>
    </row>
    <row r="13" spans="1:10" x14ac:dyDescent="0.2">
      <c r="B13" s="3" t="s">
        <v>258</v>
      </c>
      <c r="C13" s="57"/>
      <c r="D13" s="56">
        <f t="shared" ref="D13:J13" si="0">SUM(D15:D31)</f>
        <v>499157</v>
      </c>
      <c r="E13" s="57">
        <f t="shared" si="0"/>
        <v>75408</v>
      </c>
      <c r="F13" s="57">
        <f t="shared" si="0"/>
        <v>29517</v>
      </c>
      <c r="G13" s="57">
        <f t="shared" si="0"/>
        <v>79389</v>
      </c>
      <c r="H13" s="57">
        <f t="shared" si="0"/>
        <v>60125</v>
      </c>
      <c r="I13" s="57">
        <f t="shared" si="0"/>
        <v>94902</v>
      </c>
      <c r="J13" s="57">
        <f t="shared" si="0"/>
        <v>159268</v>
      </c>
    </row>
    <row r="14" spans="1:10" x14ac:dyDescent="0.2">
      <c r="D14" s="8"/>
    </row>
    <row r="15" spans="1:10" x14ac:dyDescent="0.2">
      <c r="B15" s="1" t="s">
        <v>259</v>
      </c>
      <c r="D15" s="20">
        <f t="shared" ref="D15:J17" si="1">D35+D55</f>
        <v>47043</v>
      </c>
      <c r="E15" s="83">
        <f t="shared" si="1"/>
        <v>16774</v>
      </c>
      <c r="F15" s="83">
        <f t="shared" si="1"/>
        <v>352</v>
      </c>
      <c r="G15" s="83">
        <f t="shared" si="1"/>
        <v>1095</v>
      </c>
      <c r="H15" s="83">
        <f t="shared" si="1"/>
        <v>1096</v>
      </c>
      <c r="I15" s="83">
        <f t="shared" si="1"/>
        <v>3057</v>
      </c>
      <c r="J15" s="83">
        <f t="shared" si="1"/>
        <v>24651</v>
      </c>
    </row>
    <row r="16" spans="1:10" x14ac:dyDescent="0.2">
      <c r="B16" s="1" t="s">
        <v>260</v>
      </c>
      <c r="D16" s="20">
        <f t="shared" si="1"/>
        <v>1393</v>
      </c>
      <c r="E16" s="83">
        <f t="shared" si="1"/>
        <v>345</v>
      </c>
      <c r="F16" s="83">
        <f t="shared" si="1"/>
        <v>59</v>
      </c>
      <c r="G16" s="83">
        <f t="shared" si="1"/>
        <v>138</v>
      </c>
      <c r="H16" s="83">
        <f t="shared" si="1"/>
        <v>111</v>
      </c>
      <c r="I16" s="83">
        <f t="shared" si="1"/>
        <v>130</v>
      </c>
      <c r="J16" s="83">
        <f t="shared" si="1"/>
        <v>610</v>
      </c>
    </row>
    <row r="17" spans="1:10" x14ac:dyDescent="0.2">
      <c r="B17" s="1" t="s">
        <v>261</v>
      </c>
      <c r="D17" s="20">
        <f t="shared" si="1"/>
        <v>4276</v>
      </c>
      <c r="E17" s="83">
        <f t="shared" si="1"/>
        <v>1197</v>
      </c>
      <c r="F17" s="83">
        <f t="shared" si="1"/>
        <v>126</v>
      </c>
      <c r="G17" s="83">
        <f t="shared" si="1"/>
        <v>370</v>
      </c>
      <c r="H17" s="83">
        <f t="shared" si="1"/>
        <v>315</v>
      </c>
      <c r="I17" s="83">
        <f t="shared" si="1"/>
        <v>465</v>
      </c>
      <c r="J17" s="83">
        <f>J37+J57</f>
        <v>1802</v>
      </c>
    </row>
    <row r="18" spans="1:10" x14ac:dyDescent="0.2">
      <c r="D18" s="8"/>
    </row>
    <row r="19" spans="1:10" x14ac:dyDescent="0.2">
      <c r="A19" s="57"/>
      <c r="B19" s="1" t="s">
        <v>262</v>
      </c>
      <c r="D19" s="20">
        <f t="shared" ref="D19:J21" si="2">D39+D59</f>
        <v>175</v>
      </c>
      <c r="E19" s="83">
        <f t="shared" si="2"/>
        <v>24</v>
      </c>
      <c r="F19" s="83">
        <f t="shared" si="2"/>
        <v>9</v>
      </c>
      <c r="G19" s="83">
        <f t="shared" si="2"/>
        <v>18</v>
      </c>
      <c r="H19" s="83">
        <f t="shared" si="2"/>
        <v>32</v>
      </c>
      <c r="I19" s="83">
        <f t="shared" si="2"/>
        <v>27</v>
      </c>
      <c r="J19" s="83">
        <f t="shared" si="2"/>
        <v>65</v>
      </c>
    </row>
    <row r="20" spans="1:10" x14ac:dyDescent="0.2">
      <c r="B20" s="1" t="s">
        <v>263</v>
      </c>
      <c r="D20" s="20">
        <f t="shared" si="2"/>
        <v>48940</v>
      </c>
      <c r="E20" s="83">
        <f t="shared" si="2"/>
        <v>6667</v>
      </c>
      <c r="F20" s="83">
        <f t="shared" si="2"/>
        <v>3376</v>
      </c>
      <c r="G20" s="83">
        <f t="shared" si="2"/>
        <v>8821</v>
      </c>
      <c r="H20" s="83">
        <f t="shared" si="2"/>
        <v>6578</v>
      </c>
      <c r="I20" s="83">
        <f t="shared" si="2"/>
        <v>9767</v>
      </c>
      <c r="J20" s="83">
        <f t="shared" si="2"/>
        <v>13683</v>
      </c>
    </row>
    <row r="21" spans="1:10" x14ac:dyDescent="0.2">
      <c r="A21" s="57"/>
      <c r="B21" s="1" t="s">
        <v>264</v>
      </c>
      <c r="C21" s="57"/>
      <c r="D21" s="20">
        <f t="shared" si="2"/>
        <v>82891</v>
      </c>
      <c r="E21" s="83">
        <f t="shared" si="2"/>
        <v>10944</v>
      </c>
      <c r="F21" s="83">
        <f t="shared" si="2"/>
        <v>4181</v>
      </c>
      <c r="G21" s="83">
        <f t="shared" si="2"/>
        <v>12667</v>
      </c>
      <c r="H21" s="83">
        <f t="shared" si="2"/>
        <v>10348</v>
      </c>
      <c r="I21" s="83">
        <f t="shared" si="2"/>
        <v>17222</v>
      </c>
      <c r="J21" s="83">
        <f t="shared" si="2"/>
        <v>27437</v>
      </c>
    </row>
    <row r="22" spans="1:10" x14ac:dyDescent="0.2">
      <c r="D22" s="8"/>
    </row>
    <row r="23" spans="1:10" x14ac:dyDescent="0.2">
      <c r="B23" s="1" t="s">
        <v>265</v>
      </c>
      <c r="D23" s="20">
        <f t="shared" ref="D23:I26" si="3">D43+D63</f>
        <v>3964</v>
      </c>
      <c r="E23" s="83">
        <f t="shared" si="3"/>
        <v>465</v>
      </c>
      <c r="F23" s="83">
        <f t="shared" si="3"/>
        <v>412</v>
      </c>
      <c r="G23" s="83">
        <f>G43+G63</f>
        <v>963</v>
      </c>
      <c r="H23" s="83">
        <f>H43+H63</f>
        <v>592</v>
      </c>
      <c r="I23" s="83">
        <f>I43+I63</f>
        <v>771</v>
      </c>
      <c r="J23" s="83">
        <f>J43+J63</f>
        <v>756</v>
      </c>
    </row>
    <row r="24" spans="1:10" x14ac:dyDescent="0.2">
      <c r="B24" s="1" t="s">
        <v>266</v>
      </c>
      <c r="D24" s="20">
        <f t="shared" si="3"/>
        <v>28534</v>
      </c>
      <c r="E24" s="83">
        <f t="shared" si="3"/>
        <v>3860</v>
      </c>
      <c r="F24" s="83">
        <f t="shared" si="3"/>
        <v>1833</v>
      </c>
      <c r="G24" s="83">
        <f t="shared" si="3"/>
        <v>5363</v>
      </c>
      <c r="H24" s="83">
        <f t="shared" si="3"/>
        <v>4048</v>
      </c>
      <c r="I24" s="83">
        <f t="shared" si="3"/>
        <v>5759</v>
      </c>
      <c r="J24" s="83">
        <f>J44+J64</f>
        <v>7633</v>
      </c>
    </row>
    <row r="25" spans="1:10" x14ac:dyDescent="0.2">
      <c r="B25" s="1" t="s">
        <v>267</v>
      </c>
      <c r="D25" s="20">
        <f t="shared" si="3"/>
        <v>108689</v>
      </c>
      <c r="E25" s="83">
        <f t="shared" si="3"/>
        <v>12936</v>
      </c>
      <c r="F25" s="83">
        <f t="shared" si="3"/>
        <v>6422</v>
      </c>
      <c r="G25" s="83">
        <f t="shared" si="3"/>
        <v>17392</v>
      </c>
      <c r="H25" s="83">
        <f t="shared" si="3"/>
        <v>13773</v>
      </c>
      <c r="I25" s="83">
        <f t="shared" si="3"/>
        <v>22590</v>
      </c>
      <c r="J25" s="83">
        <f>J45+J65</f>
        <v>35433</v>
      </c>
    </row>
    <row r="26" spans="1:10" x14ac:dyDescent="0.2">
      <c r="B26" s="1" t="s">
        <v>268</v>
      </c>
      <c r="D26" s="20">
        <f t="shared" si="3"/>
        <v>12551</v>
      </c>
      <c r="E26" s="83">
        <f t="shared" si="3"/>
        <v>1705</v>
      </c>
      <c r="F26" s="83">
        <f t="shared" si="3"/>
        <v>975</v>
      </c>
      <c r="G26" s="83">
        <f t="shared" si="3"/>
        <v>2547</v>
      </c>
      <c r="H26" s="83">
        <f t="shared" si="3"/>
        <v>1732</v>
      </c>
      <c r="I26" s="83">
        <f t="shared" si="3"/>
        <v>2648</v>
      </c>
      <c r="J26" s="83">
        <f>J46+J66</f>
        <v>2928</v>
      </c>
    </row>
    <row r="27" spans="1:10" x14ac:dyDescent="0.2">
      <c r="D27" s="8"/>
    </row>
    <row r="28" spans="1:10" x14ac:dyDescent="0.2">
      <c r="B28" s="1" t="s">
        <v>269</v>
      </c>
      <c r="D28" s="20">
        <f t="shared" ref="D28:I30" si="4">D48+D68</f>
        <v>3636</v>
      </c>
      <c r="E28" s="83">
        <f t="shared" si="4"/>
        <v>454</v>
      </c>
      <c r="F28" s="83">
        <f t="shared" si="4"/>
        <v>190</v>
      </c>
      <c r="G28" s="83">
        <f t="shared" si="4"/>
        <v>496</v>
      </c>
      <c r="H28" s="83">
        <f t="shared" si="4"/>
        <v>455</v>
      </c>
      <c r="I28" s="83">
        <f t="shared" si="4"/>
        <v>669</v>
      </c>
      <c r="J28" s="83">
        <f>J48+J68</f>
        <v>1366</v>
      </c>
    </row>
    <row r="29" spans="1:10" x14ac:dyDescent="0.2">
      <c r="B29" s="1" t="s">
        <v>270</v>
      </c>
      <c r="D29" s="20">
        <f t="shared" si="4"/>
        <v>132016</v>
      </c>
      <c r="E29" s="83">
        <f t="shared" si="4"/>
        <v>16141</v>
      </c>
      <c r="F29" s="83">
        <f t="shared" si="4"/>
        <v>9319</v>
      </c>
      <c r="G29" s="83">
        <f t="shared" si="4"/>
        <v>24500</v>
      </c>
      <c r="H29" s="83">
        <f t="shared" si="4"/>
        <v>17853</v>
      </c>
      <c r="I29" s="83">
        <f t="shared" si="4"/>
        <v>27236</v>
      </c>
      <c r="J29" s="83">
        <f>J49+J69</f>
        <v>36836</v>
      </c>
    </row>
    <row r="30" spans="1:10" x14ac:dyDescent="0.2">
      <c r="B30" s="1" t="s">
        <v>271</v>
      </c>
      <c r="D30" s="20">
        <f>D50+D70</f>
        <v>21186</v>
      </c>
      <c r="E30" s="83">
        <f>E50+E70</f>
        <v>3474</v>
      </c>
      <c r="F30" s="83">
        <f t="shared" si="4"/>
        <v>1949</v>
      </c>
      <c r="G30" s="83">
        <f t="shared" si="4"/>
        <v>4248</v>
      </c>
      <c r="H30" s="83">
        <f t="shared" si="4"/>
        <v>2717</v>
      </c>
      <c r="I30" s="83">
        <f t="shared" si="4"/>
        <v>3757</v>
      </c>
      <c r="J30" s="83">
        <f>J50+J70</f>
        <v>5029</v>
      </c>
    </row>
    <row r="31" spans="1:10" x14ac:dyDescent="0.2">
      <c r="B31" s="84" t="s">
        <v>272</v>
      </c>
      <c r="C31" s="9"/>
      <c r="D31" s="85">
        <f>D51+D71</f>
        <v>3863</v>
      </c>
      <c r="E31" s="86">
        <f>E51+E71</f>
        <v>422</v>
      </c>
      <c r="F31" s="86">
        <f>F51+F71</f>
        <v>314</v>
      </c>
      <c r="G31" s="86">
        <f>G51+G71</f>
        <v>771</v>
      </c>
      <c r="H31" s="86">
        <f>H51+H71</f>
        <v>475</v>
      </c>
      <c r="I31" s="86">
        <f>I51+I71</f>
        <v>804</v>
      </c>
      <c r="J31" s="86">
        <f>J51+J71</f>
        <v>1039</v>
      </c>
    </row>
    <row r="32" spans="1:10" x14ac:dyDescent="0.2">
      <c r="D32" s="8"/>
    </row>
    <row r="33" spans="2:10" x14ac:dyDescent="0.2">
      <c r="B33" s="3" t="s">
        <v>273</v>
      </c>
      <c r="C33" s="57"/>
      <c r="D33" s="56">
        <f t="shared" ref="D33:J33" si="5">SUM(D35:D51)</f>
        <v>291858</v>
      </c>
      <c r="E33" s="57">
        <f t="shared" si="5"/>
        <v>55608</v>
      </c>
      <c r="F33" s="57">
        <f t="shared" si="5"/>
        <v>18536</v>
      </c>
      <c r="G33" s="57">
        <f t="shared" si="5"/>
        <v>50092</v>
      </c>
      <c r="H33" s="57">
        <f t="shared" si="5"/>
        <v>35368</v>
      </c>
      <c r="I33" s="57">
        <f t="shared" si="5"/>
        <v>50443</v>
      </c>
      <c r="J33" s="57">
        <f t="shared" si="5"/>
        <v>81486</v>
      </c>
    </row>
    <row r="34" spans="2:10" x14ac:dyDescent="0.2">
      <c r="D34" s="8"/>
    </row>
    <row r="35" spans="2:10" x14ac:dyDescent="0.2">
      <c r="B35" s="1" t="s">
        <v>259</v>
      </c>
      <c r="D35" s="60">
        <v>24333</v>
      </c>
      <c r="E35" s="23">
        <v>14384</v>
      </c>
      <c r="F35" s="23">
        <v>205</v>
      </c>
      <c r="G35" s="23">
        <v>629</v>
      </c>
      <c r="H35" s="23">
        <v>461</v>
      </c>
      <c r="I35" s="23">
        <v>887</v>
      </c>
      <c r="J35" s="76">
        <v>7756</v>
      </c>
    </row>
    <row r="36" spans="2:10" x14ac:dyDescent="0.2">
      <c r="B36" s="1" t="s">
        <v>260</v>
      </c>
      <c r="D36" s="60">
        <v>1170</v>
      </c>
      <c r="E36" s="23">
        <v>329</v>
      </c>
      <c r="F36" s="23">
        <v>52</v>
      </c>
      <c r="G36" s="23">
        <v>122</v>
      </c>
      <c r="H36" s="23">
        <v>92</v>
      </c>
      <c r="I36" s="23">
        <v>107</v>
      </c>
      <c r="J36" s="76">
        <v>468</v>
      </c>
    </row>
    <row r="37" spans="2:10" x14ac:dyDescent="0.2">
      <c r="B37" s="1" t="s">
        <v>261</v>
      </c>
      <c r="D37" s="60">
        <v>3645</v>
      </c>
      <c r="E37" s="23">
        <v>1169</v>
      </c>
      <c r="F37" s="23">
        <v>115</v>
      </c>
      <c r="G37" s="23">
        <v>323</v>
      </c>
      <c r="H37" s="23">
        <v>264</v>
      </c>
      <c r="I37" s="23">
        <v>377</v>
      </c>
      <c r="J37" s="76">
        <v>1396</v>
      </c>
    </row>
    <row r="38" spans="2:10" x14ac:dyDescent="0.2">
      <c r="D38" s="60"/>
      <c r="E38" s="23"/>
      <c r="F38" s="23"/>
      <c r="G38" s="23"/>
      <c r="H38" s="23"/>
      <c r="I38" s="23"/>
      <c r="J38" s="23"/>
    </row>
    <row r="39" spans="2:10" x14ac:dyDescent="0.2">
      <c r="B39" s="1" t="s">
        <v>262</v>
      </c>
      <c r="D39" s="60">
        <v>156</v>
      </c>
      <c r="E39" s="23">
        <v>22</v>
      </c>
      <c r="F39" s="23">
        <v>8</v>
      </c>
      <c r="G39" s="23">
        <v>16</v>
      </c>
      <c r="H39" s="23">
        <v>28</v>
      </c>
      <c r="I39" s="76">
        <v>21</v>
      </c>
      <c r="J39" s="76">
        <v>61</v>
      </c>
    </row>
    <row r="40" spans="2:10" x14ac:dyDescent="0.2">
      <c r="B40" s="1" t="s">
        <v>263</v>
      </c>
      <c r="D40" s="60">
        <v>42603</v>
      </c>
      <c r="E40" s="23">
        <v>6148</v>
      </c>
      <c r="F40" s="23">
        <v>3083</v>
      </c>
      <c r="G40" s="23">
        <v>7885</v>
      </c>
      <c r="H40" s="23">
        <v>5737</v>
      </c>
      <c r="I40" s="23">
        <v>8285</v>
      </c>
      <c r="J40" s="76">
        <v>11422</v>
      </c>
    </row>
    <row r="41" spans="2:10" x14ac:dyDescent="0.2">
      <c r="B41" s="1" t="s">
        <v>264</v>
      </c>
      <c r="D41" s="60">
        <v>54489</v>
      </c>
      <c r="E41" s="23">
        <v>8618</v>
      </c>
      <c r="F41" s="23">
        <v>2992</v>
      </c>
      <c r="G41" s="23">
        <v>9100</v>
      </c>
      <c r="H41" s="23">
        <v>7011</v>
      </c>
      <c r="I41" s="23">
        <v>10646</v>
      </c>
      <c r="J41" s="23">
        <v>16059</v>
      </c>
    </row>
    <row r="42" spans="2:10" x14ac:dyDescent="0.2">
      <c r="D42" s="60"/>
      <c r="E42" s="23"/>
      <c r="F42" s="23"/>
      <c r="G42" s="23"/>
      <c r="H42" s="23"/>
      <c r="I42" s="23"/>
      <c r="J42" s="23"/>
    </row>
    <row r="43" spans="2:10" x14ac:dyDescent="0.2">
      <c r="B43" s="1" t="s">
        <v>265</v>
      </c>
      <c r="D43" s="60">
        <v>3533</v>
      </c>
      <c r="E43" s="23">
        <v>395</v>
      </c>
      <c r="F43" s="23">
        <v>390</v>
      </c>
      <c r="G43" s="76">
        <v>885</v>
      </c>
      <c r="H43" s="76">
        <v>544</v>
      </c>
      <c r="I43" s="76">
        <v>692</v>
      </c>
      <c r="J43" s="76">
        <v>622</v>
      </c>
    </row>
    <row r="44" spans="2:10" x14ac:dyDescent="0.2">
      <c r="B44" s="1" t="s">
        <v>266</v>
      </c>
      <c r="D44" s="60">
        <v>23946</v>
      </c>
      <c r="E44" s="23">
        <v>3321</v>
      </c>
      <c r="F44" s="23">
        <v>1545</v>
      </c>
      <c r="G44" s="23">
        <v>4606</v>
      </c>
      <c r="H44" s="23">
        <v>3463</v>
      </c>
      <c r="I44" s="23">
        <v>4661</v>
      </c>
      <c r="J44" s="76">
        <v>6314</v>
      </c>
    </row>
    <row r="45" spans="2:10" x14ac:dyDescent="0.2">
      <c r="B45" s="1" t="s">
        <v>267</v>
      </c>
      <c r="D45" s="60">
        <v>51353</v>
      </c>
      <c r="E45" s="23">
        <v>8180</v>
      </c>
      <c r="F45" s="23">
        <v>3310</v>
      </c>
      <c r="G45" s="23">
        <v>9082</v>
      </c>
      <c r="H45" s="23">
        <v>6247</v>
      </c>
      <c r="I45" s="23">
        <v>9244</v>
      </c>
      <c r="J45" s="76">
        <v>15234</v>
      </c>
    </row>
    <row r="46" spans="2:10" x14ac:dyDescent="0.2">
      <c r="B46" s="1" t="s">
        <v>268</v>
      </c>
      <c r="D46" s="60">
        <v>6067</v>
      </c>
      <c r="E46" s="23">
        <v>893</v>
      </c>
      <c r="F46" s="23">
        <v>533</v>
      </c>
      <c r="G46" s="23">
        <v>1410</v>
      </c>
      <c r="H46" s="23">
        <v>784</v>
      </c>
      <c r="I46" s="23">
        <v>1113</v>
      </c>
      <c r="J46" s="76">
        <v>1325</v>
      </c>
    </row>
    <row r="47" spans="2:10" x14ac:dyDescent="0.2">
      <c r="D47" s="60"/>
      <c r="E47" s="23"/>
      <c r="F47" s="23"/>
      <c r="G47" s="23"/>
      <c r="H47" s="23"/>
      <c r="I47" s="23"/>
      <c r="J47" s="23"/>
    </row>
    <row r="48" spans="2:10" x14ac:dyDescent="0.2">
      <c r="B48" s="1" t="s">
        <v>269</v>
      </c>
      <c r="D48" s="60">
        <v>2384</v>
      </c>
      <c r="E48" s="23">
        <v>344</v>
      </c>
      <c r="F48" s="23">
        <v>121</v>
      </c>
      <c r="G48" s="23">
        <v>334</v>
      </c>
      <c r="H48" s="23">
        <v>308</v>
      </c>
      <c r="I48" s="23">
        <v>435</v>
      </c>
      <c r="J48" s="76">
        <v>837</v>
      </c>
    </row>
    <row r="49" spans="2:10" x14ac:dyDescent="0.2">
      <c r="B49" s="1" t="s">
        <v>270</v>
      </c>
      <c r="D49" s="60">
        <v>60054</v>
      </c>
      <c r="E49" s="23">
        <v>8822</v>
      </c>
      <c r="F49" s="23">
        <v>4405</v>
      </c>
      <c r="G49" s="23">
        <v>11866</v>
      </c>
      <c r="H49" s="23">
        <v>8034</v>
      </c>
      <c r="I49" s="23">
        <v>10816</v>
      </c>
      <c r="J49" s="23">
        <v>16050</v>
      </c>
    </row>
    <row r="50" spans="2:10" x14ac:dyDescent="0.2">
      <c r="B50" s="1" t="s">
        <v>271</v>
      </c>
      <c r="D50" s="60">
        <v>16005</v>
      </c>
      <c r="E50" s="23">
        <v>2708</v>
      </c>
      <c r="F50" s="76">
        <v>1578</v>
      </c>
      <c r="G50" s="76">
        <v>3402</v>
      </c>
      <c r="H50" s="76">
        <v>2141</v>
      </c>
      <c r="I50" s="76">
        <v>2760</v>
      </c>
      <c r="J50" s="76">
        <v>3406</v>
      </c>
    </row>
    <row r="51" spans="2:10" x14ac:dyDescent="0.2">
      <c r="B51" s="84" t="s">
        <v>272</v>
      </c>
      <c r="C51" s="9"/>
      <c r="D51" s="87">
        <v>2120</v>
      </c>
      <c r="E51" s="88">
        <v>275</v>
      </c>
      <c r="F51" s="88">
        <v>199</v>
      </c>
      <c r="G51" s="88">
        <v>432</v>
      </c>
      <c r="H51" s="88">
        <v>254</v>
      </c>
      <c r="I51" s="88">
        <v>399</v>
      </c>
      <c r="J51" s="89">
        <v>536</v>
      </c>
    </row>
    <row r="52" spans="2:10" x14ac:dyDescent="0.2">
      <c r="D52" s="60"/>
      <c r="E52" s="23"/>
      <c r="F52" s="23"/>
      <c r="G52" s="23"/>
      <c r="H52" s="23"/>
      <c r="I52" s="23"/>
      <c r="J52" s="23"/>
    </row>
    <row r="53" spans="2:10" x14ac:dyDescent="0.2">
      <c r="B53" s="3" t="s">
        <v>274</v>
      </c>
      <c r="C53" s="57"/>
      <c r="D53" s="56">
        <f t="shared" ref="D53:J53" si="6">SUM(D55:D71)</f>
        <v>207299</v>
      </c>
      <c r="E53" s="57">
        <f t="shared" si="6"/>
        <v>19800</v>
      </c>
      <c r="F53" s="57">
        <f t="shared" si="6"/>
        <v>10981</v>
      </c>
      <c r="G53" s="57">
        <f t="shared" si="6"/>
        <v>29297</v>
      </c>
      <c r="H53" s="57">
        <f t="shared" si="6"/>
        <v>24757</v>
      </c>
      <c r="I53" s="57">
        <f t="shared" si="6"/>
        <v>44459</v>
      </c>
      <c r="J53" s="57">
        <f t="shared" si="6"/>
        <v>77782</v>
      </c>
    </row>
    <row r="54" spans="2:10" x14ac:dyDescent="0.2">
      <c r="D54" s="60"/>
      <c r="E54" s="23"/>
      <c r="F54" s="23"/>
      <c r="G54" s="23"/>
      <c r="H54" s="23"/>
      <c r="I54" s="23"/>
      <c r="J54" s="23"/>
    </row>
    <row r="55" spans="2:10" x14ac:dyDescent="0.2">
      <c r="B55" s="1" t="s">
        <v>259</v>
      </c>
      <c r="D55" s="60">
        <v>22710</v>
      </c>
      <c r="E55" s="23">
        <v>2390</v>
      </c>
      <c r="F55" s="23">
        <v>147</v>
      </c>
      <c r="G55" s="23">
        <v>466</v>
      </c>
      <c r="H55" s="23">
        <v>635</v>
      </c>
      <c r="I55" s="23">
        <v>2170</v>
      </c>
      <c r="J55" s="76">
        <v>16895</v>
      </c>
    </row>
    <row r="56" spans="2:10" x14ac:dyDescent="0.2">
      <c r="B56" s="1" t="s">
        <v>260</v>
      </c>
      <c r="D56" s="60">
        <v>223</v>
      </c>
      <c r="E56" s="23">
        <v>16</v>
      </c>
      <c r="F56" s="23">
        <v>7</v>
      </c>
      <c r="G56" s="23">
        <v>16</v>
      </c>
      <c r="H56" s="23">
        <v>19</v>
      </c>
      <c r="I56" s="23">
        <v>23</v>
      </c>
      <c r="J56" s="76">
        <v>142</v>
      </c>
    </row>
    <row r="57" spans="2:10" x14ac:dyDescent="0.2">
      <c r="B57" s="1" t="s">
        <v>261</v>
      </c>
      <c r="D57" s="60">
        <v>631</v>
      </c>
      <c r="E57" s="23">
        <v>28</v>
      </c>
      <c r="F57" s="23">
        <v>11</v>
      </c>
      <c r="G57" s="23">
        <v>47</v>
      </c>
      <c r="H57" s="23">
        <v>51</v>
      </c>
      <c r="I57" s="23">
        <v>88</v>
      </c>
      <c r="J57" s="76">
        <v>406</v>
      </c>
    </row>
    <row r="58" spans="2:10" x14ac:dyDescent="0.2">
      <c r="D58" s="60"/>
      <c r="E58" s="23"/>
      <c r="F58" s="23"/>
      <c r="G58" s="23"/>
      <c r="H58" s="23"/>
      <c r="I58" s="23"/>
      <c r="J58" s="23"/>
    </row>
    <row r="59" spans="2:10" x14ac:dyDescent="0.2">
      <c r="B59" s="1" t="s">
        <v>262</v>
      </c>
      <c r="D59" s="60">
        <v>19</v>
      </c>
      <c r="E59" s="23">
        <v>2</v>
      </c>
      <c r="F59" s="23">
        <v>1</v>
      </c>
      <c r="G59" s="76">
        <v>2</v>
      </c>
      <c r="H59" s="76">
        <v>4</v>
      </c>
      <c r="I59" s="23">
        <v>6</v>
      </c>
      <c r="J59" s="76">
        <v>4</v>
      </c>
    </row>
    <row r="60" spans="2:10" x14ac:dyDescent="0.2">
      <c r="B60" s="1" t="s">
        <v>263</v>
      </c>
      <c r="D60" s="60">
        <v>6337</v>
      </c>
      <c r="E60" s="23">
        <v>519</v>
      </c>
      <c r="F60" s="23">
        <v>293</v>
      </c>
      <c r="G60" s="23">
        <v>936</v>
      </c>
      <c r="H60" s="23">
        <v>841</v>
      </c>
      <c r="I60" s="23">
        <v>1482</v>
      </c>
      <c r="J60" s="76">
        <v>2261</v>
      </c>
    </row>
    <row r="61" spans="2:10" x14ac:dyDescent="0.2">
      <c r="B61" s="1" t="s">
        <v>264</v>
      </c>
      <c r="D61" s="60">
        <v>28402</v>
      </c>
      <c r="E61" s="23">
        <v>2326</v>
      </c>
      <c r="F61" s="23">
        <v>1189</v>
      </c>
      <c r="G61" s="23">
        <v>3567</v>
      </c>
      <c r="H61" s="23">
        <v>3337</v>
      </c>
      <c r="I61" s="23">
        <v>6576</v>
      </c>
      <c r="J61" s="23">
        <v>11378</v>
      </c>
    </row>
    <row r="62" spans="2:10" x14ac:dyDescent="0.2">
      <c r="D62" s="60"/>
      <c r="E62" s="23"/>
      <c r="F62" s="23"/>
      <c r="G62" s="23"/>
      <c r="H62" s="23"/>
      <c r="I62" s="23"/>
      <c r="J62" s="23"/>
    </row>
    <row r="63" spans="2:10" x14ac:dyDescent="0.2">
      <c r="B63" s="1" t="s">
        <v>265</v>
      </c>
      <c r="D63" s="60">
        <v>431</v>
      </c>
      <c r="E63" s="23">
        <v>70</v>
      </c>
      <c r="F63" s="76">
        <v>22</v>
      </c>
      <c r="G63" s="76">
        <v>78</v>
      </c>
      <c r="H63" s="76">
        <v>48</v>
      </c>
      <c r="I63" s="76">
        <v>79</v>
      </c>
      <c r="J63" s="76">
        <v>134</v>
      </c>
    </row>
    <row r="64" spans="2:10" x14ac:dyDescent="0.2">
      <c r="B64" s="1" t="s">
        <v>266</v>
      </c>
      <c r="D64" s="60">
        <v>4588</v>
      </c>
      <c r="E64" s="23">
        <v>539</v>
      </c>
      <c r="F64" s="23">
        <v>288</v>
      </c>
      <c r="G64" s="23">
        <v>757</v>
      </c>
      <c r="H64" s="23">
        <v>585</v>
      </c>
      <c r="I64" s="23">
        <v>1098</v>
      </c>
      <c r="J64" s="76">
        <v>1319</v>
      </c>
    </row>
    <row r="65" spans="1:10" x14ac:dyDescent="0.2">
      <c r="B65" s="1" t="s">
        <v>267</v>
      </c>
      <c r="D65" s="60">
        <v>57336</v>
      </c>
      <c r="E65" s="23">
        <v>4756</v>
      </c>
      <c r="F65" s="23">
        <v>3112</v>
      </c>
      <c r="G65" s="23">
        <v>8310</v>
      </c>
      <c r="H65" s="23">
        <v>7526</v>
      </c>
      <c r="I65" s="23">
        <v>13346</v>
      </c>
      <c r="J65" s="76">
        <v>20199</v>
      </c>
    </row>
    <row r="66" spans="1:10" x14ac:dyDescent="0.2">
      <c r="B66" s="1" t="s">
        <v>268</v>
      </c>
      <c r="D66" s="60">
        <v>6484</v>
      </c>
      <c r="E66" s="23">
        <v>812</v>
      </c>
      <c r="F66" s="23">
        <v>442</v>
      </c>
      <c r="G66" s="23">
        <v>1137</v>
      </c>
      <c r="H66" s="23">
        <v>948</v>
      </c>
      <c r="I66" s="23">
        <v>1535</v>
      </c>
      <c r="J66" s="76">
        <v>1603</v>
      </c>
    </row>
    <row r="67" spans="1:10" x14ac:dyDescent="0.2">
      <c r="D67" s="60"/>
      <c r="E67" s="23"/>
      <c r="F67" s="23"/>
      <c r="G67" s="23"/>
      <c r="H67" s="23"/>
      <c r="I67" s="23"/>
      <c r="J67" s="23"/>
    </row>
    <row r="68" spans="1:10" x14ac:dyDescent="0.2">
      <c r="B68" s="1" t="s">
        <v>269</v>
      </c>
      <c r="D68" s="60">
        <v>1252</v>
      </c>
      <c r="E68" s="23">
        <v>110</v>
      </c>
      <c r="F68" s="23">
        <v>69</v>
      </c>
      <c r="G68" s="23">
        <v>162</v>
      </c>
      <c r="H68" s="23">
        <v>147</v>
      </c>
      <c r="I68" s="23">
        <v>234</v>
      </c>
      <c r="J68" s="76">
        <v>529</v>
      </c>
    </row>
    <row r="69" spans="1:10" x14ac:dyDescent="0.2">
      <c r="B69" s="1" t="s">
        <v>270</v>
      </c>
      <c r="D69" s="60">
        <v>71962</v>
      </c>
      <c r="E69" s="23">
        <v>7319</v>
      </c>
      <c r="F69" s="23">
        <v>4914</v>
      </c>
      <c r="G69" s="23">
        <v>12634</v>
      </c>
      <c r="H69" s="23">
        <v>9819</v>
      </c>
      <c r="I69" s="23">
        <v>16420</v>
      </c>
      <c r="J69" s="23">
        <v>20786</v>
      </c>
    </row>
    <row r="70" spans="1:10" x14ac:dyDescent="0.2">
      <c r="B70" s="1" t="s">
        <v>271</v>
      </c>
      <c r="D70" s="60">
        <v>5181</v>
      </c>
      <c r="E70" s="23">
        <v>766</v>
      </c>
      <c r="F70" s="76">
        <v>371</v>
      </c>
      <c r="G70" s="76">
        <v>846</v>
      </c>
      <c r="H70" s="76">
        <v>576</v>
      </c>
      <c r="I70" s="76">
        <v>997</v>
      </c>
      <c r="J70" s="76">
        <v>1623</v>
      </c>
    </row>
    <row r="71" spans="1:10" x14ac:dyDescent="0.2">
      <c r="B71" s="1" t="s">
        <v>272</v>
      </c>
      <c r="D71" s="60">
        <v>1743</v>
      </c>
      <c r="E71" s="23">
        <v>147</v>
      </c>
      <c r="F71" s="23">
        <v>115</v>
      </c>
      <c r="G71" s="23">
        <v>339</v>
      </c>
      <c r="H71" s="23">
        <v>221</v>
      </c>
      <c r="I71" s="23">
        <v>405</v>
      </c>
      <c r="J71" s="76">
        <v>503</v>
      </c>
    </row>
    <row r="72" spans="1:10" ht="18" thickBot="1" x14ac:dyDescent="0.25">
      <c r="B72" s="4"/>
      <c r="C72" s="4"/>
      <c r="D72" s="90"/>
      <c r="E72" s="91"/>
      <c r="F72" s="91"/>
      <c r="G72" s="91"/>
      <c r="H72" s="91"/>
      <c r="I72" s="91"/>
      <c r="J72" s="91"/>
    </row>
    <row r="73" spans="1:10" x14ac:dyDescent="0.2">
      <c r="D73" s="1" t="s">
        <v>275</v>
      </c>
      <c r="H73" s="1" t="s">
        <v>276</v>
      </c>
    </row>
    <row r="74" spans="1:10" x14ac:dyDescent="0.2">
      <c r="A74" s="1"/>
    </row>
  </sheetData>
  <phoneticPr fontId="2"/>
  <pageMargins left="0.34" right="0.69" top="0.49" bottom="0.56000000000000005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71"/>
  <sheetViews>
    <sheetView showGridLines="0" zoomScale="75" zoomScaleNormal="100" workbookViewId="0">
      <selection activeCell="D8" sqref="D8"/>
    </sheetView>
  </sheetViews>
  <sheetFormatPr defaultColWidth="10.875" defaultRowHeight="17.25" x14ac:dyDescent="0.2"/>
  <cols>
    <col min="1" max="1" width="13.375" style="2" customWidth="1"/>
    <col min="2" max="2" width="12.125" style="2" customWidth="1"/>
    <col min="3" max="3" width="10.875" style="2"/>
    <col min="4" max="4" width="17.125" style="2" customWidth="1"/>
    <col min="5" max="5" width="14" style="2" customWidth="1"/>
    <col min="6" max="6" width="12.125" style="2" customWidth="1"/>
    <col min="7" max="7" width="13.375" style="2" customWidth="1"/>
    <col min="8" max="8" width="9.625" style="2" customWidth="1"/>
    <col min="9" max="9" width="10.875" style="2"/>
    <col min="10" max="10" width="9.625" style="2" customWidth="1"/>
    <col min="11" max="11" width="13.375" style="2" customWidth="1"/>
    <col min="12" max="256" width="10.875" style="2"/>
    <col min="257" max="257" width="13.375" style="2" customWidth="1"/>
    <col min="258" max="258" width="12.125" style="2" customWidth="1"/>
    <col min="259" max="259" width="10.875" style="2"/>
    <col min="260" max="260" width="17.125" style="2" customWidth="1"/>
    <col min="261" max="261" width="14" style="2" customWidth="1"/>
    <col min="262" max="262" width="12.125" style="2" customWidth="1"/>
    <col min="263" max="263" width="13.375" style="2" customWidth="1"/>
    <col min="264" max="264" width="9.625" style="2" customWidth="1"/>
    <col min="265" max="265" width="10.875" style="2"/>
    <col min="266" max="266" width="9.625" style="2" customWidth="1"/>
    <col min="267" max="267" width="13.375" style="2" customWidth="1"/>
    <col min="268" max="512" width="10.875" style="2"/>
    <col min="513" max="513" width="13.375" style="2" customWidth="1"/>
    <col min="514" max="514" width="12.125" style="2" customWidth="1"/>
    <col min="515" max="515" width="10.875" style="2"/>
    <col min="516" max="516" width="17.125" style="2" customWidth="1"/>
    <col min="517" max="517" width="14" style="2" customWidth="1"/>
    <col min="518" max="518" width="12.125" style="2" customWidth="1"/>
    <col min="519" max="519" width="13.375" style="2" customWidth="1"/>
    <col min="520" max="520" width="9.625" style="2" customWidth="1"/>
    <col min="521" max="521" width="10.875" style="2"/>
    <col min="522" max="522" width="9.625" style="2" customWidth="1"/>
    <col min="523" max="523" width="13.375" style="2" customWidth="1"/>
    <col min="524" max="768" width="10.875" style="2"/>
    <col min="769" max="769" width="13.375" style="2" customWidth="1"/>
    <col min="770" max="770" width="12.125" style="2" customWidth="1"/>
    <col min="771" max="771" width="10.875" style="2"/>
    <col min="772" max="772" width="17.125" style="2" customWidth="1"/>
    <col min="773" max="773" width="14" style="2" customWidth="1"/>
    <col min="774" max="774" width="12.125" style="2" customWidth="1"/>
    <col min="775" max="775" width="13.375" style="2" customWidth="1"/>
    <col min="776" max="776" width="9.625" style="2" customWidth="1"/>
    <col min="777" max="777" width="10.875" style="2"/>
    <col min="778" max="778" width="9.625" style="2" customWidth="1"/>
    <col min="779" max="779" width="13.375" style="2" customWidth="1"/>
    <col min="780" max="1024" width="10.875" style="2"/>
    <col min="1025" max="1025" width="13.375" style="2" customWidth="1"/>
    <col min="1026" max="1026" width="12.125" style="2" customWidth="1"/>
    <col min="1027" max="1027" width="10.875" style="2"/>
    <col min="1028" max="1028" width="17.125" style="2" customWidth="1"/>
    <col min="1029" max="1029" width="14" style="2" customWidth="1"/>
    <col min="1030" max="1030" width="12.125" style="2" customWidth="1"/>
    <col min="1031" max="1031" width="13.375" style="2" customWidth="1"/>
    <col min="1032" max="1032" width="9.625" style="2" customWidth="1"/>
    <col min="1033" max="1033" width="10.875" style="2"/>
    <col min="1034" max="1034" width="9.625" style="2" customWidth="1"/>
    <col min="1035" max="1035" width="13.375" style="2" customWidth="1"/>
    <col min="1036" max="1280" width="10.875" style="2"/>
    <col min="1281" max="1281" width="13.375" style="2" customWidth="1"/>
    <col min="1282" max="1282" width="12.125" style="2" customWidth="1"/>
    <col min="1283" max="1283" width="10.875" style="2"/>
    <col min="1284" max="1284" width="17.125" style="2" customWidth="1"/>
    <col min="1285" max="1285" width="14" style="2" customWidth="1"/>
    <col min="1286" max="1286" width="12.125" style="2" customWidth="1"/>
    <col min="1287" max="1287" width="13.375" style="2" customWidth="1"/>
    <col min="1288" max="1288" width="9.625" style="2" customWidth="1"/>
    <col min="1289" max="1289" width="10.875" style="2"/>
    <col min="1290" max="1290" width="9.625" style="2" customWidth="1"/>
    <col min="1291" max="1291" width="13.375" style="2" customWidth="1"/>
    <col min="1292" max="1536" width="10.875" style="2"/>
    <col min="1537" max="1537" width="13.375" style="2" customWidth="1"/>
    <col min="1538" max="1538" width="12.125" style="2" customWidth="1"/>
    <col min="1539" max="1539" width="10.875" style="2"/>
    <col min="1540" max="1540" width="17.125" style="2" customWidth="1"/>
    <col min="1541" max="1541" width="14" style="2" customWidth="1"/>
    <col min="1542" max="1542" width="12.125" style="2" customWidth="1"/>
    <col min="1543" max="1543" width="13.375" style="2" customWidth="1"/>
    <col min="1544" max="1544" width="9.625" style="2" customWidth="1"/>
    <col min="1545" max="1545" width="10.875" style="2"/>
    <col min="1546" max="1546" width="9.625" style="2" customWidth="1"/>
    <col min="1547" max="1547" width="13.375" style="2" customWidth="1"/>
    <col min="1548" max="1792" width="10.875" style="2"/>
    <col min="1793" max="1793" width="13.375" style="2" customWidth="1"/>
    <col min="1794" max="1794" width="12.125" style="2" customWidth="1"/>
    <col min="1795" max="1795" width="10.875" style="2"/>
    <col min="1796" max="1796" width="17.125" style="2" customWidth="1"/>
    <col min="1797" max="1797" width="14" style="2" customWidth="1"/>
    <col min="1798" max="1798" width="12.125" style="2" customWidth="1"/>
    <col min="1799" max="1799" width="13.375" style="2" customWidth="1"/>
    <col min="1800" max="1800" width="9.625" style="2" customWidth="1"/>
    <col min="1801" max="1801" width="10.875" style="2"/>
    <col min="1802" max="1802" width="9.625" style="2" customWidth="1"/>
    <col min="1803" max="1803" width="13.375" style="2" customWidth="1"/>
    <col min="1804" max="2048" width="10.875" style="2"/>
    <col min="2049" max="2049" width="13.375" style="2" customWidth="1"/>
    <col min="2050" max="2050" width="12.125" style="2" customWidth="1"/>
    <col min="2051" max="2051" width="10.875" style="2"/>
    <col min="2052" max="2052" width="17.125" style="2" customWidth="1"/>
    <col min="2053" max="2053" width="14" style="2" customWidth="1"/>
    <col min="2054" max="2054" width="12.125" style="2" customWidth="1"/>
    <col min="2055" max="2055" width="13.375" style="2" customWidth="1"/>
    <col min="2056" max="2056" width="9.625" style="2" customWidth="1"/>
    <col min="2057" max="2057" width="10.875" style="2"/>
    <col min="2058" max="2058" width="9.625" style="2" customWidth="1"/>
    <col min="2059" max="2059" width="13.375" style="2" customWidth="1"/>
    <col min="2060" max="2304" width="10.875" style="2"/>
    <col min="2305" max="2305" width="13.375" style="2" customWidth="1"/>
    <col min="2306" max="2306" width="12.125" style="2" customWidth="1"/>
    <col min="2307" max="2307" width="10.875" style="2"/>
    <col min="2308" max="2308" width="17.125" style="2" customWidth="1"/>
    <col min="2309" max="2309" width="14" style="2" customWidth="1"/>
    <col min="2310" max="2310" width="12.125" style="2" customWidth="1"/>
    <col min="2311" max="2311" width="13.375" style="2" customWidth="1"/>
    <col min="2312" max="2312" width="9.625" style="2" customWidth="1"/>
    <col min="2313" max="2313" width="10.875" style="2"/>
    <col min="2314" max="2314" width="9.625" style="2" customWidth="1"/>
    <col min="2315" max="2315" width="13.375" style="2" customWidth="1"/>
    <col min="2316" max="2560" width="10.875" style="2"/>
    <col min="2561" max="2561" width="13.375" style="2" customWidth="1"/>
    <col min="2562" max="2562" width="12.125" style="2" customWidth="1"/>
    <col min="2563" max="2563" width="10.875" style="2"/>
    <col min="2564" max="2564" width="17.125" style="2" customWidth="1"/>
    <col min="2565" max="2565" width="14" style="2" customWidth="1"/>
    <col min="2566" max="2566" width="12.125" style="2" customWidth="1"/>
    <col min="2567" max="2567" width="13.375" style="2" customWidth="1"/>
    <col min="2568" max="2568" width="9.625" style="2" customWidth="1"/>
    <col min="2569" max="2569" width="10.875" style="2"/>
    <col min="2570" max="2570" width="9.625" style="2" customWidth="1"/>
    <col min="2571" max="2571" width="13.375" style="2" customWidth="1"/>
    <col min="2572" max="2816" width="10.875" style="2"/>
    <col min="2817" max="2817" width="13.375" style="2" customWidth="1"/>
    <col min="2818" max="2818" width="12.125" style="2" customWidth="1"/>
    <col min="2819" max="2819" width="10.875" style="2"/>
    <col min="2820" max="2820" width="17.125" style="2" customWidth="1"/>
    <col min="2821" max="2821" width="14" style="2" customWidth="1"/>
    <col min="2822" max="2822" width="12.125" style="2" customWidth="1"/>
    <col min="2823" max="2823" width="13.375" style="2" customWidth="1"/>
    <col min="2824" max="2824" width="9.625" style="2" customWidth="1"/>
    <col min="2825" max="2825" width="10.875" style="2"/>
    <col min="2826" max="2826" width="9.625" style="2" customWidth="1"/>
    <col min="2827" max="2827" width="13.375" style="2" customWidth="1"/>
    <col min="2828" max="3072" width="10.875" style="2"/>
    <col min="3073" max="3073" width="13.375" style="2" customWidth="1"/>
    <col min="3074" max="3074" width="12.125" style="2" customWidth="1"/>
    <col min="3075" max="3075" width="10.875" style="2"/>
    <col min="3076" max="3076" width="17.125" style="2" customWidth="1"/>
    <col min="3077" max="3077" width="14" style="2" customWidth="1"/>
    <col min="3078" max="3078" width="12.125" style="2" customWidth="1"/>
    <col min="3079" max="3079" width="13.375" style="2" customWidth="1"/>
    <col min="3080" max="3080" width="9.625" style="2" customWidth="1"/>
    <col min="3081" max="3081" width="10.875" style="2"/>
    <col min="3082" max="3082" width="9.625" style="2" customWidth="1"/>
    <col min="3083" max="3083" width="13.375" style="2" customWidth="1"/>
    <col min="3084" max="3328" width="10.875" style="2"/>
    <col min="3329" max="3329" width="13.375" style="2" customWidth="1"/>
    <col min="3330" max="3330" width="12.125" style="2" customWidth="1"/>
    <col min="3331" max="3331" width="10.875" style="2"/>
    <col min="3332" max="3332" width="17.125" style="2" customWidth="1"/>
    <col min="3333" max="3333" width="14" style="2" customWidth="1"/>
    <col min="3334" max="3334" width="12.125" style="2" customWidth="1"/>
    <col min="3335" max="3335" width="13.375" style="2" customWidth="1"/>
    <col min="3336" max="3336" width="9.625" style="2" customWidth="1"/>
    <col min="3337" max="3337" width="10.875" style="2"/>
    <col min="3338" max="3338" width="9.625" style="2" customWidth="1"/>
    <col min="3339" max="3339" width="13.375" style="2" customWidth="1"/>
    <col min="3340" max="3584" width="10.875" style="2"/>
    <col min="3585" max="3585" width="13.375" style="2" customWidth="1"/>
    <col min="3586" max="3586" width="12.125" style="2" customWidth="1"/>
    <col min="3587" max="3587" width="10.875" style="2"/>
    <col min="3588" max="3588" width="17.125" style="2" customWidth="1"/>
    <col min="3589" max="3589" width="14" style="2" customWidth="1"/>
    <col min="3590" max="3590" width="12.125" style="2" customWidth="1"/>
    <col min="3591" max="3591" width="13.375" style="2" customWidth="1"/>
    <col min="3592" max="3592" width="9.625" style="2" customWidth="1"/>
    <col min="3593" max="3593" width="10.875" style="2"/>
    <col min="3594" max="3594" width="9.625" style="2" customWidth="1"/>
    <col min="3595" max="3595" width="13.375" style="2" customWidth="1"/>
    <col min="3596" max="3840" width="10.875" style="2"/>
    <col min="3841" max="3841" width="13.375" style="2" customWidth="1"/>
    <col min="3842" max="3842" width="12.125" style="2" customWidth="1"/>
    <col min="3843" max="3843" width="10.875" style="2"/>
    <col min="3844" max="3844" width="17.125" style="2" customWidth="1"/>
    <col min="3845" max="3845" width="14" style="2" customWidth="1"/>
    <col min="3846" max="3846" width="12.125" style="2" customWidth="1"/>
    <col min="3847" max="3847" width="13.375" style="2" customWidth="1"/>
    <col min="3848" max="3848" width="9.625" style="2" customWidth="1"/>
    <col min="3849" max="3849" width="10.875" style="2"/>
    <col min="3850" max="3850" width="9.625" style="2" customWidth="1"/>
    <col min="3851" max="3851" width="13.375" style="2" customWidth="1"/>
    <col min="3852" max="4096" width="10.875" style="2"/>
    <col min="4097" max="4097" width="13.375" style="2" customWidth="1"/>
    <col min="4098" max="4098" width="12.125" style="2" customWidth="1"/>
    <col min="4099" max="4099" width="10.875" style="2"/>
    <col min="4100" max="4100" width="17.125" style="2" customWidth="1"/>
    <col min="4101" max="4101" width="14" style="2" customWidth="1"/>
    <col min="4102" max="4102" width="12.125" style="2" customWidth="1"/>
    <col min="4103" max="4103" width="13.375" style="2" customWidth="1"/>
    <col min="4104" max="4104" width="9.625" style="2" customWidth="1"/>
    <col min="4105" max="4105" width="10.875" style="2"/>
    <col min="4106" max="4106" width="9.625" style="2" customWidth="1"/>
    <col min="4107" max="4107" width="13.375" style="2" customWidth="1"/>
    <col min="4108" max="4352" width="10.875" style="2"/>
    <col min="4353" max="4353" width="13.375" style="2" customWidth="1"/>
    <col min="4354" max="4354" width="12.125" style="2" customWidth="1"/>
    <col min="4355" max="4355" width="10.875" style="2"/>
    <col min="4356" max="4356" width="17.125" style="2" customWidth="1"/>
    <col min="4357" max="4357" width="14" style="2" customWidth="1"/>
    <col min="4358" max="4358" width="12.125" style="2" customWidth="1"/>
    <col min="4359" max="4359" width="13.375" style="2" customWidth="1"/>
    <col min="4360" max="4360" width="9.625" style="2" customWidth="1"/>
    <col min="4361" max="4361" width="10.875" style="2"/>
    <col min="4362" max="4362" width="9.625" style="2" customWidth="1"/>
    <col min="4363" max="4363" width="13.375" style="2" customWidth="1"/>
    <col min="4364" max="4608" width="10.875" style="2"/>
    <col min="4609" max="4609" width="13.375" style="2" customWidth="1"/>
    <col min="4610" max="4610" width="12.125" style="2" customWidth="1"/>
    <col min="4611" max="4611" width="10.875" style="2"/>
    <col min="4612" max="4612" width="17.125" style="2" customWidth="1"/>
    <col min="4613" max="4613" width="14" style="2" customWidth="1"/>
    <col min="4614" max="4614" width="12.125" style="2" customWidth="1"/>
    <col min="4615" max="4615" width="13.375" style="2" customWidth="1"/>
    <col min="4616" max="4616" width="9.625" style="2" customWidth="1"/>
    <col min="4617" max="4617" width="10.875" style="2"/>
    <col min="4618" max="4618" width="9.625" style="2" customWidth="1"/>
    <col min="4619" max="4619" width="13.375" style="2" customWidth="1"/>
    <col min="4620" max="4864" width="10.875" style="2"/>
    <col min="4865" max="4865" width="13.375" style="2" customWidth="1"/>
    <col min="4866" max="4866" width="12.125" style="2" customWidth="1"/>
    <col min="4867" max="4867" width="10.875" style="2"/>
    <col min="4868" max="4868" width="17.125" style="2" customWidth="1"/>
    <col min="4869" max="4869" width="14" style="2" customWidth="1"/>
    <col min="4870" max="4870" width="12.125" style="2" customWidth="1"/>
    <col min="4871" max="4871" width="13.375" style="2" customWidth="1"/>
    <col min="4872" max="4872" width="9.625" style="2" customWidth="1"/>
    <col min="4873" max="4873" width="10.875" style="2"/>
    <col min="4874" max="4874" width="9.625" style="2" customWidth="1"/>
    <col min="4875" max="4875" width="13.375" style="2" customWidth="1"/>
    <col min="4876" max="5120" width="10.875" style="2"/>
    <col min="5121" max="5121" width="13.375" style="2" customWidth="1"/>
    <col min="5122" max="5122" width="12.125" style="2" customWidth="1"/>
    <col min="5123" max="5123" width="10.875" style="2"/>
    <col min="5124" max="5124" width="17.125" style="2" customWidth="1"/>
    <col min="5125" max="5125" width="14" style="2" customWidth="1"/>
    <col min="5126" max="5126" width="12.125" style="2" customWidth="1"/>
    <col min="5127" max="5127" width="13.375" style="2" customWidth="1"/>
    <col min="5128" max="5128" width="9.625" style="2" customWidth="1"/>
    <col min="5129" max="5129" width="10.875" style="2"/>
    <col min="5130" max="5130" width="9.625" style="2" customWidth="1"/>
    <col min="5131" max="5131" width="13.375" style="2" customWidth="1"/>
    <col min="5132" max="5376" width="10.875" style="2"/>
    <col min="5377" max="5377" width="13.375" style="2" customWidth="1"/>
    <col min="5378" max="5378" width="12.125" style="2" customWidth="1"/>
    <col min="5379" max="5379" width="10.875" style="2"/>
    <col min="5380" max="5380" width="17.125" style="2" customWidth="1"/>
    <col min="5381" max="5381" width="14" style="2" customWidth="1"/>
    <col min="5382" max="5382" width="12.125" style="2" customWidth="1"/>
    <col min="5383" max="5383" width="13.375" style="2" customWidth="1"/>
    <col min="5384" max="5384" width="9.625" style="2" customWidth="1"/>
    <col min="5385" max="5385" width="10.875" style="2"/>
    <col min="5386" max="5386" width="9.625" style="2" customWidth="1"/>
    <col min="5387" max="5387" width="13.375" style="2" customWidth="1"/>
    <col min="5388" max="5632" width="10.875" style="2"/>
    <col min="5633" max="5633" width="13.375" style="2" customWidth="1"/>
    <col min="5634" max="5634" width="12.125" style="2" customWidth="1"/>
    <col min="5635" max="5635" width="10.875" style="2"/>
    <col min="5636" max="5636" width="17.125" style="2" customWidth="1"/>
    <col min="5637" max="5637" width="14" style="2" customWidth="1"/>
    <col min="5638" max="5638" width="12.125" style="2" customWidth="1"/>
    <col min="5639" max="5639" width="13.375" style="2" customWidth="1"/>
    <col min="5640" max="5640" width="9.625" style="2" customWidth="1"/>
    <col min="5641" max="5641" width="10.875" style="2"/>
    <col min="5642" max="5642" width="9.625" style="2" customWidth="1"/>
    <col min="5643" max="5643" width="13.375" style="2" customWidth="1"/>
    <col min="5644" max="5888" width="10.875" style="2"/>
    <col min="5889" max="5889" width="13.375" style="2" customWidth="1"/>
    <col min="5890" max="5890" width="12.125" style="2" customWidth="1"/>
    <col min="5891" max="5891" width="10.875" style="2"/>
    <col min="5892" max="5892" width="17.125" style="2" customWidth="1"/>
    <col min="5893" max="5893" width="14" style="2" customWidth="1"/>
    <col min="5894" max="5894" width="12.125" style="2" customWidth="1"/>
    <col min="5895" max="5895" width="13.375" style="2" customWidth="1"/>
    <col min="5896" max="5896" width="9.625" style="2" customWidth="1"/>
    <col min="5897" max="5897" width="10.875" style="2"/>
    <col min="5898" max="5898" width="9.625" style="2" customWidth="1"/>
    <col min="5899" max="5899" width="13.375" style="2" customWidth="1"/>
    <col min="5900" max="6144" width="10.875" style="2"/>
    <col min="6145" max="6145" width="13.375" style="2" customWidth="1"/>
    <col min="6146" max="6146" width="12.125" style="2" customWidth="1"/>
    <col min="6147" max="6147" width="10.875" style="2"/>
    <col min="6148" max="6148" width="17.125" style="2" customWidth="1"/>
    <col min="6149" max="6149" width="14" style="2" customWidth="1"/>
    <col min="6150" max="6150" width="12.125" style="2" customWidth="1"/>
    <col min="6151" max="6151" width="13.375" style="2" customWidth="1"/>
    <col min="6152" max="6152" width="9.625" style="2" customWidth="1"/>
    <col min="6153" max="6153" width="10.875" style="2"/>
    <col min="6154" max="6154" width="9.625" style="2" customWidth="1"/>
    <col min="6155" max="6155" width="13.375" style="2" customWidth="1"/>
    <col min="6156" max="6400" width="10.875" style="2"/>
    <col min="6401" max="6401" width="13.375" style="2" customWidth="1"/>
    <col min="6402" max="6402" width="12.125" style="2" customWidth="1"/>
    <col min="6403" max="6403" width="10.875" style="2"/>
    <col min="6404" max="6404" width="17.125" style="2" customWidth="1"/>
    <col min="6405" max="6405" width="14" style="2" customWidth="1"/>
    <col min="6406" max="6406" width="12.125" style="2" customWidth="1"/>
    <col min="6407" max="6407" width="13.375" style="2" customWidth="1"/>
    <col min="6408" max="6408" width="9.625" style="2" customWidth="1"/>
    <col min="6409" max="6409" width="10.875" style="2"/>
    <col min="6410" max="6410" width="9.625" style="2" customWidth="1"/>
    <col min="6411" max="6411" width="13.375" style="2" customWidth="1"/>
    <col min="6412" max="6656" width="10.875" style="2"/>
    <col min="6657" max="6657" width="13.375" style="2" customWidth="1"/>
    <col min="6658" max="6658" width="12.125" style="2" customWidth="1"/>
    <col min="6659" max="6659" width="10.875" style="2"/>
    <col min="6660" max="6660" width="17.125" style="2" customWidth="1"/>
    <col min="6661" max="6661" width="14" style="2" customWidth="1"/>
    <col min="6662" max="6662" width="12.125" style="2" customWidth="1"/>
    <col min="6663" max="6663" width="13.375" style="2" customWidth="1"/>
    <col min="6664" max="6664" width="9.625" style="2" customWidth="1"/>
    <col min="6665" max="6665" width="10.875" style="2"/>
    <col min="6666" max="6666" width="9.625" style="2" customWidth="1"/>
    <col min="6667" max="6667" width="13.375" style="2" customWidth="1"/>
    <col min="6668" max="6912" width="10.875" style="2"/>
    <col min="6913" max="6913" width="13.375" style="2" customWidth="1"/>
    <col min="6914" max="6914" width="12.125" style="2" customWidth="1"/>
    <col min="6915" max="6915" width="10.875" style="2"/>
    <col min="6916" max="6916" width="17.125" style="2" customWidth="1"/>
    <col min="6917" max="6917" width="14" style="2" customWidth="1"/>
    <col min="6918" max="6918" width="12.125" style="2" customWidth="1"/>
    <col min="6919" max="6919" width="13.375" style="2" customWidth="1"/>
    <col min="6920" max="6920" width="9.625" style="2" customWidth="1"/>
    <col min="6921" max="6921" width="10.875" style="2"/>
    <col min="6922" max="6922" width="9.625" style="2" customWidth="1"/>
    <col min="6923" max="6923" width="13.375" style="2" customWidth="1"/>
    <col min="6924" max="7168" width="10.875" style="2"/>
    <col min="7169" max="7169" width="13.375" style="2" customWidth="1"/>
    <col min="7170" max="7170" width="12.125" style="2" customWidth="1"/>
    <col min="7171" max="7171" width="10.875" style="2"/>
    <col min="7172" max="7172" width="17.125" style="2" customWidth="1"/>
    <col min="7173" max="7173" width="14" style="2" customWidth="1"/>
    <col min="7174" max="7174" width="12.125" style="2" customWidth="1"/>
    <col min="7175" max="7175" width="13.375" style="2" customWidth="1"/>
    <col min="7176" max="7176" width="9.625" style="2" customWidth="1"/>
    <col min="7177" max="7177" width="10.875" style="2"/>
    <col min="7178" max="7178" width="9.625" style="2" customWidth="1"/>
    <col min="7179" max="7179" width="13.375" style="2" customWidth="1"/>
    <col min="7180" max="7424" width="10.875" style="2"/>
    <col min="7425" max="7425" width="13.375" style="2" customWidth="1"/>
    <col min="7426" max="7426" width="12.125" style="2" customWidth="1"/>
    <col min="7427" max="7427" width="10.875" style="2"/>
    <col min="7428" max="7428" width="17.125" style="2" customWidth="1"/>
    <col min="7429" max="7429" width="14" style="2" customWidth="1"/>
    <col min="7430" max="7430" width="12.125" style="2" customWidth="1"/>
    <col min="7431" max="7431" width="13.375" style="2" customWidth="1"/>
    <col min="7432" max="7432" width="9.625" style="2" customWidth="1"/>
    <col min="7433" max="7433" width="10.875" style="2"/>
    <col min="7434" max="7434" width="9.625" style="2" customWidth="1"/>
    <col min="7435" max="7435" width="13.375" style="2" customWidth="1"/>
    <col min="7436" max="7680" width="10.875" style="2"/>
    <col min="7681" max="7681" width="13.375" style="2" customWidth="1"/>
    <col min="7682" max="7682" width="12.125" style="2" customWidth="1"/>
    <col min="7683" max="7683" width="10.875" style="2"/>
    <col min="7684" max="7684" width="17.125" style="2" customWidth="1"/>
    <col min="7685" max="7685" width="14" style="2" customWidth="1"/>
    <col min="7686" max="7686" width="12.125" style="2" customWidth="1"/>
    <col min="7687" max="7687" width="13.375" style="2" customWidth="1"/>
    <col min="7688" max="7688" width="9.625" style="2" customWidth="1"/>
    <col min="7689" max="7689" width="10.875" style="2"/>
    <col min="7690" max="7690" width="9.625" style="2" customWidth="1"/>
    <col min="7691" max="7691" width="13.375" style="2" customWidth="1"/>
    <col min="7692" max="7936" width="10.875" style="2"/>
    <col min="7937" max="7937" width="13.375" style="2" customWidth="1"/>
    <col min="7938" max="7938" width="12.125" style="2" customWidth="1"/>
    <col min="7939" max="7939" width="10.875" style="2"/>
    <col min="7940" max="7940" width="17.125" style="2" customWidth="1"/>
    <col min="7941" max="7941" width="14" style="2" customWidth="1"/>
    <col min="7942" max="7942" width="12.125" style="2" customWidth="1"/>
    <col min="7943" max="7943" width="13.375" style="2" customWidth="1"/>
    <col min="7944" max="7944" width="9.625" style="2" customWidth="1"/>
    <col min="7945" max="7945" width="10.875" style="2"/>
    <col min="7946" max="7946" width="9.625" style="2" customWidth="1"/>
    <col min="7947" max="7947" width="13.375" style="2" customWidth="1"/>
    <col min="7948" max="8192" width="10.875" style="2"/>
    <col min="8193" max="8193" width="13.375" style="2" customWidth="1"/>
    <col min="8194" max="8194" width="12.125" style="2" customWidth="1"/>
    <col min="8195" max="8195" width="10.875" style="2"/>
    <col min="8196" max="8196" width="17.125" style="2" customWidth="1"/>
    <col min="8197" max="8197" width="14" style="2" customWidth="1"/>
    <col min="8198" max="8198" width="12.125" style="2" customWidth="1"/>
    <col min="8199" max="8199" width="13.375" style="2" customWidth="1"/>
    <col min="8200" max="8200" width="9.625" style="2" customWidth="1"/>
    <col min="8201" max="8201" width="10.875" style="2"/>
    <col min="8202" max="8202" width="9.625" style="2" customWidth="1"/>
    <col min="8203" max="8203" width="13.375" style="2" customWidth="1"/>
    <col min="8204" max="8448" width="10.875" style="2"/>
    <col min="8449" max="8449" width="13.375" style="2" customWidth="1"/>
    <col min="8450" max="8450" width="12.125" style="2" customWidth="1"/>
    <col min="8451" max="8451" width="10.875" style="2"/>
    <col min="8452" max="8452" width="17.125" style="2" customWidth="1"/>
    <col min="8453" max="8453" width="14" style="2" customWidth="1"/>
    <col min="8454" max="8454" width="12.125" style="2" customWidth="1"/>
    <col min="8455" max="8455" width="13.375" style="2" customWidth="1"/>
    <col min="8456" max="8456" width="9.625" style="2" customWidth="1"/>
    <col min="8457" max="8457" width="10.875" style="2"/>
    <col min="8458" max="8458" width="9.625" style="2" customWidth="1"/>
    <col min="8459" max="8459" width="13.375" style="2" customWidth="1"/>
    <col min="8460" max="8704" width="10.875" style="2"/>
    <col min="8705" max="8705" width="13.375" style="2" customWidth="1"/>
    <col min="8706" max="8706" width="12.125" style="2" customWidth="1"/>
    <col min="8707" max="8707" width="10.875" style="2"/>
    <col min="8708" max="8708" width="17.125" style="2" customWidth="1"/>
    <col min="8709" max="8709" width="14" style="2" customWidth="1"/>
    <col min="8710" max="8710" width="12.125" style="2" customWidth="1"/>
    <col min="8711" max="8711" width="13.375" style="2" customWidth="1"/>
    <col min="8712" max="8712" width="9.625" style="2" customWidth="1"/>
    <col min="8713" max="8713" width="10.875" style="2"/>
    <col min="8714" max="8714" width="9.625" style="2" customWidth="1"/>
    <col min="8715" max="8715" width="13.375" style="2" customWidth="1"/>
    <col min="8716" max="8960" width="10.875" style="2"/>
    <col min="8961" max="8961" width="13.375" style="2" customWidth="1"/>
    <col min="8962" max="8962" width="12.125" style="2" customWidth="1"/>
    <col min="8963" max="8963" width="10.875" style="2"/>
    <col min="8964" max="8964" width="17.125" style="2" customWidth="1"/>
    <col min="8965" max="8965" width="14" style="2" customWidth="1"/>
    <col min="8966" max="8966" width="12.125" style="2" customWidth="1"/>
    <col min="8967" max="8967" width="13.375" style="2" customWidth="1"/>
    <col min="8968" max="8968" width="9.625" style="2" customWidth="1"/>
    <col min="8969" max="8969" width="10.875" style="2"/>
    <col min="8970" max="8970" width="9.625" style="2" customWidth="1"/>
    <col min="8971" max="8971" width="13.375" style="2" customWidth="1"/>
    <col min="8972" max="9216" width="10.875" style="2"/>
    <col min="9217" max="9217" width="13.375" style="2" customWidth="1"/>
    <col min="9218" max="9218" width="12.125" style="2" customWidth="1"/>
    <col min="9219" max="9219" width="10.875" style="2"/>
    <col min="9220" max="9220" width="17.125" style="2" customWidth="1"/>
    <col min="9221" max="9221" width="14" style="2" customWidth="1"/>
    <col min="9222" max="9222" width="12.125" style="2" customWidth="1"/>
    <col min="9223" max="9223" width="13.375" style="2" customWidth="1"/>
    <col min="9224" max="9224" width="9.625" style="2" customWidth="1"/>
    <col min="9225" max="9225" width="10.875" style="2"/>
    <col min="9226" max="9226" width="9.625" style="2" customWidth="1"/>
    <col min="9227" max="9227" width="13.375" style="2" customWidth="1"/>
    <col min="9228" max="9472" width="10.875" style="2"/>
    <col min="9473" max="9473" width="13.375" style="2" customWidth="1"/>
    <col min="9474" max="9474" width="12.125" style="2" customWidth="1"/>
    <col min="9475" max="9475" width="10.875" style="2"/>
    <col min="9476" max="9476" width="17.125" style="2" customWidth="1"/>
    <col min="9477" max="9477" width="14" style="2" customWidth="1"/>
    <col min="9478" max="9478" width="12.125" style="2" customWidth="1"/>
    <col min="9479" max="9479" width="13.375" style="2" customWidth="1"/>
    <col min="9480" max="9480" width="9.625" style="2" customWidth="1"/>
    <col min="9481" max="9481" width="10.875" style="2"/>
    <col min="9482" max="9482" width="9.625" style="2" customWidth="1"/>
    <col min="9483" max="9483" width="13.375" style="2" customWidth="1"/>
    <col min="9484" max="9728" width="10.875" style="2"/>
    <col min="9729" max="9729" width="13.375" style="2" customWidth="1"/>
    <col min="9730" max="9730" width="12.125" style="2" customWidth="1"/>
    <col min="9731" max="9731" width="10.875" style="2"/>
    <col min="9732" max="9732" width="17.125" style="2" customWidth="1"/>
    <col min="9733" max="9733" width="14" style="2" customWidth="1"/>
    <col min="9734" max="9734" width="12.125" style="2" customWidth="1"/>
    <col min="9735" max="9735" width="13.375" style="2" customWidth="1"/>
    <col min="9736" max="9736" width="9.625" style="2" customWidth="1"/>
    <col min="9737" max="9737" width="10.875" style="2"/>
    <col min="9738" max="9738" width="9.625" style="2" customWidth="1"/>
    <col min="9739" max="9739" width="13.375" style="2" customWidth="1"/>
    <col min="9740" max="9984" width="10.875" style="2"/>
    <col min="9985" max="9985" width="13.375" style="2" customWidth="1"/>
    <col min="9986" max="9986" width="12.125" style="2" customWidth="1"/>
    <col min="9987" max="9987" width="10.875" style="2"/>
    <col min="9988" max="9988" width="17.125" style="2" customWidth="1"/>
    <col min="9989" max="9989" width="14" style="2" customWidth="1"/>
    <col min="9990" max="9990" width="12.125" style="2" customWidth="1"/>
    <col min="9991" max="9991" width="13.375" style="2" customWidth="1"/>
    <col min="9992" max="9992" width="9.625" style="2" customWidth="1"/>
    <col min="9993" max="9993" width="10.875" style="2"/>
    <col min="9994" max="9994" width="9.625" style="2" customWidth="1"/>
    <col min="9995" max="9995" width="13.375" style="2" customWidth="1"/>
    <col min="9996" max="10240" width="10.875" style="2"/>
    <col min="10241" max="10241" width="13.375" style="2" customWidth="1"/>
    <col min="10242" max="10242" width="12.125" style="2" customWidth="1"/>
    <col min="10243" max="10243" width="10.875" style="2"/>
    <col min="10244" max="10244" width="17.125" style="2" customWidth="1"/>
    <col min="10245" max="10245" width="14" style="2" customWidth="1"/>
    <col min="10246" max="10246" width="12.125" style="2" customWidth="1"/>
    <col min="10247" max="10247" width="13.375" style="2" customWidth="1"/>
    <col min="10248" max="10248" width="9.625" style="2" customWidth="1"/>
    <col min="10249" max="10249" width="10.875" style="2"/>
    <col min="10250" max="10250" width="9.625" style="2" customWidth="1"/>
    <col min="10251" max="10251" width="13.375" style="2" customWidth="1"/>
    <col min="10252" max="10496" width="10.875" style="2"/>
    <col min="10497" max="10497" width="13.375" style="2" customWidth="1"/>
    <col min="10498" max="10498" width="12.125" style="2" customWidth="1"/>
    <col min="10499" max="10499" width="10.875" style="2"/>
    <col min="10500" max="10500" width="17.125" style="2" customWidth="1"/>
    <col min="10501" max="10501" width="14" style="2" customWidth="1"/>
    <col min="10502" max="10502" width="12.125" style="2" customWidth="1"/>
    <col min="10503" max="10503" width="13.375" style="2" customWidth="1"/>
    <col min="10504" max="10504" width="9.625" style="2" customWidth="1"/>
    <col min="10505" max="10505" width="10.875" style="2"/>
    <col min="10506" max="10506" width="9.625" style="2" customWidth="1"/>
    <col min="10507" max="10507" width="13.375" style="2" customWidth="1"/>
    <col min="10508" max="10752" width="10.875" style="2"/>
    <col min="10753" max="10753" width="13.375" style="2" customWidth="1"/>
    <col min="10754" max="10754" width="12.125" style="2" customWidth="1"/>
    <col min="10755" max="10755" width="10.875" style="2"/>
    <col min="10756" max="10756" width="17.125" style="2" customWidth="1"/>
    <col min="10757" max="10757" width="14" style="2" customWidth="1"/>
    <col min="10758" max="10758" width="12.125" style="2" customWidth="1"/>
    <col min="10759" max="10759" width="13.375" style="2" customWidth="1"/>
    <col min="10760" max="10760" width="9.625" style="2" customWidth="1"/>
    <col min="10761" max="10761" width="10.875" style="2"/>
    <col min="10762" max="10762" width="9.625" style="2" customWidth="1"/>
    <col min="10763" max="10763" width="13.375" style="2" customWidth="1"/>
    <col min="10764" max="11008" width="10.875" style="2"/>
    <col min="11009" max="11009" width="13.375" style="2" customWidth="1"/>
    <col min="11010" max="11010" width="12.125" style="2" customWidth="1"/>
    <col min="11011" max="11011" width="10.875" style="2"/>
    <col min="11012" max="11012" width="17.125" style="2" customWidth="1"/>
    <col min="11013" max="11013" width="14" style="2" customWidth="1"/>
    <col min="11014" max="11014" width="12.125" style="2" customWidth="1"/>
    <col min="11015" max="11015" width="13.375" style="2" customWidth="1"/>
    <col min="11016" max="11016" width="9.625" style="2" customWidth="1"/>
    <col min="11017" max="11017" width="10.875" style="2"/>
    <col min="11018" max="11018" width="9.625" style="2" customWidth="1"/>
    <col min="11019" max="11019" width="13.375" style="2" customWidth="1"/>
    <col min="11020" max="11264" width="10.875" style="2"/>
    <col min="11265" max="11265" width="13.375" style="2" customWidth="1"/>
    <col min="11266" max="11266" width="12.125" style="2" customWidth="1"/>
    <col min="11267" max="11267" width="10.875" style="2"/>
    <col min="11268" max="11268" width="17.125" style="2" customWidth="1"/>
    <col min="11269" max="11269" width="14" style="2" customWidth="1"/>
    <col min="11270" max="11270" width="12.125" style="2" customWidth="1"/>
    <col min="11271" max="11271" width="13.375" style="2" customWidth="1"/>
    <col min="11272" max="11272" width="9.625" style="2" customWidth="1"/>
    <col min="11273" max="11273" width="10.875" style="2"/>
    <col min="11274" max="11274" width="9.625" style="2" customWidth="1"/>
    <col min="11275" max="11275" width="13.375" style="2" customWidth="1"/>
    <col min="11276" max="11520" width="10.875" style="2"/>
    <col min="11521" max="11521" width="13.375" style="2" customWidth="1"/>
    <col min="11522" max="11522" width="12.125" style="2" customWidth="1"/>
    <col min="11523" max="11523" width="10.875" style="2"/>
    <col min="11524" max="11524" width="17.125" style="2" customWidth="1"/>
    <col min="11525" max="11525" width="14" style="2" customWidth="1"/>
    <col min="11526" max="11526" width="12.125" style="2" customWidth="1"/>
    <col min="11527" max="11527" width="13.375" style="2" customWidth="1"/>
    <col min="11528" max="11528" width="9.625" style="2" customWidth="1"/>
    <col min="11529" max="11529" width="10.875" style="2"/>
    <col min="11530" max="11530" width="9.625" style="2" customWidth="1"/>
    <col min="11531" max="11531" width="13.375" style="2" customWidth="1"/>
    <col min="11532" max="11776" width="10.875" style="2"/>
    <col min="11777" max="11777" width="13.375" style="2" customWidth="1"/>
    <col min="11778" max="11778" width="12.125" style="2" customWidth="1"/>
    <col min="11779" max="11779" width="10.875" style="2"/>
    <col min="11780" max="11780" width="17.125" style="2" customWidth="1"/>
    <col min="11781" max="11781" width="14" style="2" customWidth="1"/>
    <col min="11782" max="11782" width="12.125" style="2" customWidth="1"/>
    <col min="11783" max="11783" width="13.375" style="2" customWidth="1"/>
    <col min="11784" max="11784" width="9.625" style="2" customWidth="1"/>
    <col min="11785" max="11785" width="10.875" style="2"/>
    <col min="11786" max="11786" width="9.625" style="2" customWidth="1"/>
    <col min="11787" max="11787" width="13.375" style="2" customWidth="1"/>
    <col min="11788" max="12032" width="10.875" style="2"/>
    <col min="12033" max="12033" width="13.375" style="2" customWidth="1"/>
    <col min="12034" max="12034" width="12.125" style="2" customWidth="1"/>
    <col min="12035" max="12035" width="10.875" style="2"/>
    <col min="12036" max="12036" width="17.125" style="2" customWidth="1"/>
    <col min="12037" max="12037" width="14" style="2" customWidth="1"/>
    <col min="12038" max="12038" width="12.125" style="2" customWidth="1"/>
    <col min="12039" max="12039" width="13.375" style="2" customWidth="1"/>
    <col min="12040" max="12040" width="9.625" style="2" customWidth="1"/>
    <col min="12041" max="12041" width="10.875" style="2"/>
    <col min="12042" max="12042" width="9.625" style="2" customWidth="1"/>
    <col min="12043" max="12043" width="13.375" style="2" customWidth="1"/>
    <col min="12044" max="12288" width="10.875" style="2"/>
    <col min="12289" max="12289" width="13.375" style="2" customWidth="1"/>
    <col min="12290" max="12290" width="12.125" style="2" customWidth="1"/>
    <col min="12291" max="12291" width="10.875" style="2"/>
    <col min="12292" max="12292" width="17.125" style="2" customWidth="1"/>
    <col min="12293" max="12293" width="14" style="2" customWidth="1"/>
    <col min="12294" max="12294" width="12.125" style="2" customWidth="1"/>
    <col min="12295" max="12295" width="13.375" style="2" customWidth="1"/>
    <col min="12296" max="12296" width="9.625" style="2" customWidth="1"/>
    <col min="12297" max="12297" width="10.875" style="2"/>
    <col min="12298" max="12298" width="9.625" style="2" customWidth="1"/>
    <col min="12299" max="12299" width="13.375" style="2" customWidth="1"/>
    <col min="12300" max="12544" width="10.875" style="2"/>
    <col min="12545" max="12545" width="13.375" style="2" customWidth="1"/>
    <col min="12546" max="12546" width="12.125" style="2" customWidth="1"/>
    <col min="12547" max="12547" width="10.875" style="2"/>
    <col min="12548" max="12548" width="17.125" style="2" customWidth="1"/>
    <col min="12549" max="12549" width="14" style="2" customWidth="1"/>
    <col min="12550" max="12550" width="12.125" style="2" customWidth="1"/>
    <col min="12551" max="12551" width="13.375" style="2" customWidth="1"/>
    <col min="12552" max="12552" width="9.625" style="2" customWidth="1"/>
    <col min="12553" max="12553" width="10.875" style="2"/>
    <col min="12554" max="12554" width="9.625" style="2" customWidth="1"/>
    <col min="12555" max="12555" width="13.375" style="2" customWidth="1"/>
    <col min="12556" max="12800" width="10.875" style="2"/>
    <col min="12801" max="12801" width="13.375" style="2" customWidth="1"/>
    <col min="12802" max="12802" width="12.125" style="2" customWidth="1"/>
    <col min="12803" max="12803" width="10.875" style="2"/>
    <col min="12804" max="12804" width="17.125" style="2" customWidth="1"/>
    <col min="12805" max="12805" width="14" style="2" customWidth="1"/>
    <col min="12806" max="12806" width="12.125" style="2" customWidth="1"/>
    <col min="12807" max="12807" width="13.375" style="2" customWidth="1"/>
    <col min="12808" max="12808" width="9.625" style="2" customWidth="1"/>
    <col min="12809" max="12809" width="10.875" style="2"/>
    <col min="12810" max="12810" width="9.625" style="2" customWidth="1"/>
    <col min="12811" max="12811" width="13.375" style="2" customWidth="1"/>
    <col min="12812" max="13056" width="10.875" style="2"/>
    <col min="13057" max="13057" width="13.375" style="2" customWidth="1"/>
    <col min="13058" max="13058" width="12.125" style="2" customWidth="1"/>
    <col min="13059" max="13059" width="10.875" style="2"/>
    <col min="13060" max="13060" width="17.125" style="2" customWidth="1"/>
    <col min="13061" max="13061" width="14" style="2" customWidth="1"/>
    <col min="13062" max="13062" width="12.125" style="2" customWidth="1"/>
    <col min="13063" max="13063" width="13.375" style="2" customWidth="1"/>
    <col min="13064" max="13064" width="9.625" style="2" customWidth="1"/>
    <col min="13065" max="13065" width="10.875" style="2"/>
    <col min="13066" max="13066" width="9.625" style="2" customWidth="1"/>
    <col min="13067" max="13067" width="13.375" style="2" customWidth="1"/>
    <col min="13068" max="13312" width="10.875" style="2"/>
    <col min="13313" max="13313" width="13.375" style="2" customWidth="1"/>
    <col min="13314" max="13314" width="12.125" style="2" customWidth="1"/>
    <col min="13315" max="13315" width="10.875" style="2"/>
    <col min="13316" max="13316" width="17.125" style="2" customWidth="1"/>
    <col min="13317" max="13317" width="14" style="2" customWidth="1"/>
    <col min="13318" max="13318" width="12.125" style="2" customWidth="1"/>
    <col min="13319" max="13319" width="13.375" style="2" customWidth="1"/>
    <col min="13320" max="13320" width="9.625" style="2" customWidth="1"/>
    <col min="13321" max="13321" width="10.875" style="2"/>
    <col min="13322" max="13322" width="9.625" style="2" customWidth="1"/>
    <col min="13323" max="13323" width="13.375" style="2" customWidth="1"/>
    <col min="13324" max="13568" width="10.875" style="2"/>
    <col min="13569" max="13569" width="13.375" style="2" customWidth="1"/>
    <col min="13570" max="13570" width="12.125" style="2" customWidth="1"/>
    <col min="13571" max="13571" width="10.875" style="2"/>
    <col min="13572" max="13572" width="17.125" style="2" customWidth="1"/>
    <col min="13573" max="13573" width="14" style="2" customWidth="1"/>
    <col min="13574" max="13574" width="12.125" style="2" customWidth="1"/>
    <col min="13575" max="13575" width="13.375" style="2" customWidth="1"/>
    <col min="13576" max="13576" width="9.625" style="2" customWidth="1"/>
    <col min="13577" max="13577" width="10.875" style="2"/>
    <col min="13578" max="13578" width="9.625" style="2" customWidth="1"/>
    <col min="13579" max="13579" width="13.375" style="2" customWidth="1"/>
    <col min="13580" max="13824" width="10.875" style="2"/>
    <col min="13825" max="13825" width="13.375" style="2" customWidth="1"/>
    <col min="13826" max="13826" width="12.125" style="2" customWidth="1"/>
    <col min="13827" max="13827" width="10.875" style="2"/>
    <col min="13828" max="13828" width="17.125" style="2" customWidth="1"/>
    <col min="13829" max="13829" width="14" style="2" customWidth="1"/>
    <col min="13830" max="13830" width="12.125" style="2" customWidth="1"/>
    <col min="13831" max="13831" width="13.375" style="2" customWidth="1"/>
    <col min="13832" max="13832" width="9.625" style="2" customWidth="1"/>
    <col min="13833" max="13833" width="10.875" style="2"/>
    <col min="13834" max="13834" width="9.625" style="2" customWidth="1"/>
    <col min="13835" max="13835" width="13.375" style="2" customWidth="1"/>
    <col min="13836" max="14080" width="10.875" style="2"/>
    <col min="14081" max="14081" width="13.375" style="2" customWidth="1"/>
    <col min="14082" max="14082" width="12.125" style="2" customWidth="1"/>
    <col min="14083" max="14083" width="10.875" style="2"/>
    <col min="14084" max="14084" width="17.125" style="2" customWidth="1"/>
    <col min="14085" max="14085" width="14" style="2" customWidth="1"/>
    <col min="14086" max="14086" width="12.125" style="2" customWidth="1"/>
    <col min="14087" max="14087" width="13.375" style="2" customWidth="1"/>
    <col min="14088" max="14088" width="9.625" style="2" customWidth="1"/>
    <col min="14089" max="14089" width="10.875" style="2"/>
    <col min="14090" max="14090" width="9.625" style="2" customWidth="1"/>
    <col min="14091" max="14091" width="13.375" style="2" customWidth="1"/>
    <col min="14092" max="14336" width="10.875" style="2"/>
    <col min="14337" max="14337" width="13.375" style="2" customWidth="1"/>
    <col min="14338" max="14338" width="12.125" style="2" customWidth="1"/>
    <col min="14339" max="14339" width="10.875" style="2"/>
    <col min="14340" max="14340" width="17.125" style="2" customWidth="1"/>
    <col min="14341" max="14341" width="14" style="2" customWidth="1"/>
    <col min="14342" max="14342" width="12.125" style="2" customWidth="1"/>
    <col min="14343" max="14343" width="13.375" style="2" customWidth="1"/>
    <col min="14344" max="14344" width="9.625" style="2" customWidth="1"/>
    <col min="14345" max="14345" width="10.875" style="2"/>
    <col min="14346" max="14346" width="9.625" style="2" customWidth="1"/>
    <col min="14347" max="14347" width="13.375" style="2" customWidth="1"/>
    <col min="14348" max="14592" width="10.875" style="2"/>
    <col min="14593" max="14593" width="13.375" style="2" customWidth="1"/>
    <col min="14594" max="14594" width="12.125" style="2" customWidth="1"/>
    <col min="14595" max="14595" width="10.875" style="2"/>
    <col min="14596" max="14596" width="17.125" style="2" customWidth="1"/>
    <col min="14597" max="14597" width="14" style="2" customWidth="1"/>
    <col min="14598" max="14598" width="12.125" style="2" customWidth="1"/>
    <col min="14599" max="14599" width="13.375" style="2" customWidth="1"/>
    <col min="14600" max="14600" width="9.625" style="2" customWidth="1"/>
    <col min="14601" max="14601" width="10.875" style="2"/>
    <col min="14602" max="14602" width="9.625" style="2" customWidth="1"/>
    <col min="14603" max="14603" width="13.375" style="2" customWidth="1"/>
    <col min="14604" max="14848" width="10.875" style="2"/>
    <col min="14849" max="14849" width="13.375" style="2" customWidth="1"/>
    <col min="14850" max="14850" width="12.125" style="2" customWidth="1"/>
    <col min="14851" max="14851" width="10.875" style="2"/>
    <col min="14852" max="14852" width="17.125" style="2" customWidth="1"/>
    <col min="14853" max="14853" width="14" style="2" customWidth="1"/>
    <col min="14854" max="14854" width="12.125" style="2" customWidth="1"/>
    <col min="14855" max="14855" width="13.375" style="2" customWidth="1"/>
    <col min="14856" max="14856" width="9.625" style="2" customWidth="1"/>
    <col min="14857" max="14857" width="10.875" style="2"/>
    <col min="14858" max="14858" width="9.625" style="2" customWidth="1"/>
    <col min="14859" max="14859" width="13.375" style="2" customWidth="1"/>
    <col min="14860" max="15104" width="10.875" style="2"/>
    <col min="15105" max="15105" width="13.375" style="2" customWidth="1"/>
    <col min="15106" max="15106" width="12.125" style="2" customWidth="1"/>
    <col min="15107" max="15107" width="10.875" style="2"/>
    <col min="15108" max="15108" width="17.125" style="2" customWidth="1"/>
    <col min="15109" max="15109" width="14" style="2" customWidth="1"/>
    <col min="15110" max="15110" width="12.125" style="2" customWidth="1"/>
    <col min="15111" max="15111" width="13.375" style="2" customWidth="1"/>
    <col min="15112" max="15112" width="9.625" style="2" customWidth="1"/>
    <col min="15113" max="15113" width="10.875" style="2"/>
    <col min="15114" max="15114" width="9.625" style="2" customWidth="1"/>
    <col min="15115" max="15115" width="13.375" style="2" customWidth="1"/>
    <col min="15116" max="15360" width="10.875" style="2"/>
    <col min="15361" max="15361" width="13.375" style="2" customWidth="1"/>
    <col min="15362" max="15362" width="12.125" style="2" customWidth="1"/>
    <col min="15363" max="15363" width="10.875" style="2"/>
    <col min="15364" max="15364" width="17.125" style="2" customWidth="1"/>
    <col min="15365" max="15365" width="14" style="2" customWidth="1"/>
    <col min="15366" max="15366" width="12.125" style="2" customWidth="1"/>
    <col min="15367" max="15367" width="13.375" style="2" customWidth="1"/>
    <col min="15368" max="15368" width="9.625" style="2" customWidth="1"/>
    <col min="15369" max="15369" width="10.875" style="2"/>
    <col min="15370" max="15370" width="9.625" style="2" customWidth="1"/>
    <col min="15371" max="15371" width="13.375" style="2" customWidth="1"/>
    <col min="15372" max="15616" width="10.875" style="2"/>
    <col min="15617" max="15617" width="13.375" style="2" customWidth="1"/>
    <col min="15618" max="15618" width="12.125" style="2" customWidth="1"/>
    <col min="15619" max="15619" width="10.875" style="2"/>
    <col min="15620" max="15620" width="17.125" style="2" customWidth="1"/>
    <col min="15621" max="15621" width="14" style="2" customWidth="1"/>
    <col min="15622" max="15622" width="12.125" style="2" customWidth="1"/>
    <col min="15623" max="15623" width="13.375" style="2" customWidth="1"/>
    <col min="15624" max="15624" width="9.625" style="2" customWidth="1"/>
    <col min="15625" max="15625" width="10.875" style="2"/>
    <col min="15626" max="15626" width="9.625" style="2" customWidth="1"/>
    <col min="15627" max="15627" width="13.375" style="2" customWidth="1"/>
    <col min="15628" max="15872" width="10.875" style="2"/>
    <col min="15873" max="15873" width="13.375" style="2" customWidth="1"/>
    <col min="15874" max="15874" width="12.125" style="2" customWidth="1"/>
    <col min="15875" max="15875" width="10.875" style="2"/>
    <col min="15876" max="15876" width="17.125" style="2" customWidth="1"/>
    <col min="15877" max="15877" width="14" style="2" customWidth="1"/>
    <col min="15878" max="15878" width="12.125" style="2" customWidth="1"/>
    <col min="15879" max="15879" width="13.375" style="2" customWidth="1"/>
    <col min="15880" max="15880" width="9.625" style="2" customWidth="1"/>
    <col min="15881" max="15881" width="10.875" style="2"/>
    <col min="15882" max="15882" width="9.625" style="2" customWidth="1"/>
    <col min="15883" max="15883" width="13.375" style="2" customWidth="1"/>
    <col min="15884" max="16128" width="10.875" style="2"/>
    <col min="16129" max="16129" width="13.375" style="2" customWidth="1"/>
    <col min="16130" max="16130" width="12.125" style="2" customWidth="1"/>
    <col min="16131" max="16131" width="10.875" style="2"/>
    <col min="16132" max="16132" width="17.125" style="2" customWidth="1"/>
    <col min="16133" max="16133" width="14" style="2" customWidth="1"/>
    <col min="16134" max="16134" width="12.125" style="2" customWidth="1"/>
    <col min="16135" max="16135" width="13.375" style="2" customWidth="1"/>
    <col min="16136" max="16136" width="9.625" style="2" customWidth="1"/>
    <col min="16137" max="16137" width="10.875" style="2"/>
    <col min="16138" max="16138" width="9.625" style="2" customWidth="1"/>
    <col min="16139" max="16139" width="13.375" style="2" customWidth="1"/>
    <col min="16140" max="16384" width="10.875" style="2"/>
  </cols>
  <sheetData>
    <row r="1" spans="1:17" x14ac:dyDescent="0.2">
      <c r="A1" s="1"/>
    </row>
    <row r="6" spans="1:17" x14ac:dyDescent="0.2">
      <c r="D6" s="3" t="s">
        <v>330</v>
      </c>
    </row>
    <row r="7" spans="1:17" x14ac:dyDescent="0.2">
      <c r="D7" s="1" t="s">
        <v>331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7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5"/>
      <c r="N8" s="15"/>
      <c r="O8" s="15"/>
      <c r="P8" s="15"/>
      <c r="Q8" s="15"/>
    </row>
    <row r="9" spans="1:17" x14ac:dyDescent="0.2">
      <c r="E9" s="11" t="s">
        <v>332</v>
      </c>
      <c r="F9" s="8"/>
      <c r="G9" s="8"/>
      <c r="H9" s="13" t="s">
        <v>333</v>
      </c>
      <c r="I9" s="9"/>
      <c r="J9" s="9"/>
      <c r="K9" s="11" t="s">
        <v>334</v>
      </c>
      <c r="L9" s="10" t="s">
        <v>335</v>
      </c>
      <c r="P9" s="15"/>
    </row>
    <row r="10" spans="1:17" x14ac:dyDescent="0.2">
      <c r="E10" s="11" t="s">
        <v>336</v>
      </c>
      <c r="F10" s="10" t="s">
        <v>337</v>
      </c>
      <c r="G10" s="10" t="s">
        <v>338</v>
      </c>
      <c r="H10" s="10" t="s">
        <v>339</v>
      </c>
      <c r="I10" s="10" t="s">
        <v>340</v>
      </c>
      <c r="J10" s="10" t="s">
        <v>341</v>
      </c>
      <c r="K10" s="11" t="s">
        <v>342</v>
      </c>
      <c r="L10" s="10" t="s">
        <v>343</v>
      </c>
      <c r="P10" s="15"/>
    </row>
    <row r="11" spans="1:17" x14ac:dyDescent="0.2">
      <c r="B11" s="9"/>
      <c r="C11" s="9"/>
      <c r="D11" s="9"/>
      <c r="E11" s="13" t="s">
        <v>344</v>
      </c>
      <c r="F11" s="12"/>
      <c r="G11" s="12"/>
      <c r="H11" s="14" t="s">
        <v>345</v>
      </c>
      <c r="I11" s="14" t="s">
        <v>346</v>
      </c>
      <c r="J11" s="14" t="s">
        <v>347</v>
      </c>
      <c r="K11" s="13" t="s">
        <v>348</v>
      </c>
      <c r="L11" s="14" t="s">
        <v>349</v>
      </c>
      <c r="P11" s="15"/>
    </row>
    <row r="12" spans="1:17" x14ac:dyDescent="0.2">
      <c r="E12" s="53" t="s">
        <v>350</v>
      </c>
      <c r="G12" s="54" t="s">
        <v>93</v>
      </c>
      <c r="H12" s="54" t="s">
        <v>351</v>
      </c>
      <c r="I12" s="54" t="s">
        <v>352</v>
      </c>
      <c r="J12" s="54" t="s">
        <v>94</v>
      </c>
      <c r="K12" s="54" t="s">
        <v>352</v>
      </c>
      <c r="L12" s="54" t="s">
        <v>93</v>
      </c>
      <c r="P12" s="15"/>
    </row>
    <row r="13" spans="1:17" x14ac:dyDescent="0.2">
      <c r="B13" s="1" t="s">
        <v>353</v>
      </c>
      <c r="E13" s="60">
        <v>258210</v>
      </c>
      <c r="F13" s="23">
        <v>262440</v>
      </c>
      <c r="G13" s="23">
        <v>972180</v>
      </c>
      <c r="H13" s="96">
        <v>3.94</v>
      </c>
      <c r="I13" s="96">
        <v>20.48</v>
      </c>
      <c r="J13" s="96">
        <v>71.760000000000005</v>
      </c>
      <c r="K13" s="96">
        <v>5.44</v>
      </c>
      <c r="L13" s="96">
        <v>0.95</v>
      </c>
      <c r="P13" s="15"/>
    </row>
    <row r="14" spans="1:17" x14ac:dyDescent="0.2">
      <c r="B14" s="1" t="s">
        <v>354</v>
      </c>
      <c r="E14" s="60">
        <v>287700</v>
      </c>
      <c r="F14" s="23">
        <v>291300</v>
      </c>
      <c r="G14" s="23">
        <v>1026500</v>
      </c>
      <c r="H14" s="96">
        <v>4.37</v>
      </c>
      <c r="I14" s="96">
        <v>23.01</v>
      </c>
      <c r="J14" s="96">
        <v>79.81</v>
      </c>
      <c r="K14" s="96">
        <v>6.45</v>
      </c>
      <c r="L14" s="96">
        <v>0.82</v>
      </c>
    </row>
    <row r="15" spans="1:17" x14ac:dyDescent="0.2">
      <c r="B15" s="1" t="s">
        <v>355</v>
      </c>
      <c r="E15" s="60">
        <v>311300</v>
      </c>
      <c r="F15" s="23">
        <v>313200</v>
      </c>
      <c r="G15" s="23">
        <v>1062400</v>
      </c>
      <c r="H15" s="96">
        <v>4.78</v>
      </c>
      <c r="I15" s="96">
        <v>26.08</v>
      </c>
      <c r="J15" s="96">
        <v>81.78</v>
      </c>
      <c r="K15" s="96">
        <v>7.64</v>
      </c>
      <c r="L15" s="96">
        <v>0.71</v>
      </c>
    </row>
    <row r="16" spans="1:17" x14ac:dyDescent="0.2">
      <c r="E16" s="8"/>
    </row>
    <row r="17" spans="2:12" x14ac:dyDescent="0.2">
      <c r="B17" s="1" t="s">
        <v>356</v>
      </c>
      <c r="E17" s="60">
        <v>320600</v>
      </c>
      <c r="F17" s="23">
        <v>321400</v>
      </c>
      <c r="G17" s="23">
        <v>1072000</v>
      </c>
      <c r="H17" s="96">
        <v>5.13</v>
      </c>
      <c r="I17" s="96">
        <v>28.45</v>
      </c>
      <c r="J17" s="96">
        <v>90.96</v>
      </c>
      <c r="K17" s="96">
        <v>8.51</v>
      </c>
      <c r="L17" s="96">
        <v>0.65</v>
      </c>
    </row>
    <row r="18" spans="2:12" x14ac:dyDescent="0.2">
      <c r="B18" s="1" t="s">
        <v>357</v>
      </c>
      <c r="E18" s="60">
        <v>329600</v>
      </c>
      <c r="F18" s="23">
        <v>330400</v>
      </c>
      <c r="G18" s="23">
        <v>1059800</v>
      </c>
      <c r="H18" s="96">
        <v>5.3</v>
      </c>
      <c r="I18" s="96">
        <v>30.87</v>
      </c>
      <c r="J18" s="96">
        <v>96.69</v>
      </c>
      <c r="K18" s="96">
        <v>9.6</v>
      </c>
      <c r="L18" s="96">
        <v>0.61</v>
      </c>
    </row>
    <row r="19" spans="2:12" x14ac:dyDescent="0.2">
      <c r="B19" s="1" t="s">
        <v>358</v>
      </c>
      <c r="E19" s="60">
        <v>346600</v>
      </c>
      <c r="F19" s="23">
        <v>347400</v>
      </c>
      <c r="G19" s="23">
        <v>1059600</v>
      </c>
      <c r="H19" s="96">
        <v>5.39</v>
      </c>
      <c r="I19" s="96">
        <v>32.67</v>
      </c>
      <c r="J19" s="96">
        <v>102.66</v>
      </c>
      <c r="K19" s="96">
        <v>10.67</v>
      </c>
      <c r="L19" s="96">
        <v>0.56999999999999995</v>
      </c>
    </row>
    <row r="20" spans="2:12" x14ac:dyDescent="0.2">
      <c r="E20" s="8"/>
    </row>
    <row r="21" spans="2:12" x14ac:dyDescent="0.2">
      <c r="B21" s="3" t="s">
        <v>359</v>
      </c>
      <c r="C21" s="57"/>
      <c r="D21" s="57"/>
      <c r="E21" s="95">
        <v>364900</v>
      </c>
      <c r="F21" s="93">
        <v>366100</v>
      </c>
      <c r="G21" s="93">
        <v>1056300</v>
      </c>
      <c r="H21" s="97">
        <v>5.39</v>
      </c>
      <c r="I21" s="97">
        <v>33.049999999999997</v>
      </c>
      <c r="J21" s="97">
        <v>101.56</v>
      </c>
      <c r="K21" s="97">
        <v>11.4</v>
      </c>
      <c r="L21" s="97">
        <v>0.54</v>
      </c>
    </row>
    <row r="22" spans="2:12" x14ac:dyDescent="0.2">
      <c r="E22" s="8"/>
    </row>
    <row r="23" spans="2:12" x14ac:dyDescent="0.2">
      <c r="B23" s="1" t="s">
        <v>360</v>
      </c>
      <c r="E23" s="60">
        <v>263200</v>
      </c>
      <c r="F23" s="23">
        <v>264000</v>
      </c>
      <c r="G23" s="23">
        <v>823200</v>
      </c>
      <c r="H23" s="96">
        <v>6.18</v>
      </c>
      <c r="I23" s="96">
        <v>38.58</v>
      </c>
      <c r="J23" s="96">
        <v>121.44</v>
      </c>
      <c r="K23" s="96">
        <v>12.33</v>
      </c>
      <c r="L23" s="96">
        <v>0.51</v>
      </c>
    </row>
    <row r="24" spans="2:12" x14ac:dyDescent="0.2">
      <c r="B24" s="1" t="s">
        <v>361</v>
      </c>
      <c r="E24" s="60">
        <v>97000</v>
      </c>
      <c r="F24" s="23">
        <v>97400</v>
      </c>
      <c r="G24" s="23">
        <v>221200</v>
      </c>
      <c r="H24" s="96">
        <v>3.25</v>
      </c>
      <c r="I24" s="96">
        <v>18.059999999999999</v>
      </c>
      <c r="J24" s="96">
        <v>47.64</v>
      </c>
      <c r="K24" s="96">
        <v>7.92</v>
      </c>
      <c r="L24" s="96">
        <v>0.7</v>
      </c>
    </row>
    <row r="25" spans="2:12" x14ac:dyDescent="0.2">
      <c r="B25" s="1" t="s">
        <v>362</v>
      </c>
      <c r="E25" s="60">
        <v>20300</v>
      </c>
      <c r="F25" s="23">
        <v>20300</v>
      </c>
      <c r="G25" s="23">
        <v>51200</v>
      </c>
      <c r="H25" s="96">
        <v>3.59</v>
      </c>
      <c r="I25" s="96">
        <v>19.28</v>
      </c>
      <c r="J25" s="96">
        <v>48.35</v>
      </c>
      <c r="K25" s="96">
        <v>7.63</v>
      </c>
      <c r="L25" s="96">
        <v>0.7</v>
      </c>
    </row>
    <row r="26" spans="2:12" x14ac:dyDescent="0.2">
      <c r="B26" s="1" t="s">
        <v>363</v>
      </c>
      <c r="E26" s="60">
        <v>2100</v>
      </c>
      <c r="F26" s="23">
        <v>2100</v>
      </c>
      <c r="G26" s="23">
        <v>5600</v>
      </c>
      <c r="H26" s="96">
        <v>2.4300000000000002</v>
      </c>
      <c r="I26" s="96">
        <v>12.22</v>
      </c>
      <c r="J26" s="96">
        <v>37.89</v>
      </c>
      <c r="K26" s="96">
        <v>4.6100000000000003</v>
      </c>
      <c r="L26" s="96">
        <v>1.0900000000000001</v>
      </c>
    </row>
    <row r="27" spans="2:12" x14ac:dyDescent="0.2">
      <c r="E27" s="8"/>
    </row>
    <row r="28" spans="2:12" x14ac:dyDescent="0.2">
      <c r="B28" s="1" t="s">
        <v>364</v>
      </c>
      <c r="E28" s="60">
        <v>33700</v>
      </c>
      <c r="F28" s="23">
        <v>33800</v>
      </c>
      <c r="G28" s="23">
        <v>74500</v>
      </c>
      <c r="H28" s="96">
        <v>3.41</v>
      </c>
      <c r="I28" s="96">
        <v>18.12</v>
      </c>
      <c r="J28" s="96">
        <v>52.2</v>
      </c>
      <c r="K28" s="96">
        <v>8.1999999999999993</v>
      </c>
      <c r="L28" s="96">
        <v>0.65</v>
      </c>
    </row>
    <row r="29" spans="2:12" x14ac:dyDescent="0.2">
      <c r="B29" s="1" t="s">
        <v>365</v>
      </c>
      <c r="C29" s="1" t="s">
        <v>366</v>
      </c>
      <c r="E29" s="60">
        <v>800</v>
      </c>
      <c r="F29" s="23">
        <v>800</v>
      </c>
      <c r="G29" s="23">
        <v>1000</v>
      </c>
      <c r="H29" s="96">
        <v>2.12</v>
      </c>
      <c r="I29" s="96">
        <v>10.62</v>
      </c>
      <c r="J29" s="96">
        <v>28.67</v>
      </c>
      <c r="K29" s="96">
        <v>7.85</v>
      </c>
      <c r="L29" s="96">
        <v>0.64</v>
      </c>
    </row>
    <row r="30" spans="2:12" x14ac:dyDescent="0.2">
      <c r="B30" s="1" t="s">
        <v>367</v>
      </c>
      <c r="C30" s="1" t="s">
        <v>368</v>
      </c>
      <c r="E30" s="60">
        <v>30500</v>
      </c>
      <c r="F30" s="23">
        <v>30500</v>
      </c>
      <c r="G30" s="23">
        <v>66500</v>
      </c>
      <c r="H30" s="96">
        <v>2.97</v>
      </c>
      <c r="I30" s="96">
        <v>17.739999999999998</v>
      </c>
      <c r="J30" s="96">
        <v>43.61</v>
      </c>
      <c r="K30" s="96">
        <v>8.1199999999999992</v>
      </c>
      <c r="L30" s="96">
        <v>0.73</v>
      </c>
    </row>
    <row r="31" spans="2:12" x14ac:dyDescent="0.2">
      <c r="B31" s="1" t="s">
        <v>365</v>
      </c>
      <c r="C31" s="1" t="s">
        <v>369</v>
      </c>
      <c r="E31" s="60">
        <v>300</v>
      </c>
      <c r="F31" s="23">
        <v>300</v>
      </c>
      <c r="G31" s="23">
        <v>300</v>
      </c>
      <c r="H31" s="96">
        <v>1.66</v>
      </c>
      <c r="I31" s="96">
        <v>10.1</v>
      </c>
      <c r="J31" s="96">
        <v>17.39</v>
      </c>
      <c r="K31" s="96">
        <v>9.67</v>
      </c>
      <c r="L31" s="96">
        <v>0.63</v>
      </c>
    </row>
    <row r="32" spans="2:12" x14ac:dyDescent="0.2">
      <c r="B32" s="1" t="s">
        <v>370</v>
      </c>
      <c r="E32" s="60">
        <v>9400</v>
      </c>
      <c r="F32" s="23">
        <v>9600</v>
      </c>
      <c r="G32" s="23">
        <v>22000</v>
      </c>
      <c r="H32" s="96">
        <v>3.19</v>
      </c>
      <c r="I32" s="96">
        <v>18.36</v>
      </c>
      <c r="J32" s="96">
        <v>47.45</v>
      </c>
      <c r="K32" s="96">
        <v>7.87</v>
      </c>
      <c r="L32" s="96">
        <v>0.73</v>
      </c>
    </row>
    <row r="33" spans="3:12" x14ac:dyDescent="0.2">
      <c r="D33" s="23"/>
      <c r="E33" s="60"/>
      <c r="F33" s="23"/>
      <c r="G33" s="96"/>
      <c r="H33" s="96"/>
      <c r="I33" s="96"/>
      <c r="J33" s="96"/>
      <c r="K33" s="96"/>
      <c r="L33" s="23"/>
    </row>
    <row r="34" spans="3:12" x14ac:dyDescent="0.2">
      <c r="C34" s="1" t="s">
        <v>371</v>
      </c>
      <c r="E34" s="60">
        <v>136650</v>
      </c>
      <c r="F34" s="23">
        <v>137030</v>
      </c>
      <c r="G34" s="23">
        <v>383250</v>
      </c>
      <c r="H34" s="96">
        <v>4.9400000000000004</v>
      </c>
      <c r="I34" s="96">
        <v>30.13</v>
      </c>
      <c r="J34" s="96">
        <v>89.94</v>
      </c>
      <c r="K34" s="96">
        <v>10.71</v>
      </c>
      <c r="L34" s="96">
        <v>0.56999999999999995</v>
      </c>
    </row>
    <row r="35" spans="3:12" x14ac:dyDescent="0.2">
      <c r="D35" s="1" t="s">
        <v>372</v>
      </c>
      <c r="E35" s="60">
        <v>89420</v>
      </c>
      <c r="F35" s="23">
        <v>89740</v>
      </c>
      <c r="G35" s="22">
        <v>275960</v>
      </c>
      <c r="H35" s="96">
        <v>5.8</v>
      </c>
      <c r="I35" s="96">
        <v>36.42</v>
      </c>
      <c r="J35" s="96">
        <v>111.98</v>
      </c>
      <c r="K35" s="96">
        <v>11.8</v>
      </c>
      <c r="L35" s="96">
        <v>0.53</v>
      </c>
    </row>
    <row r="36" spans="3:12" x14ac:dyDescent="0.2">
      <c r="D36" s="1" t="s">
        <v>373</v>
      </c>
      <c r="E36" s="60">
        <v>43680</v>
      </c>
      <c r="F36" s="23">
        <v>43730</v>
      </c>
      <c r="G36" s="22">
        <v>98510</v>
      </c>
      <c r="H36" s="96">
        <v>3.16</v>
      </c>
      <c r="I36" s="96">
        <v>17.25</v>
      </c>
      <c r="J36" s="96">
        <v>44.82</v>
      </c>
      <c r="K36" s="96">
        <v>7.65</v>
      </c>
      <c r="L36" s="96">
        <v>0.71</v>
      </c>
    </row>
    <row r="37" spans="3:12" x14ac:dyDescent="0.2">
      <c r="E37" s="8"/>
    </row>
    <row r="38" spans="3:12" x14ac:dyDescent="0.2">
      <c r="C38" s="1" t="s">
        <v>374</v>
      </c>
      <c r="E38" s="60">
        <v>15720</v>
      </c>
      <c r="F38" s="23">
        <v>15770</v>
      </c>
      <c r="G38" s="22">
        <v>46280</v>
      </c>
      <c r="H38" s="96">
        <v>5.56</v>
      </c>
      <c r="I38" s="96">
        <v>34.39</v>
      </c>
      <c r="J38" s="96">
        <v>105.75</v>
      </c>
      <c r="K38" s="96">
        <v>11.67</v>
      </c>
      <c r="L38" s="96">
        <v>0.53</v>
      </c>
    </row>
    <row r="39" spans="3:12" x14ac:dyDescent="0.2">
      <c r="D39" s="1" t="s">
        <v>372</v>
      </c>
      <c r="E39" s="60">
        <v>11000</v>
      </c>
      <c r="F39" s="23">
        <v>11040</v>
      </c>
      <c r="G39" s="22">
        <v>35340</v>
      </c>
      <c r="H39" s="96">
        <v>6.46</v>
      </c>
      <c r="I39" s="96">
        <v>40.93</v>
      </c>
      <c r="J39" s="96">
        <v>128.69999999999999</v>
      </c>
      <c r="K39" s="96">
        <v>12.74</v>
      </c>
      <c r="L39" s="96">
        <v>0.5</v>
      </c>
    </row>
    <row r="40" spans="3:12" x14ac:dyDescent="0.2">
      <c r="D40" s="1" t="s">
        <v>373</v>
      </c>
      <c r="E40" s="60">
        <v>4650</v>
      </c>
      <c r="F40" s="23">
        <v>4660</v>
      </c>
      <c r="G40" s="22">
        <v>10790</v>
      </c>
      <c r="H40" s="96">
        <v>3.45</v>
      </c>
      <c r="I40" s="96">
        <v>18.940000000000001</v>
      </c>
      <c r="J40" s="96">
        <v>51.53</v>
      </c>
      <c r="K40" s="96">
        <v>8.17</v>
      </c>
      <c r="L40" s="96">
        <v>0.67</v>
      </c>
    </row>
    <row r="41" spans="3:12" x14ac:dyDescent="0.2">
      <c r="E41" s="8"/>
    </row>
    <row r="42" spans="3:12" x14ac:dyDescent="0.2">
      <c r="C42" s="1" t="s">
        <v>375</v>
      </c>
      <c r="E42" s="60">
        <v>15620</v>
      </c>
      <c r="F42" s="23">
        <v>15710</v>
      </c>
      <c r="G42" s="22">
        <v>53600</v>
      </c>
      <c r="H42" s="96">
        <v>6.29</v>
      </c>
      <c r="I42" s="96">
        <v>42.63</v>
      </c>
      <c r="J42" s="96">
        <v>127.48</v>
      </c>
      <c r="K42" s="96">
        <v>12.38</v>
      </c>
      <c r="L42" s="96">
        <v>0.55000000000000004</v>
      </c>
    </row>
    <row r="43" spans="3:12" x14ac:dyDescent="0.2">
      <c r="D43" s="1" t="s">
        <v>372</v>
      </c>
      <c r="E43" s="60">
        <v>13190</v>
      </c>
      <c r="F43" s="23">
        <v>13270</v>
      </c>
      <c r="G43" s="22">
        <v>47160</v>
      </c>
      <c r="H43" s="96">
        <v>6.73</v>
      </c>
      <c r="I43" s="96">
        <v>45.97</v>
      </c>
      <c r="J43" s="96">
        <v>138.44999999999999</v>
      </c>
      <c r="K43" s="96">
        <v>12.86</v>
      </c>
      <c r="L43" s="96">
        <v>0.53</v>
      </c>
    </row>
    <row r="44" spans="3:12" x14ac:dyDescent="0.2">
      <c r="D44" s="1" t="s">
        <v>373</v>
      </c>
      <c r="E44" s="60">
        <v>2180</v>
      </c>
      <c r="F44" s="23">
        <v>2190</v>
      </c>
      <c r="G44" s="22">
        <v>5790</v>
      </c>
      <c r="H44" s="96">
        <v>3.66</v>
      </c>
      <c r="I44" s="96">
        <v>22.42</v>
      </c>
      <c r="J44" s="96">
        <v>61.24</v>
      </c>
      <c r="K44" s="96">
        <v>8.4499999999999993</v>
      </c>
      <c r="L44" s="96">
        <v>0.72</v>
      </c>
    </row>
    <row r="45" spans="3:12" x14ac:dyDescent="0.2">
      <c r="E45" s="60"/>
      <c r="F45" s="23"/>
      <c r="G45" s="22"/>
      <c r="L45" s="19"/>
    </row>
    <row r="46" spans="3:12" x14ac:dyDescent="0.2">
      <c r="C46" s="1" t="s">
        <v>376</v>
      </c>
      <c r="E46" s="60">
        <v>9860</v>
      </c>
      <c r="F46" s="23">
        <v>9920</v>
      </c>
      <c r="G46" s="22">
        <v>33450</v>
      </c>
      <c r="H46" s="96">
        <v>6.02</v>
      </c>
      <c r="I46" s="96">
        <v>37.369999999999997</v>
      </c>
      <c r="J46" s="96">
        <v>122.73</v>
      </c>
      <c r="K46" s="96">
        <v>11.01</v>
      </c>
      <c r="L46" s="96">
        <v>0.56000000000000005</v>
      </c>
    </row>
    <row r="47" spans="3:12" x14ac:dyDescent="0.2">
      <c r="D47" s="1" t="s">
        <v>372</v>
      </c>
      <c r="E47" s="60">
        <v>7790</v>
      </c>
      <c r="F47" s="23">
        <v>7820</v>
      </c>
      <c r="G47" s="22">
        <v>28290</v>
      </c>
      <c r="H47" s="96">
        <v>6.67</v>
      </c>
      <c r="I47" s="96">
        <v>41.93</v>
      </c>
      <c r="J47" s="96">
        <v>141.47</v>
      </c>
      <c r="K47" s="96">
        <v>11.55</v>
      </c>
      <c r="L47" s="96">
        <v>0.54</v>
      </c>
    </row>
    <row r="48" spans="3:12" x14ac:dyDescent="0.2">
      <c r="D48" s="1" t="s">
        <v>373</v>
      </c>
      <c r="E48" s="60">
        <v>1960</v>
      </c>
      <c r="F48" s="23">
        <v>1990</v>
      </c>
      <c r="G48" s="22">
        <v>4820</v>
      </c>
      <c r="H48" s="96">
        <v>3.43</v>
      </c>
      <c r="I48" s="96">
        <v>19.260000000000002</v>
      </c>
      <c r="J48" s="96">
        <v>48.28</v>
      </c>
      <c r="K48" s="96">
        <v>7.84</v>
      </c>
      <c r="L48" s="96">
        <v>0.72</v>
      </c>
    </row>
    <row r="49" spans="3:12" x14ac:dyDescent="0.2">
      <c r="E49" s="8"/>
    </row>
    <row r="50" spans="3:12" x14ac:dyDescent="0.2">
      <c r="C50" s="1" t="s">
        <v>377</v>
      </c>
      <c r="E50" s="60">
        <v>9360</v>
      </c>
      <c r="F50" s="23">
        <v>9370</v>
      </c>
      <c r="G50" s="22">
        <v>27420</v>
      </c>
      <c r="H50" s="96">
        <v>5.5</v>
      </c>
      <c r="I50" s="96">
        <v>31.72</v>
      </c>
      <c r="J50" s="96">
        <v>106.38</v>
      </c>
      <c r="K50" s="96">
        <v>10.84</v>
      </c>
      <c r="L50" s="96">
        <v>0.53</v>
      </c>
    </row>
    <row r="51" spans="3:12" x14ac:dyDescent="0.2">
      <c r="D51" s="1" t="s">
        <v>372</v>
      </c>
      <c r="E51" s="60">
        <v>6770</v>
      </c>
      <c r="F51" s="23">
        <v>6780</v>
      </c>
      <c r="G51" s="22">
        <v>21330</v>
      </c>
      <c r="H51" s="96">
        <v>6.36</v>
      </c>
      <c r="I51" s="96">
        <v>37.03</v>
      </c>
      <c r="J51" s="96">
        <v>128.41999999999999</v>
      </c>
      <c r="K51" s="96">
        <v>11.75</v>
      </c>
      <c r="L51" s="96">
        <v>0.5</v>
      </c>
    </row>
    <row r="52" spans="3:12" x14ac:dyDescent="0.2">
      <c r="D52" s="1" t="s">
        <v>373</v>
      </c>
      <c r="E52" s="60">
        <v>2520</v>
      </c>
      <c r="F52" s="23">
        <v>2520</v>
      </c>
      <c r="G52" s="22">
        <v>5860</v>
      </c>
      <c r="H52" s="96">
        <v>3.18</v>
      </c>
      <c r="I52" s="96">
        <v>17.489999999999998</v>
      </c>
      <c r="J52" s="96">
        <v>47.27</v>
      </c>
      <c r="K52" s="96">
        <v>7.53</v>
      </c>
      <c r="L52" s="96">
        <v>0.73</v>
      </c>
    </row>
    <row r="53" spans="3:12" x14ac:dyDescent="0.2">
      <c r="E53" s="8"/>
    </row>
    <row r="54" spans="3:12" x14ac:dyDescent="0.2">
      <c r="C54" s="1" t="s">
        <v>378</v>
      </c>
      <c r="E54" s="60">
        <v>25020</v>
      </c>
      <c r="F54" s="23">
        <v>25310</v>
      </c>
      <c r="G54" s="22">
        <v>68290</v>
      </c>
      <c r="H54" s="96">
        <v>5.07</v>
      </c>
      <c r="I54" s="96">
        <v>30.29</v>
      </c>
      <c r="J54" s="96">
        <v>96.61</v>
      </c>
      <c r="K54" s="96">
        <v>11.06</v>
      </c>
      <c r="L54" s="96">
        <v>0.54</v>
      </c>
    </row>
    <row r="55" spans="3:12" x14ac:dyDescent="0.2">
      <c r="D55" s="1" t="s">
        <v>372</v>
      </c>
      <c r="E55" s="60">
        <v>16350</v>
      </c>
      <c r="F55" s="23">
        <v>16450</v>
      </c>
      <c r="G55" s="22">
        <v>48560</v>
      </c>
      <c r="H55" s="96">
        <v>6.01</v>
      </c>
      <c r="I55" s="96">
        <v>36.32</v>
      </c>
      <c r="J55" s="96">
        <v>120.75</v>
      </c>
      <c r="K55" s="96">
        <v>12.23</v>
      </c>
      <c r="L55" s="96">
        <v>0.49</v>
      </c>
    </row>
    <row r="56" spans="3:12" x14ac:dyDescent="0.2">
      <c r="D56" s="1" t="s">
        <v>373</v>
      </c>
      <c r="E56" s="60">
        <v>8300</v>
      </c>
      <c r="F56" s="23">
        <v>8490</v>
      </c>
      <c r="G56" s="22">
        <v>18940</v>
      </c>
      <c r="H56" s="96">
        <v>3.23</v>
      </c>
      <c r="I56" s="96">
        <v>18.399999999999999</v>
      </c>
      <c r="J56" s="96">
        <v>49.01</v>
      </c>
      <c r="K56" s="96">
        <v>8.06</v>
      </c>
      <c r="L56" s="96">
        <v>0.71</v>
      </c>
    </row>
    <row r="57" spans="3:12" x14ac:dyDescent="0.2">
      <c r="E57" s="8"/>
    </row>
    <row r="58" spans="3:12" x14ac:dyDescent="0.2">
      <c r="C58" s="1" t="s">
        <v>379</v>
      </c>
      <c r="E58" s="60">
        <v>13360</v>
      </c>
      <c r="F58" s="23">
        <v>13400</v>
      </c>
      <c r="G58" s="22">
        <v>32770</v>
      </c>
      <c r="H58" s="96">
        <v>4.46</v>
      </c>
      <c r="I58" s="96">
        <v>26.26</v>
      </c>
      <c r="J58" s="96">
        <v>89.23</v>
      </c>
      <c r="K58" s="96">
        <v>10.7</v>
      </c>
      <c r="L58" s="96">
        <v>0.55000000000000004</v>
      </c>
    </row>
    <row r="59" spans="3:12" x14ac:dyDescent="0.2">
      <c r="D59" s="1" t="s">
        <v>372</v>
      </c>
      <c r="E59" s="60">
        <v>8990</v>
      </c>
      <c r="F59" s="23">
        <v>9020</v>
      </c>
      <c r="G59" s="22">
        <v>23390</v>
      </c>
      <c r="H59" s="96">
        <v>5.12</v>
      </c>
      <c r="I59" s="96">
        <v>30.68</v>
      </c>
      <c r="J59" s="96">
        <v>109.17</v>
      </c>
      <c r="K59" s="96">
        <v>11.79</v>
      </c>
      <c r="L59" s="96">
        <v>0.51</v>
      </c>
    </row>
    <row r="60" spans="3:12" x14ac:dyDescent="0.2">
      <c r="D60" s="1" t="s">
        <v>373</v>
      </c>
      <c r="E60" s="60">
        <v>4330</v>
      </c>
      <c r="F60" s="23">
        <v>4330</v>
      </c>
      <c r="G60" s="22">
        <v>9320</v>
      </c>
      <c r="H60" s="96">
        <v>3.08</v>
      </c>
      <c r="I60" s="96">
        <v>17.09</v>
      </c>
      <c r="J60" s="96">
        <v>47.86</v>
      </c>
      <c r="K60" s="96">
        <v>7.95</v>
      </c>
      <c r="L60" s="96">
        <v>0.7</v>
      </c>
    </row>
    <row r="61" spans="3:12" x14ac:dyDescent="0.2">
      <c r="E61" s="8"/>
    </row>
    <row r="62" spans="3:12" x14ac:dyDescent="0.2">
      <c r="C62" s="1" t="s">
        <v>380</v>
      </c>
      <c r="E62" s="60">
        <v>15000</v>
      </c>
      <c r="F62" s="23">
        <v>15000</v>
      </c>
      <c r="G62" s="22">
        <v>44520</v>
      </c>
      <c r="H62" s="96">
        <v>5.03</v>
      </c>
      <c r="I62" s="96">
        <v>32.869999999999997</v>
      </c>
      <c r="J62" s="96">
        <v>90.66</v>
      </c>
      <c r="K62" s="96">
        <v>11.08</v>
      </c>
      <c r="L62" s="96">
        <v>0.59</v>
      </c>
    </row>
    <row r="63" spans="3:12" x14ac:dyDescent="0.2">
      <c r="D63" s="1" t="s">
        <v>372</v>
      </c>
      <c r="E63" s="60">
        <v>10670</v>
      </c>
      <c r="F63" s="23">
        <v>10670</v>
      </c>
      <c r="G63" s="22">
        <v>35870</v>
      </c>
      <c r="H63" s="96">
        <v>5.89</v>
      </c>
      <c r="I63" s="96">
        <v>38.75</v>
      </c>
      <c r="J63" s="96">
        <v>110.49</v>
      </c>
      <c r="K63" s="96">
        <v>11.53</v>
      </c>
      <c r="L63" s="96">
        <v>0.56999999999999995</v>
      </c>
    </row>
    <row r="64" spans="3:12" x14ac:dyDescent="0.2">
      <c r="D64" s="1" t="s">
        <v>373</v>
      </c>
      <c r="E64" s="60">
        <v>4280</v>
      </c>
      <c r="F64" s="23">
        <v>4280</v>
      </c>
      <c r="G64" s="22">
        <v>8480</v>
      </c>
      <c r="H64" s="96">
        <v>2.89</v>
      </c>
      <c r="I64" s="96">
        <v>18.21</v>
      </c>
      <c r="J64" s="96">
        <v>41.2</v>
      </c>
      <c r="K64" s="96">
        <v>9.19</v>
      </c>
      <c r="L64" s="96">
        <v>0.69</v>
      </c>
    </row>
    <row r="65" spans="1:17" x14ac:dyDescent="0.2">
      <c r="E65" s="8"/>
    </row>
    <row r="66" spans="1:17" x14ac:dyDescent="0.2">
      <c r="C66" s="1" t="s">
        <v>381</v>
      </c>
      <c r="E66" s="60">
        <v>6180</v>
      </c>
      <c r="F66" s="23">
        <v>6180</v>
      </c>
      <c r="G66" s="22">
        <v>20930</v>
      </c>
      <c r="H66" s="96">
        <v>6.94</v>
      </c>
      <c r="I66" s="96">
        <v>44.56</v>
      </c>
      <c r="J66" s="96">
        <v>137.94999999999999</v>
      </c>
      <c r="K66" s="96">
        <v>13.15</v>
      </c>
      <c r="L66" s="96">
        <v>0.49</v>
      </c>
    </row>
    <row r="67" spans="1:17" x14ac:dyDescent="0.2">
      <c r="D67" s="1" t="s">
        <v>372</v>
      </c>
      <c r="E67" s="60">
        <v>5410</v>
      </c>
      <c r="F67" s="23">
        <v>5410</v>
      </c>
      <c r="G67" s="22">
        <v>19250</v>
      </c>
      <c r="H67" s="96">
        <v>7.46</v>
      </c>
      <c r="I67" s="96">
        <v>48.44</v>
      </c>
      <c r="J67" s="96">
        <v>150.97999999999999</v>
      </c>
      <c r="K67" s="96">
        <v>13.62</v>
      </c>
      <c r="L67" s="96">
        <v>0.48</v>
      </c>
    </row>
    <row r="68" spans="1:17" x14ac:dyDescent="0.2">
      <c r="D68" s="1" t="s">
        <v>373</v>
      </c>
      <c r="E68" s="60">
        <v>750</v>
      </c>
      <c r="F68" s="23">
        <v>750</v>
      </c>
      <c r="G68" s="22">
        <v>1630</v>
      </c>
      <c r="H68" s="96">
        <v>3.14</v>
      </c>
      <c r="I68" s="96">
        <v>16.559999999999999</v>
      </c>
      <c r="J68" s="96">
        <v>44.07</v>
      </c>
      <c r="K68" s="96">
        <v>7.63</v>
      </c>
      <c r="L68" s="96">
        <v>0.69</v>
      </c>
    </row>
    <row r="69" spans="1:17" ht="18" thickBot="1" x14ac:dyDescent="0.25">
      <c r="B69" s="4"/>
      <c r="C69" s="4"/>
      <c r="D69" s="4"/>
      <c r="E69" s="90"/>
      <c r="F69" s="91"/>
      <c r="G69" s="98"/>
      <c r="H69" s="91"/>
      <c r="I69" s="91"/>
      <c r="J69" s="91"/>
      <c r="K69" s="91"/>
      <c r="L69" s="99"/>
      <c r="M69" s="15"/>
      <c r="N69" s="15"/>
      <c r="O69" s="15"/>
      <c r="P69" s="15"/>
      <c r="Q69" s="15"/>
    </row>
    <row r="70" spans="1:17" x14ac:dyDescent="0.2">
      <c r="D70" s="1" t="s">
        <v>382</v>
      </c>
    </row>
    <row r="71" spans="1:17" x14ac:dyDescent="0.2">
      <c r="A71" s="1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33"/>
  <sheetViews>
    <sheetView showGridLines="0" zoomScale="75" workbookViewId="0">
      <selection activeCell="C2" sqref="C2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7" width="13.375" style="2"/>
    <col min="8" max="8" width="12.125" style="2" customWidth="1"/>
    <col min="9" max="9" width="13.375" style="2"/>
    <col min="10" max="12" width="12.125" style="2" customWidth="1"/>
    <col min="13" max="256" width="13.375" style="2"/>
    <col min="257" max="257" width="13.375" style="2" customWidth="1"/>
    <col min="258" max="258" width="4.625" style="2" customWidth="1"/>
    <col min="259" max="263" width="13.375" style="2"/>
    <col min="264" max="264" width="12.125" style="2" customWidth="1"/>
    <col min="265" max="265" width="13.375" style="2"/>
    <col min="266" max="268" width="12.125" style="2" customWidth="1"/>
    <col min="269" max="512" width="13.375" style="2"/>
    <col min="513" max="513" width="13.375" style="2" customWidth="1"/>
    <col min="514" max="514" width="4.625" style="2" customWidth="1"/>
    <col min="515" max="519" width="13.375" style="2"/>
    <col min="520" max="520" width="12.125" style="2" customWidth="1"/>
    <col min="521" max="521" width="13.375" style="2"/>
    <col min="522" max="524" width="12.125" style="2" customWidth="1"/>
    <col min="525" max="768" width="13.375" style="2"/>
    <col min="769" max="769" width="13.375" style="2" customWidth="1"/>
    <col min="770" max="770" width="4.625" style="2" customWidth="1"/>
    <col min="771" max="775" width="13.375" style="2"/>
    <col min="776" max="776" width="12.125" style="2" customWidth="1"/>
    <col min="777" max="777" width="13.375" style="2"/>
    <col min="778" max="780" width="12.125" style="2" customWidth="1"/>
    <col min="781" max="1024" width="13.375" style="2"/>
    <col min="1025" max="1025" width="13.375" style="2" customWidth="1"/>
    <col min="1026" max="1026" width="4.625" style="2" customWidth="1"/>
    <col min="1027" max="1031" width="13.375" style="2"/>
    <col min="1032" max="1032" width="12.125" style="2" customWidth="1"/>
    <col min="1033" max="1033" width="13.375" style="2"/>
    <col min="1034" max="1036" width="12.125" style="2" customWidth="1"/>
    <col min="1037" max="1280" width="13.375" style="2"/>
    <col min="1281" max="1281" width="13.375" style="2" customWidth="1"/>
    <col min="1282" max="1282" width="4.625" style="2" customWidth="1"/>
    <col min="1283" max="1287" width="13.375" style="2"/>
    <col min="1288" max="1288" width="12.125" style="2" customWidth="1"/>
    <col min="1289" max="1289" width="13.375" style="2"/>
    <col min="1290" max="1292" width="12.125" style="2" customWidth="1"/>
    <col min="1293" max="1536" width="13.375" style="2"/>
    <col min="1537" max="1537" width="13.375" style="2" customWidth="1"/>
    <col min="1538" max="1538" width="4.625" style="2" customWidth="1"/>
    <col min="1539" max="1543" width="13.375" style="2"/>
    <col min="1544" max="1544" width="12.125" style="2" customWidth="1"/>
    <col min="1545" max="1545" width="13.375" style="2"/>
    <col min="1546" max="1548" width="12.125" style="2" customWidth="1"/>
    <col min="1549" max="1792" width="13.375" style="2"/>
    <col min="1793" max="1793" width="13.375" style="2" customWidth="1"/>
    <col min="1794" max="1794" width="4.625" style="2" customWidth="1"/>
    <col min="1795" max="1799" width="13.375" style="2"/>
    <col min="1800" max="1800" width="12.125" style="2" customWidth="1"/>
    <col min="1801" max="1801" width="13.375" style="2"/>
    <col min="1802" max="1804" width="12.125" style="2" customWidth="1"/>
    <col min="1805" max="2048" width="13.375" style="2"/>
    <col min="2049" max="2049" width="13.375" style="2" customWidth="1"/>
    <col min="2050" max="2050" width="4.625" style="2" customWidth="1"/>
    <col min="2051" max="2055" width="13.375" style="2"/>
    <col min="2056" max="2056" width="12.125" style="2" customWidth="1"/>
    <col min="2057" max="2057" width="13.375" style="2"/>
    <col min="2058" max="2060" width="12.125" style="2" customWidth="1"/>
    <col min="2061" max="2304" width="13.375" style="2"/>
    <col min="2305" max="2305" width="13.375" style="2" customWidth="1"/>
    <col min="2306" max="2306" width="4.625" style="2" customWidth="1"/>
    <col min="2307" max="2311" width="13.375" style="2"/>
    <col min="2312" max="2312" width="12.125" style="2" customWidth="1"/>
    <col min="2313" max="2313" width="13.375" style="2"/>
    <col min="2314" max="2316" width="12.125" style="2" customWidth="1"/>
    <col min="2317" max="2560" width="13.375" style="2"/>
    <col min="2561" max="2561" width="13.375" style="2" customWidth="1"/>
    <col min="2562" max="2562" width="4.625" style="2" customWidth="1"/>
    <col min="2563" max="2567" width="13.375" style="2"/>
    <col min="2568" max="2568" width="12.125" style="2" customWidth="1"/>
    <col min="2569" max="2569" width="13.375" style="2"/>
    <col min="2570" max="2572" width="12.125" style="2" customWidth="1"/>
    <col min="2573" max="2816" width="13.375" style="2"/>
    <col min="2817" max="2817" width="13.375" style="2" customWidth="1"/>
    <col min="2818" max="2818" width="4.625" style="2" customWidth="1"/>
    <col min="2819" max="2823" width="13.375" style="2"/>
    <col min="2824" max="2824" width="12.125" style="2" customWidth="1"/>
    <col min="2825" max="2825" width="13.375" style="2"/>
    <col min="2826" max="2828" width="12.125" style="2" customWidth="1"/>
    <col min="2829" max="3072" width="13.375" style="2"/>
    <col min="3073" max="3073" width="13.375" style="2" customWidth="1"/>
    <col min="3074" max="3074" width="4.625" style="2" customWidth="1"/>
    <col min="3075" max="3079" width="13.375" style="2"/>
    <col min="3080" max="3080" width="12.125" style="2" customWidth="1"/>
    <col min="3081" max="3081" width="13.375" style="2"/>
    <col min="3082" max="3084" width="12.125" style="2" customWidth="1"/>
    <col min="3085" max="3328" width="13.375" style="2"/>
    <col min="3329" max="3329" width="13.375" style="2" customWidth="1"/>
    <col min="3330" max="3330" width="4.625" style="2" customWidth="1"/>
    <col min="3331" max="3335" width="13.375" style="2"/>
    <col min="3336" max="3336" width="12.125" style="2" customWidth="1"/>
    <col min="3337" max="3337" width="13.375" style="2"/>
    <col min="3338" max="3340" width="12.125" style="2" customWidth="1"/>
    <col min="3341" max="3584" width="13.375" style="2"/>
    <col min="3585" max="3585" width="13.375" style="2" customWidth="1"/>
    <col min="3586" max="3586" width="4.625" style="2" customWidth="1"/>
    <col min="3587" max="3591" width="13.375" style="2"/>
    <col min="3592" max="3592" width="12.125" style="2" customWidth="1"/>
    <col min="3593" max="3593" width="13.375" style="2"/>
    <col min="3594" max="3596" width="12.125" style="2" customWidth="1"/>
    <col min="3597" max="3840" width="13.375" style="2"/>
    <col min="3841" max="3841" width="13.375" style="2" customWidth="1"/>
    <col min="3842" max="3842" width="4.625" style="2" customWidth="1"/>
    <col min="3843" max="3847" width="13.375" style="2"/>
    <col min="3848" max="3848" width="12.125" style="2" customWidth="1"/>
    <col min="3849" max="3849" width="13.375" style="2"/>
    <col min="3850" max="3852" width="12.125" style="2" customWidth="1"/>
    <col min="3853" max="4096" width="13.375" style="2"/>
    <col min="4097" max="4097" width="13.375" style="2" customWidth="1"/>
    <col min="4098" max="4098" width="4.625" style="2" customWidth="1"/>
    <col min="4099" max="4103" width="13.375" style="2"/>
    <col min="4104" max="4104" width="12.125" style="2" customWidth="1"/>
    <col min="4105" max="4105" width="13.375" style="2"/>
    <col min="4106" max="4108" width="12.125" style="2" customWidth="1"/>
    <col min="4109" max="4352" width="13.375" style="2"/>
    <col min="4353" max="4353" width="13.375" style="2" customWidth="1"/>
    <col min="4354" max="4354" width="4.625" style="2" customWidth="1"/>
    <col min="4355" max="4359" width="13.375" style="2"/>
    <col min="4360" max="4360" width="12.125" style="2" customWidth="1"/>
    <col min="4361" max="4361" width="13.375" style="2"/>
    <col min="4362" max="4364" width="12.125" style="2" customWidth="1"/>
    <col min="4365" max="4608" width="13.375" style="2"/>
    <col min="4609" max="4609" width="13.375" style="2" customWidth="1"/>
    <col min="4610" max="4610" width="4.625" style="2" customWidth="1"/>
    <col min="4611" max="4615" width="13.375" style="2"/>
    <col min="4616" max="4616" width="12.125" style="2" customWidth="1"/>
    <col min="4617" max="4617" width="13.375" style="2"/>
    <col min="4618" max="4620" width="12.125" style="2" customWidth="1"/>
    <col min="4621" max="4864" width="13.375" style="2"/>
    <col min="4865" max="4865" width="13.375" style="2" customWidth="1"/>
    <col min="4866" max="4866" width="4.625" style="2" customWidth="1"/>
    <col min="4867" max="4871" width="13.375" style="2"/>
    <col min="4872" max="4872" width="12.125" style="2" customWidth="1"/>
    <col min="4873" max="4873" width="13.375" style="2"/>
    <col min="4874" max="4876" width="12.125" style="2" customWidth="1"/>
    <col min="4877" max="5120" width="13.375" style="2"/>
    <col min="5121" max="5121" width="13.375" style="2" customWidth="1"/>
    <col min="5122" max="5122" width="4.625" style="2" customWidth="1"/>
    <col min="5123" max="5127" width="13.375" style="2"/>
    <col min="5128" max="5128" width="12.125" style="2" customWidth="1"/>
    <col min="5129" max="5129" width="13.375" style="2"/>
    <col min="5130" max="5132" width="12.125" style="2" customWidth="1"/>
    <col min="5133" max="5376" width="13.375" style="2"/>
    <col min="5377" max="5377" width="13.375" style="2" customWidth="1"/>
    <col min="5378" max="5378" width="4.625" style="2" customWidth="1"/>
    <col min="5379" max="5383" width="13.375" style="2"/>
    <col min="5384" max="5384" width="12.125" style="2" customWidth="1"/>
    <col min="5385" max="5385" width="13.375" style="2"/>
    <col min="5386" max="5388" width="12.125" style="2" customWidth="1"/>
    <col min="5389" max="5632" width="13.375" style="2"/>
    <col min="5633" max="5633" width="13.375" style="2" customWidth="1"/>
    <col min="5634" max="5634" width="4.625" style="2" customWidth="1"/>
    <col min="5635" max="5639" width="13.375" style="2"/>
    <col min="5640" max="5640" width="12.125" style="2" customWidth="1"/>
    <col min="5641" max="5641" width="13.375" style="2"/>
    <col min="5642" max="5644" width="12.125" style="2" customWidth="1"/>
    <col min="5645" max="5888" width="13.375" style="2"/>
    <col min="5889" max="5889" width="13.375" style="2" customWidth="1"/>
    <col min="5890" max="5890" width="4.625" style="2" customWidth="1"/>
    <col min="5891" max="5895" width="13.375" style="2"/>
    <col min="5896" max="5896" width="12.125" style="2" customWidth="1"/>
    <col min="5897" max="5897" width="13.375" style="2"/>
    <col min="5898" max="5900" width="12.125" style="2" customWidth="1"/>
    <col min="5901" max="6144" width="13.375" style="2"/>
    <col min="6145" max="6145" width="13.375" style="2" customWidth="1"/>
    <col min="6146" max="6146" width="4.625" style="2" customWidth="1"/>
    <col min="6147" max="6151" width="13.375" style="2"/>
    <col min="6152" max="6152" width="12.125" style="2" customWidth="1"/>
    <col min="6153" max="6153" width="13.375" style="2"/>
    <col min="6154" max="6156" width="12.125" style="2" customWidth="1"/>
    <col min="6157" max="6400" width="13.375" style="2"/>
    <col min="6401" max="6401" width="13.375" style="2" customWidth="1"/>
    <col min="6402" max="6402" width="4.625" style="2" customWidth="1"/>
    <col min="6403" max="6407" width="13.375" style="2"/>
    <col min="6408" max="6408" width="12.125" style="2" customWidth="1"/>
    <col min="6409" max="6409" width="13.375" style="2"/>
    <col min="6410" max="6412" width="12.125" style="2" customWidth="1"/>
    <col min="6413" max="6656" width="13.375" style="2"/>
    <col min="6657" max="6657" width="13.375" style="2" customWidth="1"/>
    <col min="6658" max="6658" width="4.625" style="2" customWidth="1"/>
    <col min="6659" max="6663" width="13.375" style="2"/>
    <col min="6664" max="6664" width="12.125" style="2" customWidth="1"/>
    <col min="6665" max="6665" width="13.375" style="2"/>
    <col min="6666" max="6668" width="12.125" style="2" customWidth="1"/>
    <col min="6669" max="6912" width="13.375" style="2"/>
    <col min="6913" max="6913" width="13.375" style="2" customWidth="1"/>
    <col min="6914" max="6914" width="4.625" style="2" customWidth="1"/>
    <col min="6915" max="6919" width="13.375" style="2"/>
    <col min="6920" max="6920" width="12.125" style="2" customWidth="1"/>
    <col min="6921" max="6921" width="13.375" style="2"/>
    <col min="6922" max="6924" width="12.125" style="2" customWidth="1"/>
    <col min="6925" max="7168" width="13.375" style="2"/>
    <col min="7169" max="7169" width="13.375" style="2" customWidth="1"/>
    <col min="7170" max="7170" width="4.625" style="2" customWidth="1"/>
    <col min="7171" max="7175" width="13.375" style="2"/>
    <col min="7176" max="7176" width="12.125" style="2" customWidth="1"/>
    <col min="7177" max="7177" width="13.375" style="2"/>
    <col min="7178" max="7180" width="12.125" style="2" customWidth="1"/>
    <col min="7181" max="7424" width="13.375" style="2"/>
    <col min="7425" max="7425" width="13.375" style="2" customWidth="1"/>
    <col min="7426" max="7426" width="4.625" style="2" customWidth="1"/>
    <col min="7427" max="7431" width="13.375" style="2"/>
    <col min="7432" max="7432" width="12.125" style="2" customWidth="1"/>
    <col min="7433" max="7433" width="13.375" style="2"/>
    <col min="7434" max="7436" width="12.125" style="2" customWidth="1"/>
    <col min="7437" max="7680" width="13.375" style="2"/>
    <col min="7681" max="7681" width="13.375" style="2" customWidth="1"/>
    <col min="7682" max="7682" width="4.625" style="2" customWidth="1"/>
    <col min="7683" max="7687" width="13.375" style="2"/>
    <col min="7688" max="7688" width="12.125" style="2" customWidth="1"/>
    <col min="7689" max="7689" width="13.375" style="2"/>
    <col min="7690" max="7692" width="12.125" style="2" customWidth="1"/>
    <col min="7693" max="7936" width="13.375" style="2"/>
    <col min="7937" max="7937" width="13.375" style="2" customWidth="1"/>
    <col min="7938" max="7938" width="4.625" style="2" customWidth="1"/>
    <col min="7939" max="7943" width="13.375" style="2"/>
    <col min="7944" max="7944" width="12.125" style="2" customWidth="1"/>
    <col min="7945" max="7945" width="13.375" style="2"/>
    <col min="7946" max="7948" width="12.125" style="2" customWidth="1"/>
    <col min="7949" max="8192" width="13.375" style="2"/>
    <col min="8193" max="8193" width="13.375" style="2" customWidth="1"/>
    <col min="8194" max="8194" width="4.625" style="2" customWidth="1"/>
    <col min="8195" max="8199" width="13.375" style="2"/>
    <col min="8200" max="8200" width="12.125" style="2" customWidth="1"/>
    <col min="8201" max="8201" width="13.375" style="2"/>
    <col min="8202" max="8204" width="12.125" style="2" customWidth="1"/>
    <col min="8205" max="8448" width="13.375" style="2"/>
    <col min="8449" max="8449" width="13.375" style="2" customWidth="1"/>
    <col min="8450" max="8450" width="4.625" style="2" customWidth="1"/>
    <col min="8451" max="8455" width="13.375" style="2"/>
    <col min="8456" max="8456" width="12.125" style="2" customWidth="1"/>
    <col min="8457" max="8457" width="13.375" style="2"/>
    <col min="8458" max="8460" width="12.125" style="2" customWidth="1"/>
    <col min="8461" max="8704" width="13.375" style="2"/>
    <col min="8705" max="8705" width="13.375" style="2" customWidth="1"/>
    <col min="8706" max="8706" width="4.625" style="2" customWidth="1"/>
    <col min="8707" max="8711" width="13.375" style="2"/>
    <col min="8712" max="8712" width="12.125" style="2" customWidth="1"/>
    <col min="8713" max="8713" width="13.375" style="2"/>
    <col min="8714" max="8716" width="12.125" style="2" customWidth="1"/>
    <col min="8717" max="8960" width="13.375" style="2"/>
    <col min="8961" max="8961" width="13.375" style="2" customWidth="1"/>
    <col min="8962" max="8962" width="4.625" style="2" customWidth="1"/>
    <col min="8963" max="8967" width="13.375" style="2"/>
    <col min="8968" max="8968" width="12.125" style="2" customWidth="1"/>
    <col min="8969" max="8969" width="13.375" style="2"/>
    <col min="8970" max="8972" width="12.125" style="2" customWidth="1"/>
    <col min="8973" max="9216" width="13.375" style="2"/>
    <col min="9217" max="9217" width="13.375" style="2" customWidth="1"/>
    <col min="9218" max="9218" width="4.625" style="2" customWidth="1"/>
    <col min="9219" max="9223" width="13.375" style="2"/>
    <col min="9224" max="9224" width="12.125" style="2" customWidth="1"/>
    <col min="9225" max="9225" width="13.375" style="2"/>
    <col min="9226" max="9228" width="12.125" style="2" customWidth="1"/>
    <col min="9229" max="9472" width="13.375" style="2"/>
    <col min="9473" max="9473" width="13.375" style="2" customWidth="1"/>
    <col min="9474" max="9474" width="4.625" style="2" customWidth="1"/>
    <col min="9475" max="9479" width="13.375" style="2"/>
    <col min="9480" max="9480" width="12.125" style="2" customWidth="1"/>
    <col min="9481" max="9481" width="13.375" style="2"/>
    <col min="9482" max="9484" width="12.125" style="2" customWidth="1"/>
    <col min="9485" max="9728" width="13.375" style="2"/>
    <col min="9729" max="9729" width="13.375" style="2" customWidth="1"/>
    <col min="9730" max="9730" width="4.625" style="2" customWidth="1"/>
    <col min="9731" max="9735" width="13.375" style="2"/>
    <col min="9736" max="9736" width="12.125" style="2" customWidth="1"/>
    <col min="9737" max="9737" width="13.375" style="2"/>
    <col min="9738" max="9740" width="12.125" style="2" customWidth="1"/>
    <col min="9741" max="9984" width="13.375" style="2"/>
    <col min="9985" max="9985" width="13.375" style="2" customWidth="1"/>
    <col min="9986" max="9986" width="4.625" style="2" customWidth="1"/>
    <col min="9987" max="9991" width="13.375" style="2"/>
    <col min="9992" max="9992" width="12.125" style="2" customWidth="1"/>
    <col min="9993" max="9993" width="13.375" style="2"/>
    <col min="9994" max="9996" width="12.125" style="2" customWidth="1"/>
    <col min="9997" max="10240" width="13.375" style="2"/>
    <col min="10241" max="10241" width="13.375" style="2" customWidth="1"/>
    <col min="10242" max="10242" width="4.625" style="2" customWidth="1"/>
    <col min="10243" max="10247" width="13.375" style="2"/>
    <col min="10248" max="10248" width="12.125" style="2" customWidth="1"/>
    <col min="10249" max="10249" width="13.375" style="2"/>
    <col min="10250" max="10252" width="12.125" style="2" customWidth="1"/>
    <col min="10253" max="10496" width="13.375" style="2"/>
    <col min="10497" max="10497" width="13.375" style="2" customWidth="1"/>
    <col min="10498" max="10498" width="4.625" style="2" customWidth="1"/>
    <col min="10499" max="10503" width="13.375" style="2"/>
    <col min="10504" max="10504" width="12.125" style="2" customWidth="1"/>
    <col min="10505" max="10505" width="13.375" style="2"/>
    <col min="10506" max="10508" width="12.125" style="2" customWidth="1"/>
    <col min="10509" max="10752" width="13.375" style="2"/>
    <col min="10753" max="10753" width="13.375" style="2" customWidth="1"/>
    <col min="10754" max="10754" width="4.625" style="2" customWidth="1"/>
    <col min="10755" max="10759" width="13.375" style="2"/>
    <col min="10760" max="10760" width="12.125" style="2" customWidth="1"/>
    <col min="10761" max="10761" width="13.375" style="2"/>
    <col min="10762" max="10764" width="12.125" style="2" customWidth="1"/>
    <col min="10765" max="11008" width="13.375" style="2"/>
    <col min="11009" max="11009" width="13.375" style="2" customWidth="1"/>
    <col min="11010" max="11010" width="4.625" style="2" customWidth="1"/>
    <col min="11011" max="11015" width="13.375" style="2"/>
    <col min="11016" max="11016" width="12.125" style="2" customWidth="1"/>
    <col min="11017" max="11017" width="13.375" style="2"/>
    <col min="11018" max="11020" width="12.125" style="2" customWidth="1"/>
    <col min="11021" max="11264" width="13.375" style="2"/>
    <col min="11265" max="11265" width="13.375" style="2" customWidth="1"/>
    <col min="11266" max="11266" width="4.625" style="2" customWidth="1"/>
    <col min="11267" max="11271" width="13.375" style="2"/>
    <col min="11272" max="11272" width="12.125" style="2" customWidth="1"/>
    <col min="11273" max="11273" width="13.375" style="2"/>
    <col min="11274" max="11276" width="12.125" style="2" customWidth="1"/>
    <col min="11277" max="11520" width="13.375" style="2"/>
    <col min="11521" max="11521" width="13.375" style="2" customWidth="1"/>
    <col min="11522" max="11522" width="4.625" style="2" customWidth="1"/>
    <col min="11523" max="11527" width="13.375" style="2"/>
    <col min="11528" max="11528" width="12.125" style="2" customWidth="1"/>
    <col min="11529" max="11529" width="13.375" style="2"/>
    <col min="11530" max="11532" width="12.125" style="2" customWidth="1"/>
    <col min="11533" max="11776" width="13.375" style="2"/>
    <col min="11777" max="11777" width="13.375" style="2" customWidth="1"/>
    <col min="11778" max="11778" width="4.625" style="2" customWidth="1"/>
    <col min="11779" max="11783" width="13.375" style="2"/>
    <col min="11784" max="11784" width="12.125" style="2" customWidth="1"/>
    <col min="11785" max="11785" width="13.375" style="2"/>
    <col min="11786" max="11788" width="12.125" style="2" customWidth="1"/>
    <col min="11789" max="12032" width="13.375" style="2"/>
    <col min="12033" max="12033" width="13.375" style="2" customWidth="1"/>
    <col min="12034" max="12034" width="4.625" style="2" customWidth="1"/>
    <col min="12035" max="12039" width="13.375" style="2"/>
    <col min="12040" max="12040" width="12.125" style="2" customWidth="1"/>
    <col min="12041" max="12041" width="13.375" style="2"/>
    <col min="12042" max="12044" width="12.125" style="2" customWidth="1"/>
    <col min="12045" max="12288" width="13.375" style="2"/>
    <col min="12289" max="12289" width="13.375" style="2" customWidth="1"/>
    <col min="12290" max="12290" width="4.625" style="2" customWidth="1"/>
    <col min="12291" max="12295" width="13.375" style="2"/>
    <col min="12296" max="12296" width="12.125" style="2" customWidth="1"/>
    <col min="12297" max="12297" width="13.375" style="2"/>
    <col min="12298" max="12300" width="12.125" style="2" customWidth="1"/>
    <col min="12301" max="12544" width="13.375" style="2"/>
    <col min="12545" max="12545" width="13.375" style="2" customWidth="1"/>
    <col min="12546" max="12546" width="4.625" style="2" customWidth="1"/>
    <col min="12547" max="12551" width="13.375" style="2"/>
    <col min="12552" max="12552" width="12.125" style="2" customWidth="1"/>
    <col min="12553" max="12553" width="13.375" style="2"/>
    <col min="12554" max="12556" width="12.125" style="2" customWidth="1"/>
    <col min="12557" max="12800" width="13.375" style="2"/>
    <col min="12801" max="12801" width="13.375" style="2" customWidth="1"/>
    <col min="12802" max="12802" width="4.625" style="2" customWidth="1"/>
    <col min="12803" max="12807" width="13.375" style="2"/>
    <col min="12808" max="12808" width="12.125" style="2" customWidth="1"/>
    <col min="12809" max="12809" width="13.375" style="2"/>
    <col min="12810" max="12812" width="12.125" style="2" customWidth="1"/>
    <col min="12813" max="13056" width="13.375" style="2"/>
    <col min="13057" max="13057" width="13.375" style="2" customWidth="1"/>
    <col min="13058" max="13058" width="4.625" style="2" customWidth="1"/>
    <col min="13059" max="13063" width="13.375" style="2"/>
    <col min="13064" max="13064" width="12.125" style="2" customWidth="1"/>
    <col min="13065" max="13065" width="13.375" style="2"/>
    <col min="13066" max="13068" width="12.125" style="2" customWidth="1"/>
    <col min="13069" max="13312" width="13.375" style="2"/>
    <col min="13313" max="13313" width="13.375" style="2" customWidth="1"/>
    <col min="13314" max="13314" width="4.625" style="2" customWidth="1"/>
    <col min="13315" max="13319" width="13.375" style="2"/>
    <col min="13320" max="13320" width="12.125" style="2" customWidth="1"/>
    <col min="13321" max="13321" width="13.375" style="2"/>
    <col min="13322" max="13324" width="12.125" style="2" customWidth="1"/>
    <col min="13325" max="13568" width="13.375" style="2"/>
    <col min="13569" max="13569" width="13.375" style="2" customWidth="1"/>
    <col min="13570" max="13570" width="4.625" style="2" customWidth="1"/>
    <col min="13571" max="13575" width="13.375" style="2"/>
    <col min="13576" max="13576" width="12.125" style="2" customWidth="1"/>
    <col min="13577" max="13577" width="13.375" style="2"/>
    <col min="13578" max="13580" width="12.125" style="2" customWidth="1"/>
    <col min="13581" max="13824" width="13.375" style="2"/>
    <col min="13825" max="13825" width="13.375" style="2" customWidth="1"/>
    <col min="13826" max="13826" width="4.625" style="2" customWidth="1"/>
    <col min="13827" max="13831" width="13.375" style="2"/>
    <col min="13832" max="13832" width="12.125" style="2" customWidth="1"/>
    <col min="13833" max="13833" width="13.375" style="2"/>
    <col min="13834" max="13836" width="12.125" style="2" customWidth="1"/>
    <col min="13837" max="14080" width="13.375" style="2"/>
    <col min="14081" max="14081" width="13.375" style="2" customWidth="1"/>
    <col min="14082" max="14082" width="4.625" style="2" customWidth="1"/>
    <col min="14083" max="14087" width="13.375" style="2"/>
    <col min="14088" max="14088" width="12.125" style="2" customWidth="1"/>
    <col min="14089" max="14089" width="13.375" style="2"/>
    <col min="14090" max="14092" width="12.125" style="2" customWidth="1"/>
    <col min="14093" max="14336" width="13.375" style="2"/>
    <col min="14337" max="14337" width="13.375" style="2" customWidth="1"/>
    <col min="14338" max="14338" width="4.625" style="2" customWidth="1"/>
    <col min="14339" max="14343" width="13.375" style="2"/>
    <col min="14344" max="14344" width="12.125" style="2" customWidth="1"/>
    <col min="14345" max="14345" width="13.375" style="2"/>
    <col min="14346" max="14348" width="12.125" style="2" customWidth="1"/>
    <col min="14349" max="14592" width="13.375" style="2"/>
    <col min="14593" max="14593" width="13.375" style="2" customWidth="1"/>
    <col min="14594" max="14594" width="4.625" style="2" customWidth="1"/>
    <col min="14595" max="14599" width="13.375" style="2"/>
    <col min="14600" max="14600" width="12.125" style="2" customWidth="1"/>
    <col min="14601" max="14601" width="13.375" style="2"/>
    <col min="14602" max="14604" width="12.125" style="2" customWidth="1"/>
    <col min="14605" max="14848" width="13.375" style="2"/>
    <col min="14849" max="14849" width="13.375" style="2" customWidth="1"/>
    <col min="14850" max="14850" width="4.625" style="2" customWidth="1"/>
    <col min="14851" max="14855" width="13.375" style="2"/>
    <col min="14856" max="14856" width="12.125" style="2" customWidth="1"/>
    <col min="14857" max="14857" width="13.375" style="2"/>
    <col min="14858" max="14860" width="12.125" style="2" customWidth="1"/>
    <col min="14861" max="15104" width="13.375" style="2"/>
    <col min="15105" max="15105" width="13.375" style="2" customWidth="1"/>
    <col min="15106" max="15106" width="4.625" style="2" customWidth="1"/>
    <col min="15107" max="15111" width="13.375" style="2"/>
    <col min="15112" max="15112" width="12.125" style="2" customWidth="1"/>
    <col min="15113" max="15113" width="13.375" style="2"/>
    <col min="15114" max="15116" width="12.125" style="2" customWidth="1"/>
    <col min="15117" max="15360" width="13.375" style="2"/>
    <col min="15361" max="15361" width="13.375" style="2" customWidth="1"/>
    <col min="15362" max="15362" width="4.625" style="2" customWidth="1"/>
    <col min="15363" max="15367" width="13.375" style="2"/>
    <col min="15368" max="15368" width="12.125" style="2" customWidth="1"/>
    <col min="15369" max="15369" width="13.375" style="2"/>
    <col min="15370" max="15372" width="12.125" style="2" customWidth="1"/>
    <col min="15373" max="15616" width="13.375" style="2"/>
    <col min="15617" max="15617" width="13.375" style="2" customWidth="1"/>
    <col min="15618" max="15618" width="4.625" style="2" customWidth="1"/>
    <col min="15619" max="15623" width="13.375" style="2"/>
    <col min="15624" max="15624" width="12.125" style="2" customWidth="1"/>
    <col min="15625" max="15625" width="13.375" style="2"/>
    <col min="15626" max="15628" width="12.125" style="2" customWidth="1"/>
    <col min="15629" max="15872" width="13.375" style="2"/>
    <col min="15873" max="15873" width="13.375" style="2" customWidth="1"/>
    <col min="15874" max="15874" width="4.625" style="2" customWidth="1"/>
    <col min="15875" max="15879" width="13.375" style="2"/>
    <col min="15880" max="15880" width="12.125" style="2" customWidth="1"/>
    <col min="15881" max="15881" width="13.375" style="2"/>
    <col min="15882" max="15884" width="12.125" style="2" customWidth="1"/>
    <col min="15885" max="16128" width="13.375" style="2"/>
    <col min="16129" max="16129" width="13.375" style="2" customWidth="1"/>
    <col min="16130" max="16130" width="4.625" style="2" customWidth="1"/>
    <col min="16131" max="16135" width="13.375" style="2"/>
    <col min="16136" max="16136" width="12.125" style="2" customWidth="1"/>
    <col min="16137" max="16137" width="13.375" style="2"/>
    <col min="16138" max="16140" width="12.125" style="2" customWidth="1"/>
    <col min="16141" max="16384" width="13.375" style="2"/>
  </cols>
  <sheetData>
    <row r="1" spans="1:20" x14ac:dyDescent="0.2">
      <c r="A1" s="1"/>
    </row>
    <row r="6" spans="1:20" x14ac:dyDescent="0.2">
      <c r="F6" s="3" t="s">
        <v>383</v>
      </c>
    </row>
    <row r="7" spans="1:20" ht="18" thickBot="1" x14ac:dyDescent="0.25">
      <c r="B7" s="4"/>
      <c r="C7" s="4"/>
      <c r="D7" s="4"/>
      <c r="E7" s="4"/>
      <c r="F7" s="7" t="s">
        <v>384</v>
      </c>
      <c r="G7" s="4"/>
      <c r="H7" s="4"/>
      <c r="I7" s="4"/>
      <c r="J7" s="4"/>
      <c r="K7" s="4"/>
      <c r="L7" s="4"/>
      <c r="M7" s="15"/>
      <c r="N7" s="15"/>
      <c r="O7" s="15"/>
      <c r="P7" s="15"/>
      <c r="Q7" s="15"/>
      <c r="R7" s="15"/>
      <c r="S7" s="15"/>
    </row>
    <row r="8" spans="1:20" x14ac:dyDescent="0.2">
      <c r="D8" s="8"/>
      <c r="E8" s="9"/>
      <c r="F8" s="9"/>
      <c r="G8" s="9"/>
      <c r="H8" s="9"/>
      <c r="I8" s="9"/>
      <c r="J8" s="9"/>
      <c r="K8" s="9"/>
      <c r="L8" s="9"/>
      <c r="T8" s="15"/>
    </row>
    <row r="9" spans="1:20" x14ac:dyDescent="0.2">
      <c r="D9" s="10" t="s">
        <v>7</v>
      </c>
      <c r="E9" s="8"/>
      <c r="F9" s="8"/>
      <c r="G9" s="9"/>
      <c r="H9" s="9"/>
      <c r="I9" s="9"/>
      <c r="J9" s="9"/>
      <c r="K9" s="9"/>
      <c r="L9" s="8"/>
      <c r="T9" s="15"/>
    </row>
    <row r="10" spans="1:20" x14ac:dyDescent="0.2">
      <c r="B10" s="1" t="s">
        <v>385</v>
      </c>
      <c r="D10" s="8"/>
      <c r="E10" s="10" t="s">
        <v>386</v>
      </c>
      <c r="F10" s="10" t="s">
        <v>387</v>
      </c>
      <c r="G10" s="8"/>
      <c r="H10" s="10" t="s">
        <v>388</v>
      </c>
      <c r="I10" s="10" t="s">
        <v>389</v>
      </c>
      <c r="J10" s="9"/>
      <c r="K10" s="9"/>
      <c r="L10" s="10" t="s">
        <v>15</v>
      </c>
      <c r="T10" s="15"/>
    </row>
    <row r="11" spans="1:20" x14ac:dyDescent="0.2">
      <c r="B11" s="9"/>
      <c r="C11" s="9"/>
      <c r="D11" s="12"/>
      <c r="E11" s="12"/>
      <c r="F11" s="12"/>
      <c r="G11" s="14" t="s">
        <v>390</v>
      </c>
      <c r="H11" s="14" t="s">
        <v>391</v>
      </c>
      <c r="I11" s="14" t="s">
        <v>7</v>
      </c>
      <c r="J11" s="14" t="s">
        <v>392</v>
      </c>
      <c r="K11" s="14" t="s">
        <v>393</v>
      </c>
      <c r="L11" s="12"/>
      <c r="T11" s="15"/>
    </row>
    <row r="12" spans="1:20" x14ac:dyDescent="0.2">
      <c r="D12" s="8"/>
    </row>
    <row r="13" spans="1:20" x14ac:dyDescent="0.2">
      <c r="C13" s="3" t="s">
        <v>7</v>
      </c>
      <c r="D13" s="56">
        <f>SUM(D15:D31)-100</f>
        <v>364900</v>
      </c>
      <c r="E13" s="57">
        <f>SUM(E15:E31)+100</f>
        <v>263200</v>
      </c>
      <c r="F13" s="57">
        <f>SUM(F15:F31)-100</f>
        <v>97000</v>
      </c>
      <c r="G13" s="57">
        <f>SUM(G15:G31)+100</f>
        <v>20300.299999999996</v>
      </c>
      <c r="H13" s="57">
        <f>SUM(H15:H31)</f>
        <v>2100</v>
      </c>
      <c r="I13" s="57">
        <f>SUM(I15:I31)-300</f>
        <v>65200</v>
      </c>
      <c r="J13" s="57">
        <f>SUM(J15:J31)+200</f>
        <v>34500</v>
      </c>
      <c r="K13" s="57">
        <f>SUM(K15:K31)+200</f>
        <v>30800.1</v>
      </c>
      <c r="L13" s="57">
        <f>SUM(L15:L31)-100</f>
        <v>9400.1</v>
      </c>
    </row>
    <row r="14" spans="1:20" x14ac:dyDescent="0.2">
      <c r="D14" s="8"/>
    </row>
    <row r="15" spans="1:20" x14ac:dyDescent="0.2">
      <c r="B15" s="1" t="s">
        <v>394</v>
      </c>
      <c r="D15" s="60">
        <v>34100</v>
      </c>
      <c r="E15" s="23">
        <v>28500</v>
      </c>
      <c r="F15" s="23">
        <v>5700</v>
      </c>
      <c r="G15" s="23">
        <v>0.1</v>
      </c>
      <c r="H15" s="76" t="s">
        <v>46</v>
      </c>
      <c r="I15" s="23">
        <v>5500</v>
      </c>
      <c r="J15" s="23">
        <v>5400</v>
      </c>
      <c r="K15" s="23">
        <v>0.1</v>
      </c>
      <c r="L15" s="23">
        <v>200</v>
      </c>
    </row>
    <row r="16" spans="1:20" x14ac:dyDescent="0.2">
      <c r="B16" s="1" t="s">
        <v>395</v>
      </c>
      <c r="D16" s="60">
        <v>13600</v>
      </c>
      <c r="E16" s="23">
        <v>9900</v>
      </c>
      <c r="F16" s="23">
        <v>3700</v>
      </c>
      <c r="G16" s="23">
        <v>900</v>
      </c>
      <c r="H16" s="76" t="s">
        <v>46</v>
      </c>
      <c r="I16" s="23">
        <v>2800</v>
      </c>
      <c r="J16" s="23">
        <v>2700</v>
      </c>
      <c r="K16" s="23">
        <v>100</v>
      </c>
      <c r="L16" s="76" t="s">
        <v>46</v>
      </c>
    </row>
    <row r="17" spans="2:12" x14ac:dyDescent="0.2">
      <c r="B17" s="1" t="s">
        <v>396</v>
      </c>
      <c r="D17" s="60">
        <v>25100</v>
      </c>
      <c r="E17" s="23">
        <v>19100</v>
      </c>
      <c r="F17" s="23">
        <v>5900</v>
      </c>
      <c r="G17" s="23">
        <v>1300</v>
      </c>
      <c r="H17" s="76" t="s">
        <v>46</v>
      </c>
      <c r="I17" s="23">
        <v>4500</v>
      </c>
      <c r="J17" s="23">
        <v>4000</v>
      </c>
      <c r="K17" s="23">
        <v>400</v>
      </c>
      <c r="L17" s="23">
        <v>200</v>
      </c>
    </row>
    <row r="18" spans="2:12" x14ac:dyDescent="0.2">
      <c r="D18" s="8"/>
    </row>
    <row r="19" spans="2:12" x14ac:dyDescent="0.2">
      <c r="B19" s="1" t="s">
        <v>397</v>
      </c>
      <c r="D19" s="60">
        <v>52300</v>
      </c>
      <c r="E19" s="23">
        <v>32600</v>
      </c>
      <c r="F19" s="23">
        <v>19700</v>
      </c>
      <c r="G19" s="23">
        <v>5500</v>
      </c>
      <c r="H19" s="23">
        <v>1100</v>
      </c>
      <c r="I19" s="23">
        <v>9800</v>
      </c>
      <c r="J19" s="23">
        <v>8500</v>
      </c>
      <c r="K19" s="23">
        <v>1300</v>
      </c>
      <c r="L19" s="23">
        <v>3300</v>
      </c>
    </row>
    <row r="20" spans="2:12" x14ac:dyDescent="0.2">
      <c r="B20" s="1" t="s">
        <v>398</v>
      </c>
      <c r="D20" s="60">
        <v>90900</v>
      </c>
      <c r="E20" s="23">
        <v>64900</v>
      </c>
      <c r="F20" s="23">
        <v>26000</v>
      </c>
      <c r="G20" s="23">
        <v>7500</v>
      </c>
      <c r="H20" s="23">
        <v>1000</v>
      </c>
      <c r="I20" s="23">
        <v>14800</v>
      </c>
      <c r="J20" s="23">
        <v>6900</v>
      </c>
      <c r="K20" s="23">
        <v>7800</v>
      </c>
      <c r="L20" s="23">
        <v>2700</v>
      </c>
    </row>
    <row r="21" spans="2:12" x14ac:dyDescent="0.2">
      <c r="B21" s="1" t="s">
        <v>399</v>
      </c>
      <c r="D21" s="60">
        <v>79600</v>
      </c>
      <c r="E21" s="23">
        <v>59900</v>
      </c>
      <c r="F21" s="23">
        <v>19700</v>
      </c>
      <c r="G21" s="23">
        <v>4100</v>
      </c>
      <c r="H21" s="76" t="s">
        <v>46</v>
      </c>
      <c r="I21" s="23">
        <v>14500</v>
      </c>
      <c r="J21" s="23">
        <v>3900</v>
      </c>
      <c r="K21" s="23">
        <v>10600</v>
      </c>
      <c r="L21" s="23">
        <v>1100</v>
      </c>
    </row>
    <row r="22" spans="2:12" x14ac:dyDescent="0.2">
      <c r="D22" s="8"/>
    </row>
    <row r="23" spans="2:12" x14ac:dyDescent="0.2">
      <c r="B23" s="1" t="s">
        <v>400</v>
      </c>
      <c r="D23" s="60">
        <v>24400</v>
      </c>
      <c r="E23" s="23">
        <v>18200</v>
      </c>
      <c r="F23" s="23">
        <v>6100</v>
      </c>
      <c r="G23" s="23">
        <v>500</v>
      </c>
      <c r="H23" s="76" t="s">
        <v>46</v>
      </c>
      <c r="I23" s="23">
        <v>4500</v>
      </c>
      <c r="J23" s="23">
        <v>1000</v>
      </c>
      <c r="K23" s="23">
        <v>3400</v>
      </c>
      <c r="L23" s="23">
        <v>1200</v>
      </c>
    </row>
    <row r="24" spans="2:12" x14ac:dyDescent="0.2">
      <c r="B24" s="1" t="s">
        <v>401</v>
      </c>
      <c r="D24" s="60">
        <v>6000</v>
      </c>
      <c r="E24" s="23">
        <v>5000</v>
      </c>
      <c r="F24" s="23">
        <v>1000</v>
      </c>
      <c r="G24" s="23">
        <v>100</v>
      </c>
      <c r="H24" s="76" t="s">
        <v>46</v>
      </c>
      <c r="I24" s="23">
        <v>600</v>
      </c>
      <c r="J24" s="23">
        <v>100</v>
      </c>
      <c r="K24" s="23">
        <v>500</v>
      </c>
      <c r="L24" s="23">
        <v>300</v>
      </c>
    </row>
    <row r="25" spans="2:12" x14ac:dyDescent="0.2">
      <c r="B25" s="1" t="s">
        <v>402</v>
      </c>
      <c r="D25" s="60">
        <v>8700</v>
      </c>
      <c r="E25" s="23">
        <v>6900</v>
      </c>
      <c r="F25" s="23">
        <v>1800</v>
      </c>
      <c r="G25" s="23">
        <v>100</v>
      </c>
      <c r="H25" s="76" t="s">
        <v>46</v>
      </c>
      <c r="I25" s="23">
        <v>1600</v>
      </c>
      <c r="J25" s="23">
        <v>200</v>
      </c>
      <c r="K25" s="23">
        <v>1400</v>
      </c>
      <c r="L25" s="23">
        <v>100</v>
      </c>
    </row>
    <row r="26" spans="2:12" x14ac:dyDescent="0.2">
      <c r="D26" s="8"/>
    </row>
    <row r="27" spans="2:12" x14ac:dyDescent="0.2">
      <c r="B27" s="1" t="s">
        <v>403</v>
      </c>
      <c r="D27" s="60">
        <v>8100</v>
      </c>
      <c r="E27" s="23">
        <v>5800</v>
      </c>
      <c r="F27" s="23">
        <v>2300</v>
      </c>
      <c r="G27" s="23">
        <v>0.1</v>
      </c>
      <c r="H27" s="76" t="s">
        <v>46</v>
      </c>
      <c r="I27" s="23">
        <v>2200</v>
      </c>
      <c r="J27" s="23">
        <v>200</v>
      </c>
      <c r="K27" s="23">
        <v>2000</v>
      </c>
      <c r="L27" s="23">
        <v>100</v>
      </c>
    </row>
    <row r="28" spans="2:12" x14ac:dyDescent="0.2">
      <c r="B28" s="1" t="s">
        <v>404</v>
      </c>
      <c r="D28" s="60">
        <v>8600</v>
      </c>
      <c r="E28" s="23">
        <v>7000</v>
      </c>
      <c r="F28" s="23">
        <v>1600</v>
      </c>
      <c r="G28" s="23">
        <v>100</v>
      </c>
      <c r="H28" s="76" t="s">
        <v>46</v>
      </c>
      <c r="I28" s="23">
        <v>1500</v>
      </c>
      <c r="J28" s="23">
        <v>300</v>
      </c>
      <c r="K28" s="23">
        <v>1100</v>
      </c>
      <c r="L28" s="23">
        <v>0.1</v>
      </c>
    </row>
    <row r="29" spans="2:12" x14ac:dyDescent="0.2">
      <c r="B29" s="1" t="s">
        <v>405</v>
      </c>
      <c r="D29" s="60">
        <v>5500</v>
      </c>
      <c r="E29" s="23">
        <v>3600</v>
      </c>
      <c r="F29" s="23">
        <v>1900</v>
      </c>
      <c r="G29" s="23">
        <v>0.1</v>
      </c>
      <c r="H29" s="76" t="s">
        <v>46</v>
      </c>
      <c r="I29" s="23">
        <v>1700</v>
      </c>
      <c r="J29" s="23">
        <v>500</v>
      </c>
      <c r="K29" s="23">
        <v>1100</v>
      </c>
      <c r="L29" s="23">
        <v>200</v>
      </c>
    </row>
    <row r="30" spans="2:12" x14ac:dyDescent="0.2">
      <c r="D30" s="8"/>
    </row>
    <row r="31" spans="2:12" x14ac:dyDescent="0.2">
      <c r="B31" s="1" t="s">
        <v>406</v>
      </c>
      <c r="D31" s="60">
        <v>8100</v>
      </c>
      <c r="E31" s="23">
        <v>1700</v>
      </c>
      <c r="F31" s="23">
        <v>1700</v>
      </c>
      <c r="G31" s="23">
        <v>100</v>
      </c>
      <c r="H31" s="76" t="s">
        <v>46</v>
      </c>
      <c r="I31" s="23">
        <v>1500</v>
      </c>
      <c r="J31" s="23">
        <v>600</v>
      </c>
      <c r="K31" s="23">
        <v>900</v>
      </c>
      <c r="L31" s="23">
        <v>100</v>
      </c>
    </row>
    <row r="32" spans="2:12" ht="18" thickBot="1" x14ac:dyDescent="0.25">
      <c r="B32" s="4"/>
      <c r="C32" s="4"/>
      <c r="D32" s="25"/>
      <c r="E32" s="4"/>
      <c r="F32" s="4"/>
      <c r="G32" s="4"/>
      <c r="H32" s="4"/>
      <c r="I32" s="4"/>
      <c r="J32" s="4"/>
      <c r="K32" s="4"/>
      <c r="L32" s="4"/>
    </row>
    <row r="33" spans="4:4" x14ac:dyDescent="0.2">
      <c r="D33" s="1" t="s">
        <v>329</v>
      </c>
    </row>
  </sheetData>
  <phoneticPr fontId="2"/>
  <pageMargins left="0.37" right="0.46" top="0.63" bottom="0.59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L35"/>
  <sheetViews>
    <sheetView showGridLines="0" topLeftCell="A7" zoomScale="75" workbookViewId="0">
      <selection activeCell="F68" sqref="F68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7" width="13.375" style="2"/>
    <col min="8" max="8" width="12.125" style="2" customWidth="1"/>
    <col min="9" max="9" width="13.375" style="2"/>
    <col min="10" max="12" width="12.125" style="2" customWidth="1"/>
    <col min="13" max="256" width="13.375" style="2"/>
    <col min="257" max="257" width="13.375" style="2" customWidth="1"/>
    <col min="258" max="258" width="4.625" style="2" customWidth="1"/>
    <col min="259" max="263" width="13.375" style="2"/>
    <col min="264" max="264" width="12.125" style="2" customWidth="1"/>
    <col min="265" max="265" width="13.375" style="2"/>
    <col min="266" max="268" width="12.125" style="2" customWidth="1"/>
    <col min="269" max="512" width="13.375" style="2"/>
    <col min="513" max="513" width="13.375" style="2" customWidth="1"/>
    <col min="514" max="514" width="4.625" style="2" customWidth="1"/>
    <col min="515" max="519" width="13.375" style="2"/>
    <col min="520" max="520" width="12.125" style="2" customWidth="1"/>
    <col min="521" max="521" width="13.375" style="2"/>
    <col min="522" max="524" width="12.125" style="2" customWidth="1"/>
    <col min="525" max="768" width="13.375" style="2"/>
    <col min="769" max="769" width="13.375" style="2" customWidth="1"/>
    <col min="770" max="770" width="4.625" style="2" customWidth="1"/>
    <col min="771" max="775" width="13.375" style="2"/>
    <col min="776" max="776" width="12.125" style="2" customWidth="1"/>
    <col min="777" max="777" width="13.375" style="2"/>
    <col min="778" max="780" width="12.125" style="2" customWidth="1"/>
    <col min="781" max="1024" width="13.375" style="2"/>
    <col min="1025" max="1025" width="13.375" style="2" customWidth="1"/>
    <col min="1026" max="1026" width="4.625" style="2" customWidth="1"/>
    <col min="1027" max="1031" width="13.375" style="2"/>
    <col min="1032" max="1032" width="12.125" style="2" customWidth="1"/>
    <col min="1033" max="1033" width="13.375" style="2"/>
    <col min="1034" max="1036" width="12.125" style="2" customWidth="1"/>
    <col min="1037" max="1280" width="13.375" style="2"/>
    <col min="1281" max="1281" width="13.375" style="2" customWidth="1"/>
    <col min="1282" max="1282" width="4.625" style="2" customWidth="1"/>
    <col min="1283" max="1287" width="13.375" style="2"/>
    <col min="1288" max="1288" width="12.125" style="2" customWidth="1"/>
    <col min="1289" max="1289" width="13.375" style="2"/>
    <col min="1290" max="1292" width="12.125" style="2" customWidth="1"/>
    <col min="1293" max="1536" width="13.375" style="2"/>
    <col min="1537" max="1537" width="13.375" style="2" customWidth="1"/>
    <col min="1538" max="1538" width="4.625" style="2" customWidth="1"/>
    <col min="1539" max="1543" width="13.375" style="2"/>
    <col min="1544" max="1544" width="12.125" style="2" customWidth="1"/>
    <col min="1545" max="1545" width="13.375" style="2"/>
    <col min="1546" max="1548" width="12.125" style="2" customWidth="1"/>
    <col min="1549" max="1792" width="13.375" style="2"/>
    <col min="1793" max="1793" width="13.375" style="2" customWidth="1"/>
    <col min="1794" max="1794" width="4.625" style="2" customWidth="1"/>
    <col min="1795" max="1799" width="13.375" style="2"/>
    <col min="1800" max="1800" width="12.125" style="2" customWidth="1"/>
    <col min="1801" max="1801" width="13.375" style="2"/>
    <col min="1802" max="1804" width="12.125" style="2" customWidth="1"/>
    <col min="1805" max="2048" width="13.375" style="2"/>
    <col min="2049" max="2049" width="13.375" style="2" customWidth="1"/>
    <col min="2050" max="2050" width="4.625" style="2" customWidth="1"/>
    <col min="2051" max="2055" width="13.375" style="2"/>
    <col min="2056" max="2056" width="12.125" style="2" customWidth="1"/>
    <col min="2057" max="2057" width="13.375" style="2"/>
    <col min="2058" max="2060" width="12.125" style="2" customWidth="1"/>
    <col min="2061" max="2304" width="13.375" style="2"/>
    <col min="2305" max="2305" width="13.375" style="2" customWidth="1"/>
    <col min="2306" max="2306" width="4.625" style="2" customWidth="1"/>
    <col min="2307" max="2311" width="13.375" style="2"/>
    <col min="2312" max="2312" width="12.125" style="2" customWidth="1"/>
    <col min="2313" max="2313" width="13.375" style="2"/>
    <col min="2314" max="2316" width="12.125" style="2" customWidth="1"/>
    <col min="2317" max="2560" width="13.375" style="2"/>
    <col min="2561" max="2561" width="13.375" style="2" customWidth="1"/>
    <col min="2562" max="2562" width="4.625" style="2" customWidth="1"/>
    <col min="2563" max="2567" width="13.375" style="2"/>
    <col min="2568" max="2568" width="12.125" style="2" customWidth="1"/>
    <col min="2569" max="2569" width="13.375" style="2"/>
    <col min="2570" max="2572" width="12.125" style="2" customWidth="1"/>
    <col min="2573" max="2816" width="13.375" style="2"/>
    <col min="2817" max="2817" width="13.375" style="2" customWidth="1"/>
    <col min="2818" max="2818" width="4.625" style="2" customWidth="1"/>
    <col min="2819" max="2823" width="13.375" style="2"/>
    <col min="2824" max="2824" width="12.125" style="2" customWidth="1"/>
    <col min="2825" max="2825" width="13.375" style="2"/>
    <col min="2826" max="2828" width="12.125" style="2" customWidth="1"/>
    <col min="2829" max="3072" width="13.375" style="2"/>
    <col min="3073" max="3073" width="13.375" style="2" customWidth="1"/>
    <col min="3074" max="3074" width="4.625" style="2" customWidth="1"/>
    <col min="3075" max="3079" width="13.375" style="2"/>
    <col min="3080" max="3080" width="12.125" style="2" customWidth="1"/>
    <col min="3081" max="3081" width="13.375" style="2"/>
    <col min="3082" max="3084" width="12.125" style="2" customWidth="1"/>
    <col min="3085" max="3328" width="13.375" style="2"/>
    <col min="3329" max="3329" width="13.375" style="2" customWidth="1"/>
    <col min="3330" max="3330" width="4.625" style="2" customWidth="1"/>
    <col min="3331" max="3335" width="13.375" style="2"/>
    <col min="3336" max="3336" width="12.125" style="2" customWidth="1"/>
    <col min="3337" max="3337" width="13.375" style="2"/>
    <col min="3338" max="3340" width="12.125" style="2" customWidth="1"/>
    <col min="3341" max="3584" width="13.375" style="2"/>
    <col min="3585" max="3585" width="13.375" style="2" customWidth="1"/>
    <col min="3586" max="3586" width="4.625" style="2" customWidth="1"/>
    <col min="3587" max="3591" width="13.375" style="2"/>
    <col min="3592" max="3592" width="12.125" style="2" customWidth="1"/>
    <col min="3593" max="3593" width="13.375" style="2"/>
    <col min="3594" max="3596" width="12.125" style="2" customWidth="1"/>
    <col min="3597" max="3840" width="13.375" style="2"/>
    <col min="3841" max="3841" width="13.375" style="2" customWidth="1"/>
    <col min="3842" max="3842" width="4.625" style="2" customWidth="1"/>
    <col min="3843" max="3847" width="13.375" style="2"/>
    <col min="3848" max="3848" width="12.125" style="2" customWidth="1"/>
    <col min="3849" max="3849" width="13.375" style="2"/>
    <col min="3850" max="3852" width="12.125" style="2" customWidth="1"/>
    <col min="3853" max="4096" width="13.375" style="2"/>
    <col min="4097" max="4097" width="13.375" style="2" customWidth="1"/>
    <col min="4098" max="4098" width="4.625" style="2" customWidth="1"/>
    <col min="4099" max="4103" width="13.375" style="2"/>
    <col min="4104" max="4104" width="12.125" style="2" customWidth="1"/>
    <col min="4105" max="4105" width="13.375" style="2"/>
    <col min="4106" max="4108" width="12.125" style="2" customWidth="1"/>
    <col min="4109" max="4352" width="13.375" style="2"/>
    <col min="4353" max="4353" width="13.375" style="2" customWidth="1"/>
    <col min="4354" max="4354" width="4.625" style="2" customWidth="1"/>
    <col min="4355" max="4359" width="13.375" style="2"/>
    <col min="4360" max="4360" width="12.125" style="2" customWidth="1"/>
    <col min="4361" max="4361" width="13.375" style="2"/>
    <col min="4362" max="4364" width="12.125" style="2" customWidth="1"/>
    <col min="4365" max="4608" width="13.375" style="2"/>
    <col min="4609" max="4609" width="13.375" style="2" customWidth="1"/>
    <col min="4610" max="4610" width="4.625" style="2" customWidth="1"/>
    <col min="4611" max="4615" width="13.375" style="2"/>
    <col min="4616" max="4616" width="12.125" style="2" customWidth="1"/>
    <col min="4617" max="4617" width="13.375" style="2"/>
    <col min="4618" max="4620" width="12.125" style="2" customWidth="1"/>
    <col min="4621" max="4864" width="13.375" style="2"/>
    <col min="4865" max="4865" width="13.375" style="2" customWidth="1"/>
    <col min="4866" max="4866" width="4.625" style="2" customWidth="1"/>
    <col min="4867" max="4871" width="13.375" style="2"/>
    <col min="4872" max="4872" width="12.125" style="2" customWidth="1"/>
    <col min="4873" max="4873" width="13.375" style="2"/>
    <col min="4874" max="4876" width="12.125" style="2" customWidth="1"/>
    <col min="4877" max="5120" width="13.375" style="2"/>
    <col min="5121" max="5121" width="13.375" style="2" customWidth="1"/>
    <col min="5122" max="5122" width="4.625" style="2" customWidth="1"/>
    <col min="5123" max="5127" width="13.375" style="2"/>
    <col min="5128" max="5128" width="12.125" style="2" customWidth="1"/>
    <col min="5129" max="5129" width="13.375" style="2"/>
    <col min="5130" max="5132" width="12.125" style="2" customWidth="1"/>
    <col min="5133" max="5376" width="13.375" style="2"/>
    <col min="5377" max="5377" width="13.375" style="2" customWidth="1"/>
    <col min="5378" max="5378" width="4.625" style="2" customWidth="1"/>
    <col min="5379" max="5383" width="13.375" style="2"/>
    <col min="5384" max="5384" width="12.125" style="2" customWidth="1"/>
    <col min="5385" max="5385" width="13.375" style="2"/>
    <col min="5386" max="5388" width="12.125" style="2" customWidth="1"/>
    <col min="5389" max="5632" width="13.375" style="2"/>
    <col min="5633" max="5633" width="13.375" style="2" customWidth="1"/>
    <col min="5634" max="5634" width="4.625" style="2" customWidth="1"/>
    <col min="5635" max="5639" width="13.375" style="2"/>
    <col min="5640" max="5640" width="12.125" style="2" customWidth="1"/>
    <col min="5641" max="5641" width="13.375" style="2"/>
    <col min="5642" max="5644" width="12.125" style="2" customWidth="1"/>
    <col min="5645" max="5888" width="13.375" style="2"/>
    <col min="5889" max="5889" width="13.375" style="2" customWidth="1"/>
    <col min="5890" max="5890" width="4.625" style="2" customWidth="1"/>
    <col min="5891" max="5895" width="13.375" style="2"/>
    <col min="5896" max="5896" width="12.125" style="2" customWidth="1"/>
    <col min="5897" max="5897" width="13.375" style="2"/>
    <col min="5898" max="5900" width="12.125" style="2" customWidth="1"/>
    <col min="5901" max="6144" width="13.375" style="2"/>
    <col min="6145" max="6145" width="13.375" style="2" customWidth="1"/>
    <col min="6146" max="6146" width="4.625" style="2" customWidth="1"/>
    <col min="6147" max="6151" width="13.375" style="2"/>
    <col min="6152" max="6152" width="12.125" style="2" customWidth="1"/>
    <col min="6153" max="6153" width="13.375" style="2"/>
    <col min="6154" max="6156" width="12.125" style="2" customWidth="1"/>
    <col min="6157" max="6400" width="13.375" style="2"/>
    <col min="6401" max="6401" width="13.375" style="2" customWidth="1"/>
    <col min="6402" max="6402" width="4.625" style="2" customWidth="1"/>
    <col min="6403" max="6407" width="13.375" style="2"/>
    <col min="6408" max="6408" width="12.125" style="2" customWidth="1"/>
    <col min="6409" max="6409" width="13.375" style="2"/>
    <col min="6410" max="6412" width="12.125" style="2" customWidth="1"/>
    <col min="6413" max="6656" width="13.375" style="2"/>
    <col min="6657" max="6657" width="13.375" style="2" customWidth="1"/>
    <col min="6658" max="6658" width="4.625" style="2" customWidth="1"/>
    <col min="6659" max="6663" width="13.375" style="2"/>
    <col min="6664" max="6664" width="12.125" style="2" customWidth="1"/>
    <col min="6665" max="6665" width="13.375" style="2"/>
    <col min="6666" max="6668" width="12.125" style="2" customWidth="1"/>
    <col min="6669" max="6912" width="13.375" style="2"/>
    <col min="6913" max="6913" width="13.375" style="2" customWidth="1"/>
    <col min="6914" max="6914" width="4.625" style="2" customWidth="1"/>
    <col min="6915" max="6919" width="13.375" style="2"/>
    <col min="6920" max="6920" width="12.125" style="2" customWidth="1"/>
    <col min="6921" max="6921" width="13.375" style="2"/>
    <col min="6922" max="6924" width="12.125" style="2" customWidth="1"/>
    <col min="6925" max="7168" width="13.375" style="2"/>
    <col min="7169" max="7169" width="13.375" style="2" customWidth="1"/>
    <col min="7170" max="7170" width="4.625" style="2" customWidth="1"/>
    <col min="7171" max="7175" width="13.375" style="2"/>
    <col min="7176" max="7176" width="12.125" style="2" customWidth="1"/>
    <col min="7177" max="7177" width="13.375" style="2"/>
    <col min="7178" max="7180" width="12.125" style="2" customWidth="1"/>
    <col min="7181" max="7424" width="13.375" style="2"/>
    <col min="7425" max="7425" width="13.375" style="2" customWidth="1"/>
    <col min="7426" max="7426" width="4.625" style="2" customWidth="1"/>
    <col min="7427" max="7431" width="13.375" style="2"/>
    <col min="7432" max="7432" width="12.125" style="2" customWidth="1"/>
    <col min="7433" max="7433" width="13.375" style="2"/>
    <col min="7434" max="7436" width="12.125" style="2" customWidth="1"/>
    <col min="7437" max="7680" width="13.375" style="2"/>
    <col min="7681" max="7681" width="13.375" style="2" customWidth="1"/>
    <col min="7682" max="7682" width="4.625" style="2" customWidth="1"/>
    <col min="7683" max="7687" width="13.375" style="2"/>
    <col min="7688" max="7688" width="12.125" style="2" customWidth="1"/>
    <col min="7689" max="7689" width="13.375" style="2"/>
    <col min="7690" max="7692" width="12.125" style="2" customWidth="1"/>
    <col min="7693" max="7936" width="13.375" style="2"/>
    <col min="7937" max="7937" width="13.375" style="2" customWidth="1"/>
    <col min="7938" max="7938" width="4.625" style="2" customWidth="1"/>
    <col min="7939" max="7943" width="13.375" style="2"/>
    <col min="7944" max="7944" width="12.125" style="2" customWidth="1"/>
    <col min="7945" max="7945" width="13.375" style="2"/>
    <col min="7946" max="7948" width="12.125" style="2" customWidth="1"/>
    <col min="7949" max="8192" width="13.375" style="2"/>
    <col min="8193" max="8193" width="13.375" style="2" customWidth="1"/>
    <col min="8194" max="8194" width="4.625" style="2" customWidth="1"/>
    <col min="8195" max="8199" width="13.375" style="2"/>
    <col min="8200" max="8200" width="12.125" style="2" customWidth="1"/>
    <col min="8201" max="8201" width="13.375" style="2"/>
    <col min="8202" max="8204" width="12.125" style="2" customWidth="1"/>
    <col min="8205" max="8448" width="13.375" style="2"/>
    <col min="8449" max="8449" width="13.375" style="2" customWidth="1"/>
    <col min="8450" max="8450" width="4.625" style="2" customWidth="1"/>
    <col min="8451" max="8455" width="13.375" style="2"/>
    <col min="8456" max="8456" width="12.125" style="2" customWidth="1"/>
    <col min="8457" max="8457" width="13.375" style="2"/>
    <col min="8458" max="8460" width="12.125" style="2" customWidth="1"/>
    <col min="8461" max="8704" width="13.375" style="2"/>
    <col min="8705" max="8705" width="13.375" style="2" customWidth="1"/>
    <col min="8706" max="8706" width="4.625" style="2" customWidth="1"/>
    <col min="8707" max="8711" width="13.375" style="2"/>
    <col min="8712" max="8712" width="12.125" style="2" customWidth="1"/>
    <col min="8713" max="8713" width="13.375" style="2"/>
    <col min="8714" max="8716" width="12.125" style="2" customWidth="1"/>
    <col min="8717" max="8960" width="13.375" style="2"/>
    <col min="8961" max="8961" width="13.375" style="2" customWidth="1"/>
    <col min="8962" max="8962" width="4.625" style="2" customWidth="1"/>
    <col min="8963" max="8967" width="13.375" style="2"/>
    <col min="8968" max="8968" width="12.125" style="2" customWidth="1"/>
    <col min="8969" max="8969" width="13.375" style="2"/>
    <col min="8970" max="8972" width="12.125" style="2" customWidth="1"/>
    <col min="8973" max="9216" width="13.375" style="2"/>
    <col min="9217" max="9217" width="13.375" style="2" customWidth="1"/>
    <col min="9218" max="9218" width="4.625" style="2" customWidth="1"/>
    <col min="9219" max="9223" width="13.375" style="2"/>
    <col min="9224" max="9224" width="12.125" style="2" customWidth="1"/>
    <col min="9225" max="9225" width="13.375" style="2"/>
    <col min="9226" max="9228" width="12.125" style="2" customWidth="1"/>
    <col min="9229" max="9472" width="13.375" style="2"/>
    <col min="9473" max="9473" width="13.375" style="2" customWidth="1"/>
    <col min="9474" max="9474" width="4.625" style="2" customWidth="1"/>
    <col min="9475" max="9479" width="13.375" style="2"/>
    <col min="9480" max="9480" width="12.125" style="2" customWidth="1"/>
    <col min="9481" max="9481" width="13.375" style="2"/>
    <col min="9482" max="9484" width="12.125" style="2" customWidth="1"/>
    <col min="9485" max="9728" width="13.375" style="2"/>
    <col min="9729" max="9729" width="13.375" style="2" customWidth="1"/>
    <col min="9730" max="9730" width="4.625" style="2" customWidth="1"/>
    <col min="9731" max="9735" width="13.375" style="2"/>
    <col min="9736" max="9736" width="12.125" style="2" customWidth="1"/>
    <col min="9737" max="9737" width="13.375" style="2"/>
    <col min="9738" max="9740" width="12.125" style="2" customWidth="1"/>
    <col min="9741" max="9984" width="13.375" style="2"/>
    <col min="9985" max="9985" width="13.375" style="2" customWidth="1"/>
    <col min="9986" max="9986" width="4.625" style="2" customWidth="1"/>
    <col min="9987" max="9991" width="13.375" style="2"/>
    <col min="9992" max="9992" width="12.125" style="2" customWidth="1"/>
    <col min="9993" max="9993" width="13.375" style="2"/>
    <col min="9994" max="9996" width="12.125" style="2" customWidth="1"/>
    <col min="9997" max="10240" width="13.375" style="2"/>
    <col min="10241" max="10241" width="13.375" style="2" customWidth="1"/>
    <col min="10242" max="10242" width="4.625" style="2" customWidth="1"/>
    <col min="10243" max="10247" width="13.375" style="2"/>
    <col min="10248" max="10248" width="12.125" style="2" customWidth="1"/>
    <col min="10249" max="10249" width="13.375" style="2"/>
    <col min="10250" max="10252" width="12.125" style="2" customWidth="1"/>
    <col min="10253" max="10496" width="13.375" style="2"/>
    <col min="10497" max="10497" width="13.375" style="2" customWidth="1"/>
    <col min="10498" max="10498" width="4.625" style="2" customWidth="1"/>
    <col min="10499" max="10503" width="13.375" style="2"/>
    <col min="10504" max="10504" width="12.125" style="2" customWidth="1"/>
    <col min="10505" max="10505" width="13.375" style="2"/>
    <col min="10506" max="10508" width="12.125" style="2" customWidth="1"/>
    <col min="10509" max="10752" width="13.375" style="2"/>
    <col min="10753" max="10753" width="13.375" style="2" customWidth="1"/>
    <col min="10754" max="10754" width="4.625" style="2" customWidth="1"/>
    <col min="10755" max="10759" width="13.375" style="2"/>
    <col min="10760" max="10760" width="12.125" style="2" customWidth="1"/>
    <col min="10761" max="10761" width="13.375" style="2"/>
    <col min="10762" max="10764" width="12.125" style="2" customWidth="1"/>
    <col min="10765" max="11008" width="13.375" style="2"/>
    <col min="11009" max="11009" width="13.375" style="2" customWidth="1"/>
    <col min="11010" max="11010" width="4.625" style="2" customWidth="1"/>
    <col min="11011" max="11015" width="13.375" style="2"/>
    <col min="11016" max="11016" width="12.125" style="2" customWidth="1"/>
    <col min="11017" max="11017" width="13.375" style="2"/>
    <col min="11018" max="11020" width="12.125" style="2" customWidth="1"/>
    <col min="11021" max="11264" width="13.375" style="2"/>
    <col min="11265" max="11265" width="13.375" style="2" customWidth="1"/>
    <col min="11266" max="11266" width="4.625" style="2" customWidth="1"/>
    <col min="11267" max="11271" width="13.375" style="2"/>
    <col min="11272" max="11272" width="12.125" style="2" customWidth="1"/>
    <col min="11273" max="11273" width="13.375" style="2"/>
    <col min="11274" max="11276" width="12.125" style="2" customWidth="1"/>
    <col min="11277" max="11520" width="13.375" style="2"/>
    <col min="11521" max="11521" width="13.375" style="2" customWidth="1"/>
    <col min="11522" max="11522" width="4.625" style="2" customWidth="1"/>
    <col min="11523" max="11527" width="13.375" style="2"/>
    <col min="11528" max="11528" width="12.125" style="2" customWidth="1"/>
    <col min="11529" max="11529" width="13.375" style="2"/>
    <col min="11530" max="11532" width="12.125" style="2" customWidth="1"/>
    <col min="11533" max="11776" width="13.375" style="2"/>
    <col min="11777" max="11777" width="13.375" style="2" customWidth="1"/>
    <col min="11778" max="11778" width="4.625" style="2" customWidth="1"/>
    <col min="11779" max="11783" width="13.375" style="2"/>
    <col min="11784" max="11784" width="12.125" style="2" customWidth="1"/>
    <col min="11785" max="11785" width="13.375" style="2"/>
    <col min="11786" max="11788" width="12.125" style="2" customWidth="1"/>
    <col min="11789" max="12032" width="13.375" style="2"/>
    <col min="12033" max="12033" width="13.375" style="2" customWidth="1"/>
    <col min="12034" max="12034" width="4.625" style="2" customWidth="1"/>
    <col min="12035" max="12039" width="13.375" style="2"/>
    <col min="12040" max="12040" width="12.125" style="2" customWidth="1"/>
    <col min="12041" max="12041" width="13.375" style="2"/>
    <col min="12042" max="12044" width="12.125" style="2" customWidth="1"/>
    <col min="12045" max="12288" width="13.375" style="2"/>
    <col min="12289" max="12289" width="13.375" style="2" customWidth="1"/>
    <col min="12290" max="12290" width="4.625" style="2" customWidth="1"/>
    <col min="12291" max="12295" width="13.375" style="2"/>
    <col min="12296" max="12296" width="12.125" style="2" customWidth="1"/>
    <col min="12297" max="12297" width="13.375" style="2"/>
    <col min="12298" max="12300" width="12.125" style="2" customWidth="1"/>
    <col min="12301" max="12544" width="13.375" style="2"/>
    <col min="12545" max="12545" width="13.375" style="2" customWidth="1"/>
    <col min="12546" max="12546" width="4.625" style="2" customWidth="1"/>
    <col min="12547" max="12551" width="13.375" style="2"/>
    <col min="12552" max="12552" width="12.125" style="2" customWidth="1"/>
    <col min="12553" max="12553" width="13.375" style="2"/>
    <col min="12554" max="12556" width="12.125" style="2" customWidth="1"/>
    <col min="12557" max="12800" width="13.375" style="2"/>
    <col min="12801" max="12801" width="13.375" style="2" customWidth="1"/>
    <col min="12802" max="12802" width="4.625" style="2" customWidth="1"/>
    <col min="12803" max="12807" width="13.375" style="2"/>
    <col min="12808" max="12808" width="12.125" style="2" customWidth="1"/>
    <col min="12809" max="12809" width="13.375" style="2"/>
    <col min="12810" max="12812" width="12.125" style="2" customWidth="1"/>
    <col min="12813" max="13056" width="13.375" style="2"/>
    <col min="13057" max="13057" width="13.375" style="2" customWidth="1"/>
    <col min="13058" max="13058" width="4.625" style="2" customWidth="1"/>
    <col min="13059" max="13063" width="13.375" style="2"/>
    <col min="13064" max="13064" width="12.125" style="2" customWidth="1"/>
    <col min="13065" max="13065" width="13.375" style="2"/>
    <col min="13066" max="13068" width="12.125" style="2" customWidth="1"/>
    <col min="13069" max="13312" width="13.375" style="2"/>
    <col min="13313" max="13313" width="13.375" style="2" customWidth="1"/>
    <col min="13314" max="13314" width="4.625" style="2" customWidth="1"/>
    <col min="13315" max="13319" width="13.375" style="2"/>
    <col min="13320" max="13320" width="12.125" style="2" customWidth="1"/>
    <col min="13321" max="13321" width="13.375" style="2"/>
    <col min="13322" max="13324" width="12.125" style="2" customWidth="1"/>
    <col min="13325" max="13568" width="13.375" style="2"/>
    <col min="13569" max="13569" width="13.375" style="2" customWidth="1"/>
    <col min="13570" max="13570" width="4.625" style="2" customWidth="1"/>
    <col min="13571" max="13575" width="13.375" style="2"/>
    <col min="13576" max="13576" width="12.125" style="2" customWidth="1"/>
    <col min="13577" max="13577" width="13.375" style="2"/>
    <col min="13578" max="13580" width="12.125" style="2" customWidth="1"/>
    <col min="13581" max="13824" width="13.375" style="2"/>
    <col min="13825" max="13825" width="13.375" style="2" customWidth="1"/>
    <col min="13826" max="13826" width="4.625" style="2" customWidth="1"/>
    <col min="13827" max="13831" width="13.375" style="2"/>
    <col min="13832" max="13832" width="12.125" style="2" customWidth="1"/>
    <col min="13833" max="13833" width="13.375" style="2"/>
    <col min="13834" max="13836" width="12.125" style="2" customWidth="1"/>
    <col min="13837" max="14080" width="13.375" style="2"/>
    <col min="14081" max="14081" width="13.375" style="2" customWidth="1"/>
    <col min="14082" max="14082" width="4.625" style="2" customWidth="1"/>
    <col min="14083" max="14087" width="13.375" style="2"/>
    <col min="14088" max="14088" width="12.125" style="2" customWidth="1"/>
    <col min="14089" max="14089" width="13.375" style="2"/>
    <col min="14090" max="14092" width="12.125" style="2" customWidth="1"/>
    <col min="14093" max="14336" width="13.375" style="2"/>
    <col min="14337" max="14337" width="13.375" style="2" customWidth="1"/>
    <col min="14338" max="14338" width="4.625" style="2" customWidth="1"/>
    <col min="14339" max="14343" width="13.375" style="2"/>
    <col min="14344" max="14344" width="12.125" style="2" customWidth="1"/>
    <col min="14345" max="14345" width="13.375" style="2"/>
    <col min="14346" max="14348" width="12.125" style="2" customWidth="1"/>
    <col min="14349" max="14592" width="13.375" style="2"/>
    <col min="14593" max="14593" width="13.375" style="2" customWidth="1"/>
    <col min="14594" max="14594" width="4.625" style="2" customWidth="1"/>
    <col min="14595" max="14599" width="13.375" style="2"/>
    <col min="14600" max="14600" width="12.125" style="2" customWidth="1"/>
    <col min="14601" max="14601" width="13.375" style="2"/>
    <col min="14602" max="14604" width="12.125" style="2" customWidth="1"/>
    <col min="14605" max="14848" width="13.375" style="2"/>
    <col min="14849" max="14849" width="13.375" style="2" customWidth="1"/>
    <col min="14850" max="14850" width="4.625" style="2" customWidth="1"/>
    <col min="14851" max="14855" width="13.375" style="2"/>
    <col min="14856" max="14856" width="12.125" style="2" customWidth="1"/>
    <col min="14857" max="14857" width="13.375" style="2"/>
    <col min="14858" max="14860" width="12.125" style="2" customWidth="1"/>
    <col min="14861" max="15104" width="13.375" style="2"/>
    <col min="15105" max="15105" width="13.375" style="2" customWidth="1"/>
    <col min="15106" max="15106" width="4.625" style="2" customWidth="1"/>
    <col min="15107" max="15111" width="13.375" style="2"/>
    <col min="15112" max="15112" width="12.125" style="2" customWidth="1"/>
    <col min="15113" max="15113" width="13.375" style="2"/>
    <col min="15114" max="15116" width="12.125" style="2" customWidth="1"/>
    <col min="15117" max="15360" width="13.375" style="2"/>
    <col min="15361" max="15361" width="13.375" style="2" customWidth="1"/>
    <col min="15362" max="15362" width="4.625" style="2" customWidth="1"/>
    <col min="15363" max="15367" width="13.375" style="2"/>
    <col min="15368" max="15368" width="12.125" style="2" customWidth="1"/>
    <col min="15369" max="15369" width="13.375" style="2"/>
    <col min="15370" max="15372" width="12.125" style="2" customWidth="1"/>
    <col min="15373" max="15616" width="13.375" style="2"/>
    <col min="15617" max="15617" width="13.375" style="2" customWidth="1"/>
    <col min="15618" max="15618" width="4.625" style="2" customWidth="1"/>
    <col min="15619" max="15623" width="13.375" style="2"/>
    <col min="15624" max="15624" width="12.125" style="2" customWidth="1"/>
    <col min="15625" max="15625" width="13.375" style="2"/>
    <col min="15626" max="15628" width="12.125" style="2" customWidth="1"/>
    <col min="15629" max="15872" width="13.375" style="2"/>
    <col min="15873" max="15873" width="13.375" style="2" customWidth="1"/>
    <col min="15874" max="15874" width="4.625" style="2" customWidth="1"/>
    <col min="15875" max="15879" width="13.375" style="2"/>
    <col min="15880" max="15880" width="12.125" style="2" customWidth="1"/>
    <col min="15881" max="15881" width="13.375" style="2"/>
    <col min="15882" max="15884" width="12.125" style="2" customWidth="1"/>
    <col min="15885" max="16128" width="13.375" style="2"/>
    <col min="16129" max="16129" width="13.375" style="2" customWidth="1"/>
    <col min="16130" max="16130" width="4.625" style="2" customWidth="1"/>
    <col min="16131" max="16135" width="13.375" style="2"/>
    <col min="16136" max="16136" width="12.125" style="2" customWidth="1"/>
    <col min="16137" max="16137" width="13.375" style="2"/>
    <col min="16138" max="16140" width="12.125" style="2" customWidth="1"/>
    <col min="16141" max="16384" width="13.375" style="2"/>
  </cols>
  <sheetData>
    <row r="1" spans="1:12" x14ac:dyDescent="0.2">
      <c r="A1" s="1"/>
    </row>
    <row r="6" spans="1:12" x14ac:dyDescent="0.2">
      <c r="E6" s="3" t="s">
        <v>407</v>
      </c>
    </row>
    <row r="7" spans="1:12" ht="18" thickBot="1" x14ac:dyDescent="0.25">
      <c r="B7" s="4"/>
      <c r="C7" s="4"/>
      <c r="D7" s="4"/>
      <c r="E7" s="4"/>
      <c r="F7" s="4"/>
      <c r="G7" s="7" t="s">
        <v>408</v>
      </c>
      <c r="H7" s="4"/>
      <c r="I7" s="4"/>
      <c r="J7" s="4"/>
      <c r="K7" s="4"/>
      <c r="L7" s="4"/>
    </row>
    <row r="8" spans="1:12" x14ac:dyDescent="0.2">
      <c r="D8" s="11" t="s">
        <v>409</v>
      </c>
      <c r="E8" s="8"/>
      <c r="G8" s="8"/>
      <c r="I8" s="15"/>
    </row>
    <row r="9" spans="1:12" x14ac:dyDescent="0.2">
      <c r="D9" s="11" t="s">
        <v>332</v>
      </c>
      <c r="E9" s="13" t="s">
        <v>410</v>
      </c>
      <c r="F9" s="9"/>
      <c r="G9" s="12"/>
      <c r="H9" s="84" t="s">
        <v>411</v>
      </c>
      <c r="I9" s="9"/>
      <c r="J9" s="9"/>
      <c r="K9" s="9"/>
      <c r="L9" s="9"/>
    </row>
    <row r="10" spans="1:12" x14ac:dyDescent="0.2">
      <c r="D10" s="11" t="s">
        <v>336</v>
      </c>
      <c r="E10" s="8"/>
      <c r="F10" s="10" t="s">
        <v>412</v>
      </c>
      <c r="G10" s="11" t="s">
        <v>413</v>
      </c>
      <c r="H10" s="8"/>
      <c r="I10" s="53" t="s">
        <v>414</v>
      </c>
      <c r="J10" s="8"/>
      <c r="K10" s="8"/>
      <c r="L10" s="8"/>
    </row>
    <row r="11" spans="1:12" x14ac:dyDescent="0.2">
      <c r="B11" s="9"/>
      <c r="C11" s="9"/>
      <c r="D11" s="13" t="s">
        <v>344</v>
      </c>
      <c r="E11" s="14" t="s">
        <v>415</v>
      </c>
      <c r="F11" s="14" t="s">
        <v>416</v>
      </c>
      <c r="G11" s="13" t="s">
        <v>417</v>
      </c>
      <c r="H11" s="13" t="s">
        <v>418</v>
      </c>
      <c r="I11" s="13" t="s">
        <v>419</v>
      </c>
      <c r="J11" s="13" t="s">
        <v>420</v>
      </c>
      <c r="K11" s="13" t="s">
        <v>421</v>
      </c>
      <c r="L11" s="13" t="s">
        <v>422</v>
      </c>
    </row>
    <row r="12" spans="1:12" x14ac:dyDescent="0.2">
      <c r="D12" s="8"/>
      <c r="G12" s="51" t="s">
        <v>423</v>
      </c>
      <c r="K12" s="51" t="s">
        <v>424</v>
      </c>
    </row>
    <row r="13" spans="1:12" x14ac:dyDescent="0.2">
      <c r="B13" s="1" t="s">
        <v>425</v>
      </c>
      <c r="D13" s="60">
        <v>287700</v>
      </c>
      <c r="E13" s="23">
        <v>34000</v>
      </c>
      <c r="F13" s="23">
        <v>253800</v>
      </c>
      <c r="G13" s="54" t="s">
        <v>295</v>
      </c>
      <c r="H13" s="76" t="s">
        <v>295</v>
      </c>
      <c r="I13" s="76" t="s">
        <v>295</v>
      </c>
      <c r="J13" s="76" t="s">
        <v>295</v>
      </c>
      <c r="K13" s="76" t="s">
        <v>295</v>
      </c>
      <c r="L13" s="54" t="s">
        <v>295</v>
      </c>
    </row>
    <row r="14" spans="1:12" x14ac:dyDescent="0.2">
      <c r="B14" s="1" t="s">
        <v>426</v>
      </c>
      <c r="D14" s="60">
        <v>311300</v>
      </c>
      <c r="E14" s="23">
        <v>67700</v>
      </c>
      <c r="F14" s="23">
        <v>243600</v>
      </c>
      <c r="G14" s="54" t="s">
        <v>295</v>
      </c>
      <c r="H14" s="76" t="s">
        <v>295</v>
      </c>
      <c r="I14" s="76" t="s">
        <v>295</v>
      </c>
      <c r="J14" s="76" t="s">
        <v>295</v>
      </c>
      <c r="K14" s="76" t="s">
        <v>295</v>
      </c>
      <c r="L14" s="54" t="s">
        <v>295</v>
      </c>
    </row>
    <row r="15" spans="1:12" x14ac:dyDescent="0.2">
      <c r="B15" s="1" t="s">
        <v>427</v>
      </c>
      <c r="D15" s="60">
        <v>320600</v>
      </c>
      <c r="E15" s="23">
        <v>97500</v>
      </c>
      <c r="F15" s="23">
        <v>223000</v>
      </c>
      <c r="G15" s="54" t="s">
        <v>295</v>
      </c>
      <c r="H15" s="23">
        <v>72800</v>
      </c>
      <c r="I15" s="23">
        <v>135900</v>
      </c>
      <c r="J15" s="23">
        <v>78900</v>
      </c>
      <c r="K15" s="23">
        <v>33000</v>
      </c>
      <c r="L15" s="54" t="s">
        <v>295</v>
      </c>
    </row>
    <row r="16" spans="1:12" x14ac:dyDescent="0.2">
      <c r="D16" s="8"/>
      <c r="E16" s="23"/>
      <c r="F16" s="23"/>
    </row>
    <row r="17" spans="2:12" x14ac:dyDescent="0.2">
      <c r="B17" s="1" t="s">
        <v>428</v>
      </c>
      <c r="D17" s="60">
        <v>329600</v>
      </c>
      <c r="E17" s="23">
        <v>126600</v>
      </c>
      <c r="F17" s="23">
        <v>202100</v>
      </c>
      <c r="G17" s="54" t="s">
        <v>295</v>
      </c>
      <c r="H17" s="23">
        <f>55600+12500</f>
        <v>68100</v>
      </c>
      <c r="I17" s="23">
        <v>134400</v>
      </c>
      <c r="J17" s="23">
        <v>90000</v>
      </c>
      <c r="K17" s="23">
        <v>37000</v>
      </c>
      <c r="L17" s="54" t="s">
        <v>295</v>
      </c>
    </row>
    <row r="18" spans="2:12" x14ac:dyDescent="0.2">
      <c r="B18" s="1" t="s">
        <v>429</v>
      </c>
      <c r="D18" s="60">
        <v>346600</v>
      </c>
      <c r="E18" s="23">
        <v>170900</v>
      </c>
      <c r="F18" s="23">
        <v>174700</v>
      </c>
      <c r="G18" s="54" t="s">
        <v>295</v>
      </c>
      <c r="H18" s="23">
        <v>49300</v>
      </c>
      <c r="I18" s="23">
        <v>146600</v>
      </c>
      <c r="J18" s="23">
        <v>100000</v>
      </c>
      <c r="K18" s="23">
        <v>37200</v>
      </c>
      <c r="L18" s="54" t="s">
        <v>295</v>
      </c>
    </row>
    <row r="19" spans="2:12" x14ac:dyDescent="0.2">
      <c r="B19" s="3" t="s">
        <v>430</v>
      </c>
      <c r="C19" s="57"/>
      <c r="D19" s="95">
        <v>364900</v>
      </c>
      <c r="E19" s="93">
        <v>214900</v>
      </c>
      <c r="F19" s="93">
        <v>145400</v>
      </c>
      <c r="G19" s="93">
        <v>7800</v>
      </c>
      <c r="H19" s="93">
        <v>57600</v>
      </c>
      <c r="I19" s="93">
        <v>149600</v>
      </c>
      <c r="J19" s="93">
        <v>107100</v>
      </c>
      <c r="K19" s="93">
        <v>35300</v>
      </c>
      <c r="L19" s="93">
        <v>7500</v>
      </c>
    </row>
    <row r="20" spans="2:12" x14ac:dyDescent="0.2">
      <c r="D20" s="8"/>
    </row>
    <row r="21" spans="2:12" x14ac:dyDescent="0.2">
      <c r="C21" s="1" t="s">
        <v>431</v>
      </c>
      <c r="D21" s="60">
        <v>136650</v>
      </c>
      <c r="E21" s="23">
        <v>85850</v>
      </c>
      <c r="F21" s="23">
        <v>47250</v>
      </c>
      <c r="G21" s="23">
        <v>1330</v>
      </c>
      <c r="H21" s="23">
        <v>17090</v>
      </c>
      <c r="I21" s="23">
        <v>50960</v>
      </c>
      <c r="J21" s="23">
        <v>45810</v>
      </c>
      <c r="K21" s="23">
        <v>17140</v>
      </c>
      <c r="L21" s="23">
        <v>4310</v>
      </c>
    </row>
    <row r="22" spans="2:12" x14ac:dyDescent="0.2">
      <c r="C22" s="1" t="s">
        <v>432</v>
      </c>
      <c r="D22" s="60">
        <v>15720</v>
      </c>
      <c r="E22" s="23">
        <v>7420</v>
      </c>
      <c r="F22" s="23">
        <v>8230</v>
      </c>
      <c r="G22" s="23">
        <v>210</v>
      </c>
      <c r="H22" s="23">
        <v>3340</v>
      </c>
      <c r="I22" s="23">
        <v>7910</v>
      </c>
      <c r="J22" s="23">
        <v>3360</v>
      </c>
      <c r="K22" s="23">
        <v>830</v>
      </c>
      <c r="L22" s="23">
        <v>60</v>
      </c>
    </row>
    <row r="23" spans="2:12" x14ac:dyDescent="0.2">
      <c r="C23" s="1" t="s">
        <v>433</v>
      </c>
      <c r="D23" s="60">
        <v>15620</v>
      </c>
      <c r="E23" s="23">
        <v>11290</v>
      </c>
      <c r="F23" s="23">
        <v>4090</v>
      </c>
      <c r="G23" s="23">
        <v>150</v>
      </c>
      <c r="H23" s="23">
        <v>2190</v>
      </c>
      <c r="I23" s="23">
        <v>6310</v>
      </c>
      <c r="J23" s="23">
        <v>3910</v>
      </c>
      <c r="K23" s="23">
        <v>2590</v>
      </c>
      <c r="L23" s="23">
        <v>480</v>
      </c>
    </row>
    <row r="24" spans="2:12" x14ac:dyDescent="0.2">
      <c r="D24" s="8"/>
    </row>
    <row r="25" spans="2:12" x14ac:dyDescent="0.2">
      <c r="C25" s="1" t="s">
        <v>434</v>
      </c>
      <c r="D25" s="60">
        <v>9860</v>
      </c>
      <c r="E25" s="23">
        <v>6150</v>
      </c>
      <c r="F25" s="23">
        <v>3610</v>
      </c>
      <c r="G25" s="23">
        <v>240</v>
      </c>
      <c r="H25" s="23">
        <v>2780</v>
      </c>
      <c r="I25" s="23">
        <v>4550</v>
      </c>
      <c r="J25" s="23">
        <v>1650</v>
      </c>
      <c r="K25" s="23">
        <v>570</v>
      </c>
      <c r="L25" s="23">
        <v>70</v>
      </c>
    </row>
    <row r="26" spans="2:12" x14ac:dyDescent="0.2">
      <c r="C26" s="1" t="s">
        <v>435</v>
      </c>
      <c r="D26" s="60">
        <v>9360</v>
      </c>
      <c r="E26" s="23">
        <v>5230</v>
      </c>
      <c r="F26" s="23">
        <v>4060</v>
      </c>
      <c r="G26" s="23">
        <v>290</v>
      </c>
      <c r="H26" s="23">
        <v>1490</v>
      </c>
      <c r="I26" s="23">
        <v>3900</v>
      </c>
      <c r="J26" s="23">
        <v>2960</v>
      </c>
      <c r="K26" s="23">
        <v>510</v>
      </c>
      <c r="L26" s="23">
        <v>200</v>
      </c>
    </row>
    <row r="27" spans="2:12" x14ac:dyDescent="0.2">
      <c r="C27" s="1" t="s">
        <v>436</v>
      </c>
      <c r="D27" s="60">
        <v>25020</v>
      </c>
      <c r="E27" s="23">
        <v>18320</v>
      </c>
      <c r="F27" s="23">
        <v>6320</v>
      </c>
      <c r="G27" s="23">
        <v>500</v>
      </c>
      <c r="H27" s="23">
        <v>2910</v>
      </c>
      <c r="I27" s="23">
        <v>9600</v>
      </c>
      <c r="J27" s="23">
        <v>8140</v>
      </c>
      <c r="K27" s="23">
        <v>2980</v>
      </c>
      <c r="L27" s="23">
        <v>880</v>
      </c>
    </row>
    <row r="28" spans="2:12" x14ac:dyDescent="0.2">
      <c r="C28" s="1" t="s">
        <v>437</v>
      </c>
      <c r="D28" s="60">
        <v>13360</v>
      </c>
      <c r="E28" s="23">
        <v>9710</v>
      </c>
      <c r="F28" s="23">
        <v>3620</v>
      </c>
      <c r="G28" s="23">
        <v>310</v>
      </c>
      <c r="H28" s="23">
        <v>2940</v>
      </c>
      <c r="I28" s="23">
        <v>5730</v>
      </c>
      <c r="J28" s="23">
        <v>3100</v>
      </c>
      <c r="K28" s="23">
        <v>1010</v>
      </c>
      <c r="L28" s="23">
        <v>270</v>
      </c>
    </row>
    <row r="29" spans="2:12" x14ac:dyDescent="0.2">
      <c r="D29" s="8"/>
    </row>
    <row r="30" spans="2:12" x14ac:dyDescent="0.2">
      <c r="C30" s="1" t="s">
        <v>438</v>
      </c>
      <c r="D30" s="60">
        <v>15000</v>
      </c>
      <c r="E30" s="23">
        <v>9790</v>
      </c>
      <c r="F30" s="23">
        <v>5160</v>
      </c>
      <c r="G30" s="23">
        <v>20</v>
      </c>
      <c r="H30" s="23">
        <v>770</v>
      </c>
      <c r="I30" s="23">
        <v>8080</v>
      </c>
      <c r="J30" s="23">
        <v>5750</v>
      </c>
      <c r="K30" s="23">
        <v>380</v>
      </c>
      <c r="L30" s="76" t="s">
        <v>439</v>
      </c>
    </row>
    <row r="31" spans="2:12" x14ac:dyDescent="0.2">
      <c r="C31" s="1" t="s">
        <v>440</v>
      </c>
      <c r="D31" s="60">
        <v>6180</v>
      </c>
      <c r="E31" s="23">
        <v>2580</v>
      </c>
      <c r="F31" s="23">
        <v>3590</v>
      </c>
      <c r="G31" s="76" t="s">
        <v>439</v>
      </c>
      <c r="H31" s="23">
        <v>2050</v>
      </c>
      <c r="I31" s="23">
        <v>2950</v>
      </c>
      <c r="J31" s="23">
        <v>970</v>
      </c>
      <c r="K31" s="23">
        <v>180</v>
      </c>
      <c r="L31" s="23">
        <v>20</v>
      </c>
    </row>
    <row r="32" spans="2:12" ht="18" thickBot="1" x14ac:dyDescent="0.25">
      <c r="B32" s="4"/>
      <c r="C32" s="4"/>
      <c r="D32" s="25"/>
      <c r="E32" s="4"/>
      <c r="F32" s="4"/>
      <c r="G32" s="4"/>
      <c r="H32" s="4"/>
      <c r="I32" s="4"/>
      <c r="J32" s="4"/>
      <c r="K32" s="4"/>
      <c r="L32" s="4"/>
    </row>
    <row r="33" spans="1:4" x14ac:dyDescent="0.2">
      <c r="D33" s="1" t="s">
        <v>441</v>
      </c>
    </row>
    <row r="34" spans="1:4" x14ac:dyDescent="0.2">
      <c r="D34" s="1" t="s">
        <v>329</v>
      </c>
    </row>
    <row r="35" spans="1:4" x14ac:dyDescent="0.2">
      <c r="A35" s="1"/>
    </row>
  </sheetData>
  <phoneticPr fontId="2"/>
  <pageMargins left="0.37" right="0.46" top="0.63" bottom="0.59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/>
  <dimension ref="A1:M34"/>
  <sheetViews>
    <sheetView showGridLines="0" topLeftCell="A31" zoomScale="75" zoomScaleNormal="75" workbookViewId="0">
      <selection activeCell="C5" sqref="C5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4" width="14.375" style="2" customWidth="1"/>
    <col min="5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0" width="14.375" style="2" customWidth="1"/>
    <col min="261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16" width="14.375" style="2" customWidth="1"/>
    <col min="517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2" width="14.375" style="2" customWidth="1"/>
    <col min="773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28" width="14.375" style="2" customWidth="1"/>
    <col min="1029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84" width="14.375" style="2" customWidth="1"/>
    <col min="1285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0" width="14.375" style="2" customWidth="1"/>
    <col min="1541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796" width="14.375" style="2" customWidth="1"/>
    <col min="1797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2" width="14.375" style="2" customWidth="1"/>
    <col min="2053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08" width="14.375" style="2" customWidth="1"/>
    <col min="2309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64" width="14.375" style="2" customWidth="1"/>
    <col min="2565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0" width="14.375" style="2" customWidth="1"/>
    <col min="2821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76" width="14.375" style="2" customWidth="1"/>
    <col min="3077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2" width="14.375" style="2" customWidth="1"/>
    <col min="3333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88" width="14.375" style="2" customWidth="1"/>
    <col min="3589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44" width="14.375" style="2" customWidth="1"/>
    <col min="3845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0" width="14.375" style="2" customWidth="1"/>
    <col min="4101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56" width="14.375" style="2" customWidth="1"/>
    <col min="4357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2" width="14.375" style="2" customWidth="1"/>
    <col min="4613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68" width="14.375" style="2" customWidth="1"/>
    <col min="4869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24" width="14.375" style="2" customWidth="1"/>
    <col min="5125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0" width="14.375" style="2" customWidth="1"/>
    <col min="5381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36" width="14.375" style="2" customWidth="1"/>
    <col min="5637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2" width="14.375" style="2" customWidth="1"/>
    <col min="5893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48" width="14.375" style="2" customWidth="1"/>
    <col min="6149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04" width="14.375" style="2" customWidth="1"/>
    <col min="6405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0" width="14.375" style="2" customWidth="1"/>
    <col min="6661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16" width="14.375" style="2" customWidth="1"/>
    <col min="6917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2" width="14.375" style="2" customWidth="1"/>
    <col min="7173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28" width="14.375" style="2" customWidth="1"/>
    <col min="7429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84" width="14.375" style="2" customWidth="1"/>
    <col min="7685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0" width="14.375" style="2" customWidth="1"/>
    <col min="7941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196" width="14.375" style="2" customWidth="1"/>
    <col min="8197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2" width="14.375" style="2" customWidth="1"/>
    <col min="8453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08" width="14.375" style="2" customWidth="1"/>
    <col min="8709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64" width="14.375" style="2" customWidth="1"/>
    <col min="8965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0" width="14.375" style="2" customWidth="1"/>
    <col min="9221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76" width="14.375" style="2" customWidth="1"/>
    <col min="9477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2" width="14.375" style="2" customWidth="1"/>
    <col min="9733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88" width="14.375" style="2" customWidth="1"/>
    <col min="9989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44" width="14.375" style="2" customWidth="1"/>
    <col min="10245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0" width="14.375" style="2" customWidth="1"/>
    <col min="10501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56" width="14.375" style="2" customWidth="1"/>
    <col min="10757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2" width="14.375" style="2" customWidth="1"/>
    <col min="11013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68" width="14.375" style="2" customWidth="1"/>
    <col min="11269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24" width="14.375" style="2" customWidth="1"/>
    <col min="11525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0" width="14.375" style="2" customWidth="1"/>
    <col min="11781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36" width="14.375" style="2" customWidth="1"/>
    <col min="12037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2" width="14.375" style="2" customWidth="1"/>
    <col min="12293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48" width="14.375" style="2" customWidth="1"/>
    <col min="12549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04" width="14.375" style="2" customWidth="1"/>
    <col min="12805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0" width="14.375" style="2" customWidth="1"/>
    <col min="13061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16" width="14.375" style="2" customWidth="1"/>
    <col min="13317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2" width="14.375" style="2" customWidth="1"/>
    <col min="13573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28" width="14.375" style="2" customWidth="1"/>
    <col min="13829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84" width="14.375" style="2" customWidth="1"/>
    <col min="14085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0" width="14.375" style="2" customWidth="1"/>
    <col min="14341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596" width="14.375" style="2" customWidth="1"/>
    <col min="14597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2" width="14.375" style="2" customWidth="1"/>
    <col min="14853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08" width="14.375" style="2" customWidth="1"/>
    <col min="15109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64" width="14.375" style="2" customWidth="1"/>
    <col min="15365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0" width="14.375" style="2" customWidth="1"/>
    <col min="15621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76" width="14.375" style="2" customWidth="1"/>
    <col min="15877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2" width="14.375" style="2" customWidth="1"/>
    <col min="16133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F6" s="3" t="s">
        <v>442</v>
      </c>
    </row>
    <row r="7" spans="1:13" ht="18" thickBot="1" x14ac:dyDescent="0.25">
      <c r="B7" s="4"/>
      <c r="C7" s="4"/>
      <c r="D7" s="4"/>
      <c r="E7" s="4"/>
      <c r="F7" s="4"/>
      <c r="G7" s="7" t="s">
        <v>384</v>
      </c>
      <c r="H7" s="4"/>
      <c r="I7" s="4"/>
      <c r="J7" s="4"/>
      <c r="K7" s="4"/>
      <c r="L7" s="4"/>
      <c r="M7" s="4"/>
    </row>
    <row r="8" spans="1:13" x14ac:dyDescent="0.2">
      <c r="E8" s="8"/>
      <c r="F8" s="9"/>
      <c r="G8" s="9"/>
      <c r="H8" s="9"/>
      <c r="I8" s="9"/>
      <c r="J8" s="9"/>
      <c r="K8" s="9"/>
      <c r="L8" s="9"/>
      <c r="M8" s="9"/>
    </row>
    <row r="9" spans="1:13" x14ac:dyDescent="0.2">
      <c r="E9" s="10"/>
      <c r="F9" s="11" t="s">
        <v>443</v>
      </c>
      <c r="G9" s="9"/>
      <c r="H9" s="9"/>
      <c r="I9" s="8"/>
      <c r="J9" s="10" t="s">
        <v>444</v>
      </c>
      <c r="K9" s="8"/>
      <c r="L9" s="8"/>
      <c r="M9" s="8"/>
    </row>
    <row r="10" spans="1:13" x14ac:dyDescent="0.2">
      <c r="E10" s="10" t="s">
        <v>7</v>
      </c>
      <c r="F10" s="10" t="s">
        <v>7</v>
      </c>
      <c r="G10" s="10" t="s">
        <v>445</v>
      </c>
      <c r="H10" s="8"/>
      <c r="I10" s="10" t="s">
        <v>446</v>
      </c>
      <c r="J10" s="10" t="s">
        <v>447</v>
      </c>
      <c r="K10" s="10" t="s">
        <v>448</v>
      </c>
      <c r="L10" s="10" t="s">
        <v>449</v>
      </c>
      <c r="M10" s="10" t="s">
        <v>450</v>
      </c>
    </row>
    <row r="11" spans="1:13" x14ac:dyDescent="0.2">
      <c r="B11" s="9"/>
      <c r="C11" s="9"/>
      <c r="D11" s="9"/>
      <c r="E11" s="12"/>
      <c r="F11" s="12"/>
      <c r="G11" s="14" t="s">
        <v>451</v>
      </c>
      <c r="H11" s="14" t="s">
        <v>452</v>
      </c>
      <c r="I11" s="14" t="s">
        <v>453</v>
      </c>
      <c r="J11" s="14" t="s">
        <v>454</v>
      </c>
      <c r="K11" s="12"/>
      <c r="L11" s="14" t="s">
        <v>455</v>
      </c>
      <c r="M11" s="12"/>
    </row>
    <row r="12" spans="1:13" x14ac:dyDescent="0.2">
      <c r="B12" s="3" t="s">
        <v>456</v>
      </c>
      <c r="C12" s="57"/>
      <c r="D12" s="57"/>
      <c r="E12" s="56"/>
      <c r="F12" s="57"/>
      <c r="G12" s="57"/>
      <c r="H12" s="57"/>
      <c r="I12" s="57"/>
      <c r="J12" s="57"/>
      <c r="K12" s="57"/>
      <c r="L12" s="57"/>
      <c r="M12" s="57"/>
    </row>
    <row r="13" spans="1:13" x14ac:dyDescent="0.2">
      <c r="B13" s="3" t="s">
        <v>457</v>
      </c>
      <c r="C13" s="57"/>
      <c r="D13" s="57"/>
      <c r="E13" s="56">
        <f>SUM(E15:E20)-1</f>
        <v>28299.800000000003</v>
      </c>
      <c r="F13" s="57">
        <f>SUM(F15:F20)+100</f>
        <v>4800.1000000000004</v>
      </c>
      <c r="G13" s="57">
        <f>SUM(G15:G20)</f>
        <v>0.1</v>
      </c>
      <c r="H13" s="57">
        <f>SUM(H15:H20)</f>
        <v>4700</v>
      </c>
      <c r="I13" s="57">
        <f>SUM(I15:I20)+100</f>
        <v>600.20000000000005</v>
      </c>
      <c r="J13" s="57">
        <f>SUM(J15:J20)-100</f>
        <v>15900</v>
      </c>
      <c r="K13" s="57">
        <f>SUM(K15:K20)</f>
        <v>6600</v>
      </c>
      <c r="L13" s="57">
        <f>SUM(L15:L20)-100</f>
        <v>300</v>
      </c>
      <c r="M13" s="57">
        <f>SUM(M15:M20)+99</f>
        <v>99.5</v>
      </c>
    </row>
    <row r="14" spans="1:13" x14ac:dyDescent="0.2">
      <c r="E14" s="8"/>
    </row>
    <row r="15" spans="1:13" x14ac:dyDescent="0.2">
      <c r="C15" s="1" t="s">
        <v>458</v>
      </c>
      <c r="E15" s="20">
        <f>F15+SUM(I15:M15)</f>
        <v>5000.1000000000004</v>
      </c>
      <c r="F15" s="83">
        <f>G15+H15</f>
        <v>600</v>
      </c>
      <c r="G15" s="76" t="s">
        <v>46</v>
      </c>
      <c r="H15" s="23">
        <v>600</v>
      </c>
      <c r="I15" s="23">
        <v>100</v>
      </c>
      <c r="J15" s="23">
        <v>3000</v>
      </c>
      <c r="K15" s="23">
        <v>1200</v>
      </c>
      <c r="L15" s="23">
        <v>100</v>
      </c>
      <c r="M15" s="23">
        <v>0.1</v>
      </c>
    </row>
    <row r="16" spans="1:13" x14ac:dyDescent="0.2">
      <c r="C16" s="1" t="s">
        <v>459</v>
      </c>
      <c r="E16" s="20">
        <f>F16+SUM(I16:M16)</f>
        <v>6900.1</v>
      </c>
      <c r="F16" s="83">
        <f>G16+H16</f>
        <v>1900</v>
      </c>
      <c r="G16" s="76" t="s">
        <v>46</v>
      </c>
      <c r="H16" s="23">
        <v>1900</v>
      </c>
      <c r="I16" s="23">
        <v>300</v>
      </c>
      <c r="J16" s="23">
        <v>3100</v>
      </c>
      <c r="K16" s="23">
        <v>1600</v>
      </c>
      <c r="L16" s="76" t="s">
        <v>46</v>
      </c>
      <c r="M16" s="23">
        <v>0.1</v>
      </c>
    </row>
    <row r="17" spans="3:13" x14ac:dyDescent="0.2">
      <c r="C17" s="1" t="s">
        <v>460</v>
      </c>
      <c r="E17" s="20">
        <f>F17+SUM(I17:M17)-100</f>
        <v>5800.2000000000007</v>
      </c>
      <c r="F17" s="83">
        <f>G17+H17</f>
        <v>800</v>
      </c>
      <c r="G17" s="76" t="s">
        <v>46</v>
      </c>
      <c r="H17" s="23">
        <v>800</v>
      </c>
      <c r="I17" s="23">
        <v>0.1</v>
      </c>
      <c r="J17" s="23">
        <v>3600</v>
      </c>
      <c r="K17" s="23">
        <v>1400</v>
      </c>
      <c r="L17" s="23">
        <v>100</v>
      </c>
      <c r="M17" s="23">
        <v>0.1</v>
      </c>
    </row>
    <row r="18" spans="3:13" x14ac:dyDescent="0.2">
      <c r="E18" s="8"/>
      <c r="M18" s="23"/>
    </row>
    <row r="19" spans="3:13" x14ac:dyDescent="0.2">
      <c r="C19" s="1" t="s">
        <v>461</v>
      </c>
      <c r="E19" s="20">
        <f>F19+SUM(I19:M19)+100</f>
        <v>7000.3000000000011</v>
      </c>
      <c r="F19" s="83">
        <f>G19+H19</f>
        <v>1100.0999999999999</v>
      </c>
      <c r="G19" s="23">
        <v>0.1</v>
      </c>
      <c r="H19" s="23">
        <v>1100</v>
      </c>
      <c r="I19" s="23">
        <v>0.1</v>
      </c>
      <c r="J19" s="23">
        <v>4100</v>
      </c>
      <c r="K19" s="23">
        <v>1600</v>
      </c>
      <c r="L19" s="23">
        <v>100</v>
      </c>
      <c r="M19" s="23">
        <v>0.1</v>
      </c>
    </row>
    <row r="20" spans="3:13" x14ac:dyDescent="0.2">
      <c r="C20" s="1" t="s">
        <v>462</v>
      </c>
      <c r="E20" s="20">
        <f>F20+SUM(I20:M20)+100</f>
        <v>3600.1</v>
      </c>
      <c r="F20" s="83">
        <f>G20+H20</f>
        <v>300</v>
      </c>
      <c r="G20" s="76" t="s">
        <v>46</v>
      </c>
      <c r="H20" s="23">
        <v>300</v>
      </c>
      <c r="I20" s="23">
        <v>100</v>
      </c>
      <c r="J20" s="23">
        <v>2200</v>
      </c>
      <c r="K20" s="23">
        <v>800</v>
      </c>
      <c r="L20" s="23">
        <v>100</v>
      </c>
      <c r="M20" s="23">
        <v>0.1</v>
      </c>
    </row>
    <row r="21" spans="3:13" x14ac:dyDescent="0.2">
      <c r="E21" s="8"/>
    </row>
    <row r="22" spans="3:13" x14ac:dyDescent="0.2">
      <c r="C22" s="1" t="s">
        <v>431</v>
      </c>
      <c r="E22" s="20">
        <f>F22+SUM(I22:M22)+10</f>
        <v>10600</v>
      </c>
      <c r="F22" s="83">
        <f>G22+H22</f>
        <v>2710</v>
      </c>
      <c r="G22" s="23">
        <v>40</v>
      </c>
      <c r="H22" s="23">
        <v>2670</v>
      </c>
      <c r="I22" s="23">
        <v>250</v>
      </c>
      <c r="J22" s="23">
        <v>4970</v>
      </c>
      <c r="K22" s="23">
        <v>2520</v>
      </c>
      <c r="L22" s="23">
        <v>120</v>
      </c>
      <c r="M22" s="23">
        <v>20</v>
      </c>
    </row>
    <row r="23" spans="3:13" x14ac:dyDescent="0.2">
      <c r="C23" s="1" t="s">
        <v>432</v>
      </c>
      <c r="E23" s="20">
        <f>F23+SUM(I23:M23)+10</f>
        <v>840</v>
      </c>
      <c r="F23" s="83">
        <f>G23+H23</f>
        <v>10</v>
      </c>
      <c r="G23" s="76" t="s">
        <v>46</v>
      </c>
      <c r="H23" s="23">
        <v>10</v>
      </c>
      <c r="I23" s="23">
        <v>20</v>
      </c>
      <c r="J23" s="23">
        <v>530</v>
      </c>
      <c r="K23" s="23">
        <v>240</v>
      </c>
      <c r="L23" s="23">
        <v>20</v>
      </c>
      <c r="M23" s="23">
        <v>10</v>
      </c>
    </row>
    <row r="24" spans="3:13" x14ac:dyDescent="0.2">
      <c r="C24" s="1" t="s">
        <v>433</v>
      </c>
      <c r="E24" s="20">
        <f>F24+SUM(I24:M24)</f>
        <v>1780.1</v>
      </c>
      <c r="F24" s="83">
        <f>G24+H24</f>
        <v>680</v>
      </c>
      <c r="G24" s="76" t="s">
        <v>46</v>
      </c>
      <c r="H24" s="23">
        <v>680</v>
      </c>
      <c r="I24" s="23">
        <v>30</v>
      </c>
      <c r="J24" s="23">
        <v>740</v>
      </c>
      <c r="K24" s="23">
        <v>310</v>
      </c>
      <c r="L24" s="23">
        <v>20</v>
      </c>
      <c r="M24" s="23">
        <v>0.1</v>
      </c>
    </row>
    <row r="25" spans="3:13" x14ac:dyDescent="0.2">
      <c r="E25" s="8"/>
    </row>
    <row r="26" spans="3:13" x14ac:dyDescent="0.2">
      <c r="C26" s="1" t="s">
        <v>434</v>
      </c>
      <c r="E26" s="20">
        <f>F26+SUM(I26:M26)</f>
        <v>820</v>
      </c>
      <c r="F26" s="83">
        <f>G26+H26</f>
        <v>30</v>
      </c>
      <c r="G26" s="76" t="s">
        <v>46</v>
      </c>
      <c r="H26" s="23">
        <v>30</v>
      </c>
      <c r="I26" s="23">
        <v>20</v>
      </c>
      <c r="J26" s="23">
        <v>520</v>
      </c>
      <c r="K26" s="23">
        <v>220</v>
      </c>
      <c r="L26" s="23">
        <v>20</v>
      </c>
      <c r="M26" s="23">
        <v>10</v>
      </c>
    </row>
    <row r="27" spans="3:13" x14ac:dyDescent="0.2">
      <c r="C27" s="1" t="s">
        <v>435</v>
      </c>
      <c r="E27" s="20">
        <f>F27+SUM(I27:M27)+10</f>
        <v>500</v>
      </c>
      <c r="F27" s="83">
        <f>G27+H27</f>
        <v>30</v>
      </c>
      <c r="G27" s="76" t="s">
        <v>46</v>
      </c>
      <c r="H27" s="23">
        <v>30</v>
      </c>
      <c r="I27" s="76" t="s">
        <v>46</v>
      </c>
      <c r="J27" s="23">
        <v>300</v>
      </c>
      <c r="K27" s="23">
        <v>150</v>
      </c>
      <c r="L27" s="76" t="s">
        <v>46</v>
      </c>
      <c r="M27" s="23">
        <v>10</v>
      </c>
    </row>
    <row r="28" spans="3:13" x14ac:dyDescent="0.2">
      <c r="C28" s="1" t="s">
        <v>436</v>
      </c>
      <c r="E28" s="20">
        <f>F28+SUM(I28:M28)+10</f>
        <v>1750.1</v>
      </c>
      <c r="F28" s="83">
        <f>G28+H28</f>
        <v>110</v>
      </c>
      <c r="G28" s="76" t="s">
        <v>46</v>
      </c>
      <c r="H28" s="23">
        <v>110</v>
      </c>
      <c r="I28" s="23">
        <v>50</v>
      </c>
      <c r="J28" s="23">
        <v>1100</v>
      </c>
      <c r="K28" s="23">
        <v>480</v>
      </c>
      <c r="L28" s="23">
        <v>0.1</v>
      </c>
      <c r="M28" s="76" t="s">
        <v>46</v>
      </c>
    </row>
    <row r="29" spans="3:13" x14ac:dyDescent="0.2">
      <c r="E29" s="8"/>
    </row>
    <row r="30" spans="3:13" x14ac:dyDescent="0.2">
      <c r="C30" s="1" t="s">
        <v>437</v>
      </c>
      <c r="E30" s="20">
        <f>F30+SUM(I30:M30)</f>
        <v>990</v>
      </c>
      <c r="F30" s="83">
        <f>G30+H30</f>
        <v>110</v>
      </c>
      <c r="G30" s="76" t="s">
        <v>46</v>
      </c>
      <c r="H30" s="23">
        <v>110</v>
      </c>
      <c r="I30" s="23">
        <v>30</v>
      </c>
      <c r="J30" s="23">
        <v>660</v>
      </c>
      <c r="K30" s="23">
        <v>150</v>
      </c>
      <c r="L30" s="76" t="s">
        <v>46</v>
      </c>
      <c r="M30" s="23">
        <v>40</v>
      </c>
    </row>
    <row r="31" spans="3:13" x14ac:dyDescent="0.2">
      <c r="C31" s="1" t="s">
        <v>438</v>
      </c>
      <c r="E31" s="20">
        <f>F31+SUM(I31:M31)</f>
        <v>1470</v>
      </c>
      <c r="F31" s="83">
        <f>G31+H31</f>
        <v>440</v>
      </c>
      <c r="G31" s="76" t="s">
        <v>46</v>
      </c>
      <c r="H31" s="23">
        <v>440</v>
      </c>
      <c r="I31" s="23">
        <v>20</v>
      </c>
      <c r="J31" s="23">
        <v>820</v>
      </c>
      <c r="K31" s="23">
        <v>190</v>
      </c>
      <c r="L31" s="76" t="s">
        <v>46</v>
      </c>
      <c r="M31" s="76" t="s">
        <v>46</v>
      </c>
    </row>
    <row r="32" spans="3:13" x14ac:dyDescent="0.2">
      <c r="C32" s="1" t="s">
        <v>440</v>
      </c>
      <c r="E32" s="20">
        <f>F32+SUM(I32:M32)+10</f>
        <v>410</v>
      </c>
      <c r="F32" s="83">
        <f>G32+H32</f>
        <v>30</v>
      </c>
      <c r="G32" s="76" t="s">
        <v>46</v>
      </c>
      <c r="H32" s="23">
        <v>30</v>
      </c>
      <c r="I32" s="23">
        <v>10</v>
      </c>
      <c r="J32" s="23">
        <v>280</v>
      </c>
      <c r="K32" s="23">
        <v>70</v>
      </c>
      <c r="L32" s="23">
        <v>10</v>
      </c>
      <c r="M32" s="76" t="s">
        <v>46</v>
      </c>
    </row>
    <row r="33" spans="2:13" ht="18" thickBot="1" x14ac:dyDescent="0.25">
      <c r="B33" s="4"/>
      <c r="C33" s="4"/>
      <c r="D33" s="4"/>
      <c r="E33" s="25"/>
      <c r="F33" s="4"/>
      <c r="G33" s="4"/>
      <c r="H33" s="4"/>
      <c r="I33" s="4"/>
      <c r="J33" s="4"/>
      <c r="K33" s="4"/>
      <c r="L33" s="4"/>
      <c r="M33" s="4"/>
    </row>
    <row r="34" spans="2:13" x14ac:dyDescent="0.2">
      <c r="E34" s="1" t="s">
        <v>329</v>
      </c>
    </row>
  </sheetData>
  <phoneticPr fontId="2"/>
  <pageMargins left="0.34" right="0.46" top="0.56999999999999995" bottom="0.62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6"/>
  <sheetViews>
    <sheetView showGridLines="0" zoomScale="75" zoomScaleNormal="75" workbookViewId="0">
      <selection activeCell="A3" sqref="A3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4" width="14.375" style="2" customWidth="1"/>
    <col min="5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0" width="14.375" style="2" customWidth="1"/>
    <col min="261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16" width="14.375" style="2" customWidth="1"/>
    <col min="517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2" width="14.375" style="2" customWidth="1"/>
    <col min="773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28" width="14.375" style="2" customWidth="1"/>
    <col min="1029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84" width="14.375" style="2" customWidth="1"/>
    <col min="1285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0" width="14.375" style="2" customWidth="1"/>
    <col min="1541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796" width="14.375" style="2" customWidth="1"/>
    <col min="1797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2" width="14.375" style="2" customWidth="1"/>
    <col min="2053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08" width="14.375" style="2" customWidth="1"/>
    <col min="2309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64" width="14.375" style="2" customWidth="1"/>
    <col min="2565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0" width="14.375" style="2" customWidth="1"/>
    <col min="2821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76" width="14.375" style="2" customWidth="1"/>
    <col min="3077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2" width="14.375" style="2" customWidth="1"/>
    <col min="3333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88" width="14.375" style="2" customWidth="1"/>
    <col min="3589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44" width="14.375" style="2" customWidth="1"/>
    <col min="3845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0" width="14.375" style="2" customWidth="1"/>
    <col min="4101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56" width="14.375" style="2" customWidth="1"/>
    <col min="4357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2" width="14.375" style="2" customWidth="1"/>
    <col min="4613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68" width="14.375" style="2" customWidth="1"/>
    <col min="4869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24" width="14.375" style="2" customWidth="1"/>
    <col min="5125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0" width="14.375" style="2" customWidth="1"/>
    <col min="5381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36" width="14.375" style="2" customWidth="1"/>
    <col min="5637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2" width="14.375" style="2" customWidth="1"/>
    <col min="5893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48" width="14.375" style="2" customWidth="1"/>
    <col min="6149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04" width="14.375" style="2" customWidth="1"/>
    <col min="6405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0" width="14.375" style="2" customWidth="1"/>
    <col min="6661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16" width="14.375" style="2" customWidth="1"/>
    <col min="6917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2" width="14.375" style="2" customWidth="1"/>
    <col min="7173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28" width="14.375" style="2" customWidth="1"/>
    <col min="7429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84" width="14.375" style="2" customWidth="1"/>
    <col min="7685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0" width="14.375" style="2" customWidth="1"/>
    <col min="7941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196" width="14.375" style="2" customWidth="1"/>
    <col min="8197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2" width="14.375" style="2" customWidth="1"/>
    <col min="8453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08" width="14.375" style="2" customWidth="1"/>
    <col min="8709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64" width="14.375" style="2" customWidth="1"/>
    <col min="8965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0" width="14.375" style="2" customWidth="1"/>
    <col min="9221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76" width="14.375" style="2" customWidth="1"/>
    <col min="9477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2" width="14.375" style="2" customWidth="1"/>
    <col min="9733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88" width="14.375" style="2" customWidth="1"/>
    <col min="9989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44" width="14.375" style="2" customWidth="1"/>
    <col min="10245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0" width="14.375" style="2" customWidth="1"/>
    <col min="10501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56" width="14.375" style="2" customWidth="1"/>
    <col min="10757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2" width="14.375" style="2" customWidth="1"/>
    <col min="11013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68" width="14.375" style="2" customWidth="1"/>
    <col min="11269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24" width="14.375" style="2" customWidth="1"/>
    <col min="11525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0" width="14.375" style="2" customWidth="1"/>
    <col min="11781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36" width="14.375" style="2" customWidth="1"/>
    <col min="12037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2" width="14.375" style="2" customWidth="1"/>
    <col min="12293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48" width="14.375" style="2" customWidth="1"/>
    <col min="12549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04" width="14.375" style="2" customWidth="1"/>
    <col min="12805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0" width="14.375" style="2" customWidth="1"/>
    <col min="13061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16" width="14.375" style="2" customWidth="1"/>
    <col min="13317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2" width="14.375" style="2" customWidth="1"/>
    <col min="13573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28" width="14.375" style="2" customWidth="1"/>
    <col min="13829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84" width="14.375" style="2" customWidth="1"/>
    <col min="14085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0" width="14.375" style="2" customWidth="1"/>
    <col min="14341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596" width="14.375" style="2" customWidth="1"/>
    <col min="14597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2" width="14.375" style="2" customWidth="1"/>
    <col min="14853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08" width="14.375" style="2" customWidth="1"/>
    <col min="15109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64" width="14.375" style="2" customWidth="1"/>
    <col min="15365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0" width="14.375" style="2" customWidth="1"/>
    <col min="15621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76" width="14.375" style="2" customWidth="1"/>
    <col min="15877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2" width="14.375" style="2" customWidth="1"/>
    <col min="16133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G6" s="3" t="s">
        <v>463</v>
      </c>
    </row>
    <row r="8" spans="1:13" x14ac:dyDescent="0.2">
      <c r="E8" s="3" t="s">
        <v>464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">
      <c r="E10" s="8"/>
      <c r="F10" s="9"/>
      <c r="G10" s="9"/>
      <c r="H10" s="84" t="s">
        <v>465</v>
      </c>
      <c r="I10" s="9"/>
      <c r="J10" s="9"/>
      <c r="K10" s="9"/>
      <c r="L10" s="9"/>
      <c r="M10" s="9"/>
    </row>
    <row r="11" spans="1:13" x14ac:dyDescent="0.2">
      <c r="E11" s="10"/>
      <c r="F11" s="12"/>
      <c r="G11" s="9"/>
      <c r="H11" s="84" t="s">
        <v>466</v>
      </c>
      <c r="I11" s="9"/>
      <c r="J11" s="9"/>
      <c r="K11" s="9"/>
      <c r="L11" s="13" t="s">
        <v>467</v>
      </c>
      <c r="M11" s="9"/>
    </row>
    <row r="12" spans="1:13" x14ac:dyDescent="0.2">
      <c r="E12" s="10" t="s">
        <v>7</v>
      </c>
      <c r="F12" s="8"/>
      <c r="G12" s="8"/>
      <c r="H12" s="12"/>
      <c r="I12" s="84" t="s">
        <v>389</v>
      </c>
      <c r="J12" s="9"/>
      <c r="K12" s="8"/>
      <c r="L12" s="8"/>
      <c r="M12" s="8"/>
    </row>
    <row r="13" spans="1:13" x14ac:dyDescent="0.2">
      <c r="E13" s="10"/>
      <c r="F13" s="11" t="s">
        <v>468</v>
      </c>
      <c r="G13" s="11" t="s">
        <v>388</v>
      </c>
      <c r="H13" s="13" t="s">
        <v>469</v>
      </c>
      <c r="I13" s="9"/>
      <c r="J13" s="8"/>
      <c r="K13" s="10" t="s">
        <v>470</v>
      </c>
      <c r="L13" s="10" t="s">
        <v>471</v>
      </c>
      <c r="M13" s="10" t="s">
        <v>472</v>
      </c>
    </row>
    <row r="14" spans="1:13" x14ac:dyDescent="0.2">
      <c r="B14" s="9"/>
      <c r="C14" s="9"/>
      <c r="D14" s="9"/>
      <c r="E14" s="12"/>
      <c r="F14" s="13" t="s">
        <v>473</v>
      </c>
      <c r="G14" s="14" t="s">
        <v>391</v>
      </c>
      <c r="H14" s="13" t="s">
        <v>474</v>
      </c>
      <c r="I14" s="13" t="s">
        <v>475</v>
      </c>
      <c r="J14" s="14" t="s">
        <v>476</v>
      </c>
      <c r="K14" s="12"/>
      <c r="L14" s="12"/>
      <c r="M14" s="14" t="s">
        <v>320</v>
      </c>
    </row>
    <row r="15" spans="1:13" x14ac:dyDescent="0.2">
      <c r="E15" s="8"/>
    </row>
    <row r="16" spans="1:13" x14ac:dyDescent="0.2">
      <c r="B16" s="1" t="s">
        <v>477</v>
      </c>
      <c r="E16" s="20">
        <f>SUM(F16:M16)-10</f>
        <v>99400</v>
      </c>
      <c r="F16" s="23">
        <v>20200</v>
      </c>
      <c r="G16" s="23">
        <v>3300</v>
      </c>
      <c r="H16" s="23">
        <v>40900</v>
      </c>
      <c r="I16" s="23">
        <v>3600</v>
      </c>
      <c r="J16" s="23">
        <v>17600</v>
      </c>
      <c r="K16" s="23">
        <v>8600</v>
      </c>
      <c r="L16" s="23">
        <v>10</v>
      </c>
      <c r="M16" s="23">
        <v>5200</v>
      </c>
    </row>
    <row r="17" spans="2:13" x14ac:dyDescent="0.2">
      <c r="C17" s="1" t="s">
        <v>478</v>
      </c>
      <c r="E17" s="20">
        <f>SUM(F17:M17)</f>
        <v>93300</v>
      </c>
      <c r="F17" s="23">
        <v>19700</v>
      </c>
      <c r="G17" s="23">
        <v>1500</v>
      </c>
      <c r="H17" s="23">
        <v>33400</v>
      </c>
      <c r="I17" s="23">
        <v>1400</v>
      </c>
      <c r="J17" s="23">
        <v>25600</v>
      </c>
      <c r="K17" s="23">
        <v>8400</v>
      </c>
      <c r="L17" s="23">
        <v>100</v>
      </c>
      <c r="M17" s="23">
        <v>3200</v>
      </c>
    </row>
    <row r="18" spans="2:13" x14ac:dyDescent="0.2">
      <c r="C18" s="3" t="s">
        <v>479</v>
      </c>
      <c r="D18" s="57"/>
      <c r="E18" s="56">
        <f>SUM(F18:M18)-100</f>
        <v>97000.1</v>
      </c>
      <c r="F18" s="93">
        <v>20100</v>
      </c>
      <c r="G18" s="93">
        <v>2100</v>
      </c>
      <c r="H18" s="93">
        <v>32300</v>
      </c>
      <c r="I18" s="93">
        <v>800</v>
      </c>
      <c r="J18" s="93">
        <v>29500</v>
      </c>
      <c r="K18" s="93">
        <v>9200</v>
      </c>
      <c r="L18" s="93">
        <v>0.1</v>
      </c>
      <c r="M18" s="93">
        <v>3100</v>
      </c>
    </row>
    <row r="19" spans="2:13" x14ac:dyDescent="0.2">
      <c r="B19" s="1" t="s">
        <v>350</v>
      </c>
      <c r="E19" s="8"/>
    </row>
    <row r="20" spans="2:13" x14ac:dyDescent="0.2">
      <c r="B20" s="1" t="s">
        <v>480</v>
      </c>
      <c r="E20" s="53" t="s">
        <v>481</v>
      </c>
      <c r="F20" s="54" t="s">
        <v>481</v>
      </c>
      <c r="G20" s="54" t="s">
        <v>481</v>
      </c>
      <c r="H20" s="54" t="s">
        <v>481</v>
      </c>
      <c r="I20" s="54" t="s">
        <v>481</v>
      </c>
      <c r="J20" s="54" t="s">
        <v>481</v>
      </c>
      <c r="K20" s="54" t="s">
        <v>481</v>
      </c>
      <c r="L20" s="54" t="s">
        <v>481</v>
      </c>
      <c r="M20" s="54" t="s">
        <v>481</v>
      </c>
    </row>
    <row r="21" spans="2:13" x14ac:dyDescent="0.2">
      <c r="C21" s="1" t="s">
        <v>482</v>
      </c>
      <c r="E21" s="60">
        <v>1282</v>
      </c>
      <c r="F21" s="23">
        <v>652</v>
      </c>
      <c r="G21" s="23">
        <v>1110</v>
      </c>
      <c r="H21" s="23">
        <v>1328</v>
      </c>
      <c r="I21" s="23">
        <v>1462</v>
      </c>
      <c r="J21" s="23">
        <v>2234</v>
      </c>
      <c r="K21" s="23">
        <v>462</v>
      </c>
      <c r="L21" s="23">
        <v>440</v>
      </c>
      <c r="M21" s="23">
        <v>1714</v>
      </c>
    </row>
    <row r="22" spans="2:13" x14ac:dyDescent="0.2">
      <c r="C22" s="1" t="s">
        <v>478</v>
      </c>
      <c r="E22" s="60">
        <v>1711</v>
      </c>
      <c r="F22" s="23">
        <v>641</v>
      </c>
      <c r="G22" s="23">
        <v>1736</v>
      </c>
      <c r="H22" s="23">
        <v>1610</v>
      </c>
      <c r="I22" s="23">
        <v>1593</v>
      </c>
      <c r="J22" s="23">
        <v>3029</v>
      </c>
      <c r="K22" s="23">
        <v>786</v>
      </c>
      <c r="L22" s="23">
        <v>414</v>
      </c>
      <c r="M22" s="23">
        <v>1775</v>
      </c>
    </row>
    <row r="23" spans="2:13" x14ac:dyDescent="0.2">
      <c r="B23" s="3"/>
      <c r="C23" s="3" t="s">
        <v>479</v>
      </c>
      <c r="D23" s="57"/>
      <c r="E23" s="95">
        <v>1785</v>
      </c>
      <c r="F23" s="93">
        <v>599</v>
      </c>
      <c r="G23" s="93">
        <v>1978</v>
      </c>
      <c r="H23" s="93">
        <v>1792</v>
      </c>
      <c r="I23" s="93">
        <v>1745</v>
      </c>
      <c r="J23" s="93">
        <v>2926</v>
      </c>
      <c r="K23" s="93">
        <v>945</v>
      </c>
      <c r="L23" s="100" t="s">
        <v>46</v>
      </c>
      <c r="M23" s="93">
        <v>1790</v>
      </c>
    </row>
    <row r="24" spans="2:13" x14ac:dyDescent="0.2">
      <c r="E24" s="8"/>
    </row>
    <row r="25" spans="2:13" x14ac:dyDescent="0.2">
      <c r="B25" s="1" t="s">
        <v>483</v>
      </c>
      <c r="E25" s="8"/>
    </row>
    <row r="26" spans="2:13" x14ac:dyDescent="0.2">
      <c r="B26" s="1" t="s">
        <v>480</v>
      </c>
      <c r="E26" s="53" t="s">
        <v>481</v>
      </c>
      <c r="F26" s="54" t="s">
        <v>481</v>
      </c>
      <c r="G26" s="54" t="s">
        <v>481</v>
      </c>
      <c r="H26" s="54" t="s">
        <v>481</v>
      </c>
      <c r="I26" s="54" t="s">
        <v>481</v>
      </c>
      <c r="J26" s="54" t="s">
        <v>481</v>
      </c>
      <c r="K26" s="54" t="s">
        <v>481</v>
      </c>
      <c r="L26" s="54" t="s">
        <v>481</v>
      </c>
      <c r="M26" s="54" t="s">
        <v>481</v>
      </c>
    </row>
    <row r="27" spans="2:13" x14ac:dyDescent="0.2">
      <c r="C27" s="1" t="s">
        <v>482</v>
      </c>
      <c r="D27" s="57"/>
      <c r="E27" s="60">
        <v>1336</v>
      </c>
      <c r="F27" s="23">
        <v>706</v>
      </c>
      <c r="G27" s="23">
        <v>1174</v>
      </c>
      <c r="H27" s="23">
        <v>1353</v>
      </c>
      <c r="I27" s="23">
        <v>1538</v>
      </c>
      <c r="J27" s="23">
        <v>2338</v>
      </c>
      <c r="K27" s="23">
        <v>533</v>
      </c>
      <c r="L27" s="23">
        <v>440</v>
      </c>
      <c r="M27" s="23">
        <v>1787</v>
      </c>
    </row>
    <row r="28" spans="2:13" x14ac:dyDescent="0.2">
      <c r="C28" s="1" t="s">
        <v>478</v>
      </c>
      <c r="E28" s="60">
        <v>1932</v>
      </c>
      <c r="F28" s="23">
        <v>798</v>
      </c>
      <c r="G28" s="23">
        <v>1834</v>
      </c>
      <c r="H28" s="23">
        <v>1808</v>
      </c>
      <c r="I28" s="23">
        <v>1709</v>
      </c>
      <c r="J28" s="23">
        <v>3373</v>
      </c>
      <c r="K28" s="23">
        <v>946</v>
      </c>
      <c r="L28" s="23">
        <v>414</v>
      </c>
      <c r="M28" s="23">
        <v>1925</v>
      </c>
    </row>
    <row r="29" spans="2:13" x14ac:dyDescent="0.2">
      <c r="C29" s="3" t="s">
        <v>479</v>
      </c>
      <c r="D29" s="57"/>
      <c r="E29" s="95">
        <v>1861</v>
      </c>
      <c r="F29" s="93">
        <v>644</v>
      </c>
      <c r="G29" s="93">
        <v>2154</v>
      </c>
      <c r="H29" s="93">
        <v>1809</v>
      </c>
      <c r="I29" s="93">
        <v>1797</v>
      </c>
      <c r="J29" s="93">
        <v>3075</v>
      </c>
      <c r="K29" s="93">
        <v>1032</v>
      </c>
      <c r="L29" s="100" t="s">
        <v>46</v>
      </c>
      <c r="M29" s="93">
        <v>1873</v>
      </c>
    </row>
    <row r="30" spans="2:13" ht="18" thickBot="1" x14ac:dyDescent="0.25">
      <c r="B30" s="4"/>
      <c r="C30" s="4"/>
      <c r="D30" s="101"/>
      <c r="E30" s="25"/>
      <c r="F30" s="4"/>
      <c r="G30" s="4"/>
      <c r="H30" s="4"/>
      <c r="I30" s="4"/>
      <c r="J30" s="4"/>
      <c r="K30" s="4"/>
      <c r="L30" s="4"/>
      <c r="M30" s="4"/>
    </row>
    <row r="31" spans="2:13" x14ac:dyDescent="0.2">
      <c r="E31" s="1" t="s">
        <v>484</v>
      </c>
    </row>
    <row r="32" spans="2:13" x14ac:dyDescent="0.2">
      <c r="D32" s="57"/>
      <c r="E32" s="1" t="s">
        <v>329</v>
      </c>
    </row>
    <row r="33" spans="1:4" x14ac:dyDescent="0.2">
      <c r="A33" s="1"/>
      <c r="D33" s="57"/>
    </row>
    <row r="34" spans="1:4" x14ac:dyDescent="0.2">
      <c r="A34" s="1"/>
      <c r="D34" s="57"/>
    </row>
    <row r="35" spans="1:4" x14ac:dyDescent="0.2">
      <c r="D35" s="57"/>
    </row>
    <row r="36" spans="1:4" x14ac:dyDescent="0.2">
      <c r="D36" s="57"/>
    </row>
  </sheetData>
  <phoneticPr fontId="2"/>
  <pageMargins left="0.34" right="0.46" top="0.56999999999999995" bottom="0.62" header="0.51200000000000001" footer="0.51200000000000001"/>
  <pageSetup paperSize="12" scale="75" orientation="portrait" r:id="rId1"/>
  <headerFooter alignWithMargins="0"/>
  <rowBreaks count="1" manualBreakCount="1">
    <brk id="3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zoomScaleNormal="75" workbookViewId="0">
      <selection activeCell="B4" sqref="B4"/>
    </sheetView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4" width="14.375" style="2" customWidth="1"/>
    <col min="5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0" width="14.375" style="2" customWidth="1"/>
    <col min="261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16" width="14.375" style="2" customWidth="1"/>
    <col min="517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2" width="14.375" style="2" customWidth="1"/>
    <col min="773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28" width="14.375" style="2" customWidth="1"/>
    <col min="1029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84" width="14.375" style="2" customWidth="1"/>
    <col min="1285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0" width="14.375" style="2" customWidth="1"/>
    <col min="1541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796" width="14.375" style="2" customWidth="1"/>
    <col min="1797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2" width="14.375" style="2" customWidth="1"/>
    <col min="2053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08" width="14.375" style="2" customWidth="1"/>
    <col min="2309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64" width="14.375" style="2" customWidth="1"/>
    <col min="2565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0" width="14.375" style="2" customWidth="1"/>
    <col min="2821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76" width="14.375" style="2" customWidth="1"/>
    <col min="3077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2" width="14.375" style="2" customWidth="1"/>
    <col min="3333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88" width="14.375" style="2" customWidth="1"/>
    <col min="3589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44" width="14.375" style="2" customWidth="1"/>
    <col min="3845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0" width="14.375" style="2" customWidth="1"/>
    <col min="4101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56" width="14.375" style="2" customWidth="1"/>
    <col min="4357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2" width="14.375" style="2" customWidth="1"/>
    <col min="4613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68" width="14.375" style="2" customWidth="1"/>
    <col min="4869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24" width="14.375" style="2" customWidth="1"/>
    <col min="5125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0" width="14.375" style="2" customWidth="1"/>
    <col min="5381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36" width="14.375" style="2" customWidth="1"/>
    <col min="5637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2" width="14.375" style="2" customWidth="1"/>
    <col min="5893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48" width="14.375" style="2" customWidth="1"/>
    <col min="6149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04" width="14.375" style="2" customWidth="1"/>
    <col min="6405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0" width="14.375" style="2" customWidth="1"/>
    <col min="6661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16" width="14.375" style="2" customWidth="1"/>
    <col min="6917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2" width="14.375" style="2" customWidth="1"/>
    <col min="7173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28" width="14.375" style="2" customWidth="1"/>
    <col min="7429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84" width="14.375" style="2" customWidth="1"/>
    <col min="7685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0" width="14.375" style="2" customWidth="1"/>
    <col min="7941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196" width="14.375" style="2" customWidth="1"/>
    <col min="8197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2" width="14.375" style="2" customWidth="1"/>
    <col min="8453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08" width="14.375" style="2" customWidth="1"/>
    <col min="8709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64" width="14.375" style="2" customWidth="1"/>
    <col min="8965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0" width="14.375" style="2" customWidth="1"/>
    <col min="9221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76" width="14.375" style="2" customWidth="1"/>
    <col min="9477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2" width="14.375" style="2" customWidth="1"/>
    <col min="9733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88" width="14.375" style="2" customWidth="1"/>
    <col min="9989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44" width="14.375" style="2" customWidth="1"/>
    <col min="10245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0" width="14.375" style="2" customWidth="1"/>
    <col min="10501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56" width="14.375" style="2" customWidth="1"/>
    <col min="10757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2" width="14.375" style="2" customWidth="1"/>
    <col min="11013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68" width="14.375" style="2" customWidth="1"/>
    <col min="11269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24" width="14.375" style="2" customWidth="1"/>
    <col min="11525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0" width="14.375" style="2" customWidth="1"/>
    <col min="11781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36" width="14.375" style="2" customWidth="1"/>
    <col min="12037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2" width="14.375" style="2" customWidth="1"/>
    <col min="12293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48" width="14.375" style="2" customWidth="1"/>
    <col min="12549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04" width="14.375" style="2" customWidth="1"/>
    <col min="12805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0" width="14.375" style="2" customWidth="1"/>
    <col min="13061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16" width="14.375" style="2" customWidth="1"/>
    <col min="13317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2" width="14.375" style="2" customWidth="1"/>
    <col min="13573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28" width="14.375" style="2" customWidth="1"/>
    <col min="13829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84" width="14.375" style="2" customWidth="1"/>
    <col min="14085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0" width="14.375" style="2" customWidth="1"/>
    <col min="14341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596" width="14.375" style="2" customWidth="1"/>
    <col min="14597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2" width="14.375" style="2" customWidth="1"/>
    <col min="14853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08" width="14.375" style="2" customWidth="1"/>
    <col min="15109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64" width="14.375" style="2" customWidth="1"/>
    <col min="15365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0" width="14.375" style="2" customWidth="1"/>
    <col min="15621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76" width="14.375" style="2" customWidth="1"/>
    <col min="15877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2" width="14.375" style="2" customWidth="1"/>
    <col min="16133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D6" s="57"/>
      <c r="G6" s="3" t="s">
        <v>463</v>
      </c>
    </row>
    <row r="7" spans="1:13" ht="18" thickBot="1" x14ac:dyDescent="0.25">
      <c r="B7" s="4"/>
      <c r="C7" s="4"/>
      <c r="D7" s="5" t="s">
        <v>485</v>
      </c>
      <c r="E7" s="4"/>
      <c r="F7" s="4"/>
      <c r="G7" s="4"/>
      <c r="H7" s="4"/>
      <c r="I7" s="7" t="s">
        <v>486</v>
      </c>
      <c r="J7" s="4"/>
      <c r="K7" s="4"/>
      <c r="L7" s="4"/>
      <c r="M7" s="4"/>
    </row>
    <row r="8" spans="1:13" x14ac:dyDescent="0.2">
      <c r="D8" s="57"/>
      <c r="E8" s="11"/>
      <c r="F8" s="9"/>
      <c r="G8" s="84" t="s">
        <v>487</v>
      </c>
      <c r="H8" s="9"/>
      <c r="I8" s="9"/>
      <c r="J8" s="9"/>
      <c r="K8" s="9"/>
      <c r="L8" s="13" t="s">
        <v>488</v>
      </c>
      <c r="M8" s="9"/>
    </row>
    <row r="9" spans="1:13" x14ac:dyDescent="0.2">
      <c r="D9" s="57"/>
      <c r="E9" s="10" t="s">
        <v>489</v>
      </c>
      <c r="F9" s="8"/>
      <c r="G9" s="11" t="s">
        <v>490</v>
      </c>
      <c r="H9" s="11" t="s">
        <v>491</v>
      </c>
      <c r="I9" s="11" t="s">
        <v>492</v>
      </c>
      <c r="J9" s="11" t="s">
        <v>493</v>
      </c>
      <c r="K9" s="53" t="s">
        <v>494</v>
      </c>
      <c r="L9" s="10" t="s">
        <v>495</v>
      </c>
      <c r="M9" s="11" t="s">
        <v>496</v>
      </c>
    </row>
    <row r="10" spans="1:13" x14ac:dyDescent="0.2">
      <c r="B10" s="9"/>
      <c r="C10" s="9"/>
      <c r="D10" s="102"/>
      <c r="E10" s="103" t="s">
        <v>497</v>
      </c>
      <c r="F10" s="13" t="s">
        <v>498</v>
      </c>
      <c r="G10" s="13" t="s">
        <v>499</v>
      </c>
      <c r="H10" s="13" t="s">
        <v>500</v>
      </c>
      <c r="I10" s="13" t="s">
        <v>501</v>
      </c>
      <c r="J10" s="13" t="s">
        <v>502</v>
      </c>
      <c r="K10" s="13" t="s">
        <v>503</v>
      </c>
      <c r="L10" s="14" t="s">
        <v>504</v>
      </c>
      <c r="M10" s="13" t="s">
        <v>505</v>
      </c>
    </row>
    <row r="11" spans="1:13" x14ac:dyDescent="0.2">
      <c r="D11" s="57"/>
      <c r="E11" s="8"/>
      <c r="L11" s="54" t="s">
        <v>481</v>
      </c>
      <c r="M11" s="54" t="s">
        <v>481</v>
      </c>
    </row>
    <row r="12" spans="1:13" x14ac:dyDescent="0.2">
      <c r="B12" s="3" t="s">
        <v>387</v>
      </c>
      <c r="C12" s="57"/>
      <c r="D12" s="57"/>
      <c r="E12" s="56">
        <f>E14+E23+E24-100</f>
        <v>97000.301000000007</v>
      </c>
      <c r="F12" s="57">
        <f>F14+F23+F24</f>
        <v>4900.201</v>
      </c>
      <c r="G12" s="57">
        <f>G14+G23+G24+100</f>
        <v>29800</v>
      </c>
      <c r="H12" s="57">
        <f>H14+H23+H24</f>
        <v>25900</v>
      </c>
      <c r="I12" s="57">
        <f>I14+I23+I24-100</f>
        <v>21500.1</v>
      </c>
      <c r="J12" s="57">
        <f>J14+J23+J24+100</f>
        <v>10800</v>
      </c>
      <c r="K12" s="57">
        <f>K14+K23+K24</f>
        <v>3200</v>
      </c>
      <c r="L12" s="93">
        <v>33994</v>
      </c>
      <c r="M12" s="93">
        <v>3390</v>
      </c>
    </row>
    <row r="13" spans="1:13" x14ac:dyDescent="0.2">
      <c r="E13" s="8"/>
    </row>
    <row r="14" spans="1:13" x14ac:dyDescent="0.2">
      <c r="B14" s="1" t="s">
        <v>506</v>
      </c>
      <c r="E14" s="20">
        <f>SUM(F14:K14)+600</f>
        <v>94000.201000000001</v>
      </c>
      <c r="F14" s="83">
        <f>SUM(F15:F21)+100</f>
        <v>4400.1009999999997</v>
      </c>
      <c r="G14" s="83">
        <f>SUM(G15:G21)</f>
        <v>29200</v>
      </c>
      <c r="H14" s="83">
        <f>SUM(H15:H21)+100</f>
        <v>25500</v>
      </c>
      <c r="I14" s="83">
        <f>SUM(I15:I21)-100</f>
        <v>21000.1</v>
      </c>
      <c r="J14" s="83">
        <f>SUM(J15:J21)</f>
        <v>10400</v>
      </c>
      <c r="K14" s="83">
        <f>SUM(K15:K21)+200</f>
        <v>2900</v>
      </c>
      <c r="L14" s="23">
        <v>33594</v>
      </c>
      <c r="M14" s="23">
        <v>3340</v>
      </c>
    </row>
    <row r="15" spans="1:13" x14ac:dyDescent="0.2">
      <c r="B15" s="1" t="s">
        <v>507</v>
      </c>
      <c r="E15" s="20">
        <f>SUM(F15:K15)+100</f>
        <v>20100.099999999999</v>
      </c>
      <c r="F15" s="23">
        <v>0.1</v>
      </c>
      <c r="G15" s="23">
        <v>16800</v>
      </c>
      <c r="H15" s="23">
        <v>2500</v>
      </c>
      <c r="I15" s="23">
        <v>700</v>
      </c>
      <c r="J15" s="76" t="s">
        <v>46</v>
      </c>
      <c r="K15" s="76" t="s">
        <v>46</v>
      </c>
      <c r="L15" s="23">
        <v>11593</v>
      </c>
      <c r="M15" s="23">
        <v>2316</v>
      </c>
    </row>
    <row r="16" spans="1:13" x14ac:dyDescent="0.2">
      <c r="B16" s="1" t="s">
        <v>508</v>
      </c>
      <c r="E16" s="20">
        <f>SUM(F16:K16)-200</f>
        <v>2100</v>
      </c>
      <c r="F16" s="76" t="s">
        <v>46</v>
      </c>
      <c r="G16" s="23">
        <v>700</v>
      </c>
      <c r="H16" s="23">
        <v>1600</v>
      </c>
      <c r="I16" s="76" t="s">
        <v>46</v>
      </c>
      <c r="J16" s="76" t="s">
        <v>46</v>
      </c>
      <c r="K16" s="76" t="s">
        <v>46</v>
      </c>
      <c r="L16" s="23">
        <v>24189</v>
      </c>
      <c r="M16" s="23">
        <v>2511</v>
      </c>
    </row>
    <row r="17" spans="2:13" x14ac:dyDescent="0.2">
      <c r="E17" s="8"/>
    </row>
    <row r="18" spans="2:13" x14ac:dyDescent="0.2">
      <c r="B18" s="1" t="s">
        <v>509</v>
      </c>
      <c r="E18" s="20">
        <f>SUM(F18:K18)+200</f>
        <v>32300</v>
      </c>
      <c r="F18" s="23">
        <v>1700</v>
      </c>
      <c r="G18" s="23">
        <v>5800</v>
      </c>
      <c r="H18" s="23">
        <v>15300</v>
      </c>
      <c r="I18" s="23">
        <v>6400</v>
      </c>
      <c r="J18" s="23">
        <v>2100</v>
      </c>
      <c r="K18" s="23">
        <v>800</v>
      </c>
      <c r="L18" s="23">
        <v>33727</v>
      </c>
      <c r="M18" s="23">
        <v>3239</v>
      </c>
    </row>
    <row r="19" spans="2:13" x14ac:dyDescent="0.2">
      <c r="B19" s="1" t="s">
        <v>510</v>
      </c>
      <c r="E19" s="20">
        <f>SUM(F19:K19)+100</f>
        <v>800.101</v>
      </c>
      <c r="F19" s="23">
        <v>1E-3</v>
      </c>
      <c r="G19" s="23">
        <v>400</v>
      </c>
      <c r="H19" s="23">
        <v>300</v>
      </c>
      <c r="I19" s="23">
        <v>0.1</v>
      </c>
      <c r="J19" s="76" t="s">
        <v>46</v>
      </c>
      <c r="K19" s="76" t="s">
        <v>46</v>
      </c>
      <c r="L19" s="23">
        <v>18720</v>
      </c>
      <c r="M19" s="23">
        <v>3060</v>
      </c>
    </row>
    <row r="20" spans="2:13" x14ac:dyDescent="0.2">
      <c r="B20" s="1" t="s">
        <v>511</v>
      </c>
      <c r="E20" s="20">
        <f>SUM(F20:K20)+400</f>
        <v>29500</v>
      </c>
      <c r="F20" s="23">
        <v>1100</v>
      </c>
      <c r="G20" s="23">
        <v>300</v>
      </c>
      <c r="H20" s="23">
        <v>4600</v>
      </c>
      <c r="I20" s="23">
        <v>13200</v>
      </c>
      <c r="J20" s="23">
        <v>8200</v>
      </c>
      <c r="K20" s="23">
        <v>1700</v>
      </c>
      <c r="L20" s="23">
        <v>53743</v>
      </c>
      <c r="M20" s="23">
        <v>4031</v>
      </c>
    </row>
    <row r="21" spans="2:13" x14ac:dyDescent="0.2">
      <c r="B21" s="1" t="s">
        <v>512</v>
      </c>
      <c r="E21" s="20">
        <f>SUM(F21:K21)+300</f>
        <v>9200</v>
      </c>
      <c r="F21" s="23">
        <v>1500</v>
      </c>
      <c r="G21" s="23">
        <v>5200</v>
      </c>
      <c r="H21" s="23">
        <v>1100</v>
      </c>
      <c r="I21" s="23">
        <v>800</v>
      </c>
      <c r="J21" s="23">
        <v>100</v>
      </c>
      <c r="K21" s="23">
        <v>200</v>
      </c>
      <c r="L21" s="23">
        <v>20548</v>
      </c>
      <c r="M21" s="23">
        <v>2720</v>
      </c>
    </row>
    <row r="22" spans="2:13" x14ac:dyDescent="0.2">
      <c r="E22" s="8"/>
    </row>
    <row r="23" spans="2:13" x14ac:dyDescent="0.2">
      <c r="B23" s="1" t="s">
        <v>513</v>
      </c>
      <c r="E23" s="20">
        <f>SUM(F23:K23)</f>
        <v>0.1</v>
      </c>
      <c r="F23" s="23">
        <v>0.1</v>
      </c>
      <c r="G23" s="76" t="s">
        <v>46</v>
      </c>
      <c r="H23" s="76" t="s">
        <v>46</v>
      </c>
      <c r="I23" s="76" t="s">
        <v>46</v>
      </c>
      <c r="J23" s="76" t="s">
        <v>46</v>
      </c>
      <c r="K23" s="76" t="s">
        <v>46</v>
      </c>
      <c r="L23" s="76" t="s">
        <v>46</v>
      </c>
      <c r="M23" s="76" t="s">
        <v>46</v>
      </c>
    </row>
    <row r="24" spans="2:13" x14ac:dyDescent="0.2">
      <c r="B24" s="1" t="s">
        <v>514</v>
      </c>
      <c r="E24" s="20">
        <f>SUM(F24:K24)+500</f>
        <v>3100</v>
      </c>
      <c r="F24" s="23">
        <v>500</v>
      </c>
      <c r="G24" s="23">
        <v>500</v>
      </c>
      <c r="H24" s="23">
        <v>400</v>
      </c>
      <c r="I24" s="23">
        <v>600</v>
      </c>
      <c r="J24" s="23">
        <v>300</v>
      </c>
      <c r="K24" s="23">
        <v>300</v>
      </c>
      <c r="L24" s="23">
        <v>50178</v>
      </c>
      <c r="M24" s="23">
        <v>6839</v>
      </c>
    </row>
    <row r="25" spans="2:13" x14ac:dyDescent="0.2">
      <c r="B25" s="104"/>
      <c r="C25" s="104"/>
      <c r="D25" s="104"/>
      <c r="E25" s="105"/>
      <c r="F25" s="104"/>
      <c r="G25" s="104"/>
      <c r="H25" s="104"/>
      <c r="I25" s="104"/>
      <c r="J25" s="104"/>
      <c r="K25" s="104"/>
      <c r="L25" s="104"/>
      <c r="M25" s="104"/>
    </row>
    <row r="26" spans="2:13" x14ac:dyDescent="0.2">
      <c r="B26" s="1" t="s">
        <v>515</v>
      </c>
      <c r="E26" s="20">
        <f t="shared" ref="E26:K26" si="0">E27+E28+E29</f>
        <v>43680</v>
      </c>
      <c r="F26" s="83">
        <f t="shared" si="0"/>
        <v>1410</v>
      </c>
      <c r="G26" s="83">
        <f t="shared" si="0"/>
        <v>11670</v>
      </c>
      <c r="H26" s="83">
        <f t="shared" si="0"/>
        <v>11500</v>
      </c>
      <c r="I26" s="83">
        <f t="shared" si="0"/>
        <v>9920</v>
      </c>
      <c r="J26" s="83">
        <f t="shared" si="0"/>
        <v>6020</v>
      </c>
      <c r="K26" s="83">
        <f t="shared" si="0"/>
        <v>2450</v>
      </c>
      <c r="L26" s="23">
        <v>37902</v>
      </c>
      <c r="M26" s="23">
        <v>3740</v>
      </c>
    </row>
    <row r="27" spans="2:13" x14ac:dyDescent="0.2">
      <c r="C27" s="1" t="s">
        <v>516</v>
      </c>
      <c r="E27" s="20">
        <f>SUM(F27:K27)+420</f>
        <v>42690</v>
      </c>
      <c r="F27" s="23">
        <v>1370</v>
      </c>
      <c r="G27" s="23">
        <v>11570</v>
      </c>
      <c r="H27" s="23">
        <v>11380</v>
      </c>
      <c r="I27" s="23">
        <v>9720</v>
      </c>
      <c r="J27" s="23">
        <v>5900</v>
      </c>
      <c r="K27" s="23">
        <v>2330</v>
      </c>
      <c r="L27" s="23">
        <v>37575</v>
      </c>
      <c r="M27" s="23">
        <v>3725</v>
      </c>
    </row>
    <row r="28" spans="2:13" x14ac:dyDescent="0.2">
      <c r="C28" s="1" t="s">
        <v>517</v>
      </c>
      <c r="E28" s="94" t="s">
        <v>518</v>
      </c>
      <c r="F28" s="76" t="s">
        <v>518</v>
      </c>
      <c r="G28" s="76" t="s">
        <v>518</v>
      </c>
      <c r="H28" s="76" t="s">
        <v>518</v>
      </c>
      <c r="I28" s="76" t="s">
        <v>518</v>
      </c>
      <c r="J28" s="76" t="s">
        <v>518</v>
      </c>
      <c r="K28" s="76" t="s">
        <v>518</v>
      </c>
      <c r="L28" s="76" t="s">
        <v>518</v>
      </c>
      <c r="M28" s="76" t="s">
        <v>518</v>
      </c>
    </row>
    <row r="29" spans="2:13" x14ac:dyDescent="0.2">
      <c r="C29" s="1" t="s">
        <v>519</v>
      </c>
      <c r="E29" s="20">
        <f>SUM(F29:K29)+290</f>
        <v>990</v>
      </c>
      <c r="F29" s="23">
        <v>40</v>
      </c>
      <c r="G29" s="23">
        <v>100</v>
      </c>
      <c r="H29" s="23">
        <v>120</v>
      </c>
      <c r="I29" s="23">
        <v>200</v>
      </c>
      <c r="J29" s="23">
        <v>120</v>
      </c>
      <c r="K29" s="23">
        <v>120</v>
      </c>
      <c r="L29" s="23">
        <v>58347</v>
      </c>
      <c r="M29" s="23">
        <v>4619</v>
      </c>
    </row>
    <row r="30" spans="2:13" x14ac:dyDescent="0.2">
      <c r="E30" s="8"/>
    </row>
    <row r="31" spans="2:13" x14ac:dyDescent="0.2">
      <c r="B31" s="1" t="s">
        <v>520</v>
      </c>
      <c r="E31" s="20">
        <f>E32+E33+E34</f>
        <v>4650</v>
      </c>
      <c r="F31" s="83">
        <f>F32+F33+F34+10</f>
        <v>150</v>
      </c>
      <c r="G31" s="83">
        <f>G32+G33+G34+10</f>
        <v>1330</v>
      </c>
      <c r="H31" s="83">
        <f>H32+H33+H34</f>
        <v>1580</v>
      </c>
      <c r="I31" s="83">
        <f>I32+I33+I34+10</f>
        <v>950</v>
      </c>
      <c r="J31" s="83">
        <f>J32+J33+J34+10</f>
        <v>590</v>
      </c>
      <c r="K31" s="83">
        <f>K32+K33+K34</f>
        <v>60</v>
      </c>
      <c r="L31" s="23">
        <v>33014</v>
      </c>
      <c r="M31" s="23">
        <v>3760</v>
      </c>
    </row>
    <row r="32" spans="2:13" x14ac:dyDescent="0.2">
      <c r="C32" s="1" t="s">
        <v>516</v>
      </c>
      <c r="E32" s="20">
        <f>SUM(F32:K32)+20</f>
        <v>4490</v>
      </c>
      <c r="F32" s="23">
        <v>120</v>
      </c>
      <c r="G32" s="23">
        <v>1270</v>
      </c>
      <c r="H32" s="23">
        <v>1540</v>
      </c>
      <c r="I32" s="23">
        <v>920</v>
      </c>
      <c r="J32" s="23">
        <v>570</v>
      </c>
      <c r="K32" s="23">
        <v>50</v>
      </c>
      <c r="L32" s="23">
        <v>32887</v>
      </c>
      <c r="M32" s="23">
        <v>3727</v>
      </c>
    </row>
    <row r="33" spans="2:13" x14ac:dyDescent="0.2">
      <c r="C33" s="1" t="s">
        <v>517</v>
      </c>
      <c r="E33" s="94" t="s">
        <v>518</v>
      </c>
      <c r="F33" s="76" t="s">
        <v>518</v>
      </c>
      <c r="G33" s="76" t="s">
        <v>518</v>
      </c>
      <c r="H33" s="76" t="s">
        <v>518</v>
      </c>
      <c r="I33" s="76" t="s">
        <v>518</v>
      </c>
      <c r="J33" s="76" t="s">
        <v>518</v>
      </c>
      <c r="K33" s="76" t="s">
        <v>518</v>
      </c>
      <c r="L33" s="76" t="s">
        <v>518</v>
      </c>
      <c r="M33" s="76" t="s">
        <v>518</v>
      </c>
    </row>
    <row r="34" spans="2:13" x14ac:dyDescent="0.2">
      <c r="C34" s="1" t="s">
        <v>519</v>
      </c>
      <c r="E34" s="20">
        <f>SUM(F34:K34)+10</f>
        <v>160</v>
      </c>
      <c r="F34" s="23">
        <v>20</v>
      </c>
      <c r="G34" s="23">
        <v>50</v>
      </c>
      <c r="H34" s="23">
        <v>40</v>
      </c>
      <c r="I34" s="23">
        <v>20</v>
      </c>
      <c r="J34" s="23">
        <v>10</v>
      </c>
      <c r="K34" s="23">
        <v>10</v>
      </c>
      <c r="L34" s="23">
        <v>37031</v>
      </c>
      <c r="M34" s="23">
        <v>7900</v>
      </c>
    </row>
    <row r="35" spans="2:13" x14ac:dyDescent="0.2">
      <c r="E35" s="8"/>
    </row>
    <row r="36" spans="2:13" x14ac:dyDescent="0.2">
      <c r="B36" s="1" t="s">
        <v>521</v>
      </c>
      <c r="E36" s="20">
        <f>E37+E38+E39</f>
        <v>2180.1</v>
      </c>
      <c r="F36" s="83">
        <f>F37+F38+F39</f>
        <v>60</v>
      </c>
      <c r="G36" s="83">
        <f>G37+G38+G39</f>
        <v>850</v>
      </c>
      <c r="H36" s="83">
        <f>H37+H38+H39+10</f>
        <v>440.1</v>
      </c>
      <c r="I36" s="83">
        <f>I37+I38+I39</f>
        <v>470</v>
      </c>
      <c r="J36" s="83">
        <f>J37+J38+J39</f>
        <v>260</v>
      </c>
      <c r="K36" s="83">
        <f>K37+K38+K39</f>
        <v>100</v>
      </c>
      <c r="L36" s="23">
        <v>35158</v>
      </c>
      <c r="M36" s="23">
        <v>3899</v>
      </c>
    </row>
    <row r="37" spans="2:13" x14ac:dyDescent="0.2">
      <c r="C37" s="1" t="s">
        <v>516</v>
      </c>
      <c r="E37" s="20">
        <f>SUM(F37:K37)+10</f>
        <v>2110</v>
      </c>
      <c r="F37" s="23">
        <v>40</v>
      </c>
      <c r="G37" s="23">
        <v>810</v>
      </c>
      <c r="H37" s="23">
        <v>430</v>
      </c>
      <c r="I37" s="23">
        <v>470</v>
      </c>
      <c r="J37" s="23">
        <v>260</v>
      </c>
      <c r="K37" s="23">
        <v>90</v>
      </c>
      <c r="L37" s="23">
        <v>34366</v>
      </c>
      <c r="M37" s="23">
        <v>3899</v>
      </c>
    </row>
    <row r="38" spans="2:13" x14ac:dyDescent="0.2">
      <c r="C38" s="1" t="s">
        <v>517</v>
      </c>
      <c r="E38" s="94" t="s">
        <v>518</v>
      </c>
      <c r="F38" s="76" t="s">
        <v>518</v>
      </c>
      <c r="G38" s="76" t="s">
        <v>518</v>
      </c>
      <c r="H38" s="76" t="s">
        <v>518</v>
      </c>
      <c r="I38" s="76" t="s">
        <v>518</v>
      </c>
      <c r="J38" s="76" t="s">
        <v>518</v>
      </c>
      <c r="K38" s="76" t="s">
        <v>518</v>
      </c>
      <c r="L38" s="76" t="s">
        <v>518</v>
      </c>
      <c r="M38" s="76" t="s">
        <v>518</v>
      </c>
    </row>
    <row r="39" spans="2:13" x14ac:dyDescent="0.2">
      <c r="C39" s="1" t="s">
        <v>519</v>
      </c>
      <c r="E39" s="20">
        <f>SUM(F39:K39)</f>
        <v>70.099999999999994</v>
      </c>
      <c r="F39" s="23">
        <v>20</v>
      </c>
      <c r="G39" s="23">
        <v>40</v>
      </c>
      <c r="H39" s="23">
        <v>0.1</v>
      </c>
      <c r="I39" s="76" t="s">
        <v>518</v>
      </c>
      <c r="J39" s="76" t="s">
        <v>518</v>
      </c>
      <c r="K39" s="23">
        <v>10</v>
      </c>
      <c r="L39" s="23">
        <v>68103</v>
      </c>
      <c r="M39" s="76" t="s">
        <v>518</v>
      </c>
    </row>
    <row r="40" spans="2:13" x14ac:dyDescent="0.2">
      <c r="E40" s="8"/>
    </row>
    <row r="41" spans="2:13" x14ac:dyDescent="0.2">
      <c r="B41" s="1" t="s">
        <v>522</v>
      </c>
      <c r="E41" s="20">
        <f>E42+E43+E44-10</f>
        <v>1960</v>
      </c>
      <c r="F41" s="83">
        <f>F42+F43+F44-10</f>
        <v>100</v>
      </c>
      <c r="G41" s="83">
        <f>G42+G43+G44</f>
        <v>610</v>
      </c>
      <c r="H41" s="83">
        <f>H42+H43+H44-10</f>
        <v>720</v>
      </c>
      <c r="I41" s="83">
        <f>I42+I43+I44-10</f>
        <v>370</v>
      </c>
      <c r="J41" s="83">
        <f>J42+J43+J44</f>
        <v>100</v>
      </c>
      <c r="K41" s="83">
        <f>K42+K43+K44</f>
        <v>40</v>
      </c>
      <c r="L41" s="23">
        <v>29552</v>
      </c>
      <c r="M41" s="23">
        <v>3026</v>
      </c>
    </row>
    <row r="42" spans="2:13" x14ac:dyDescent="0.2">
      <c r="C42" s="1" t="s">
        <v>516</v>
      </c>
      <c r="E42" s="20">
        <f>SUM(F42:K42)+10</f>
        <v>1900</v>
      </c>
      <c r="F42" s="23">
        <v>90</v>
      </c>
      <c r="G42" s="23">
        <v>600</v>
      </c>
      <c r="H42" s="23">
        <v>720</v>
      </c>
      <c r="I42" s="23">
        <v>360</v>
      </c>
      <c r="J42" s="23">
        <v>100</v>
      </c>
      <c r="K42" s="23">
        <v>20</v>
      </c>
      <c r="L42" s="23">
        <v>28637</v>
      </c>
      <c r="M42" s="23">
        <v>3026</v>
      </c>
    </row>
    <row r="43" spans="2:13" x14ac:dyDescent="0.2">
      <c r="C43" s="1" t="s">
        <v>517</v>
      </c>
      <c r="E43" s="20">
        <f>SUM(F43:K43)</f>
        <v>10</v>
      </c>
      <c r="F43" s="23">
        <v>10</v>
      </c>
      <c r="G43" s="76" t="s">
        <v>518</v>
      </c>
      <c r="H43" s="76" t="s">
        <v>518</v>
      </c>
      <c r="I43" s="76" t="s">
        <v>518</v>
      </c>
      <c r="J43" s="76" t="s">
        <v>518</v>
      </c>
      <c r="K43" s="76" t="s">
        <v>518</v>
      </c>
      <c r="L43" s="76" t="s">
        <v>518</v>
      </c>
      <c r="M43" s="76" t="s">
        <v>518</v>
      </c>
    </row>
    <row r="44" spans="2:13" x14ac:dyDescent="0.2">
      <c r="C44" s="1" t="s">
        <v>519</v>
      </c>
      <c r="E44" s="20">
        <f>SUM(F44:K44)-10</f>
        <v>60</v>
      </c>
      <c r="F44" s="23">
        <v>10</v>
      </c>
      <c r="G44" s="23">
        <v>10</v>
      </c>
      <c r="H44" s="23">
        <v>10</v>
      </c>
      <c r="I44" s="23">
        <v>20</v>
      </c>
      <c r="J44" s="76" t="s">
        <v>518</v>
      </c>
      <c r="K44" s="23">
        <v>20</v>
      </c>
      <c r="L44" s="23">
        <v>61218</v>
      </c>
      <c r="M44" s="76" t="s">
        <v>518</v>
      </c>
    </row>
    <row r="45" spans="2:13" x14ac:dyDescent="0.2">
      <c r="E45" s="8"/>
    </row>
    <row r="46" spans="2:13" x14ac:dyDescent="0.2">
      <c r="B46" s="1" t="s">
        <v>523</v>
      </c>
      <c r="E46" s="20">
        <f>E47+E48+E49</f>
        <v>2520</v>
      </c>
      <c r="F46" s="83">
        <f>F47+F48+F49-10</f>
        <v>130</v>
      </c>
      <c r="G46" s="83">
        <f>G47+G48+G49</f>
        <v>1290</v>
      </c>
      <c r="H46" s="83">
        <f>H47+H48+H49</f>
        <v>290</v>
      </c>
      <c r="I46" s="83">
        <f>I47+I48+I49</f>
        <v>460</v>
      </c>
      <c r="J46" s="83">
        <f>J47+J48+J49</f>
        <v>340</v>
      </c>
      <c r="K46" s="83">
        <f>K47+K48+K49-10+10</f>
        <v>20</v>
      </c>
      <c r="L46" s="23">
        <v>26087</v>
      </c>
      <c r="M46" s="23">
        <v>2891</v>
      </c>
    </row>
    <row r="47" spans="2:13" x14ac:dyDescent="0.2">
      <c r="C47" s="1" t="s">
        <v>516</v>
      </c>
      <c r="E47" s="20">
        <f>SUM(F47:K47)-20</f>
        <v>2480</v>
      </c>
      <c r="F47" s="23">
        <v>120</v>
      </c>
      <c r="G47" s="23">
        <v>1290</v>
      </c>
      <c r="H47" s="23">
        <v>280</v>
      </c>
      <c r="I47" s="23">
        <v>460</v>
      </c>
      <c r="J47" s="23">
        <v>340</v>
      </c>
      <c r="K47" s="23">
        <v>10</v>
      </c>
      <c r="L47" s="23">
        <v>25867</v>
      </c>
      <c r="M47" s="23">
        <v>2891</v>
      </c>
    </row>
    <row r="48" spans="2:13" x14ac:dyDescent="0.2">
      <c r="C48" s="1" t="s">
        <v>517</v>
      </c>
      <c r="E48" s="94" t="s">
        <v>518</v>
      </c>
      <c r="F48" s="76" t="s">
        <v>518</v>
      </c>
      <c r="G48" s="76" t="s">
        <v>518</v>
      </c>
      <c r="H48" s="76" t="s">
        <v>518</v>
      </c>
      <c r="I48" s="76" t="s">
        <v>518</v>
      </c>
      <c r="J48" s="76" t="s">
        <v>518</v>
      </c>
      <c r="K48" s="76" t="s">
        <v>518</v>
      </c>
      <c r="L48" s="76" t="s">
        <v>518</v>
      </c>
      <c r="M48" s="76" t="s">
        <v>518</v>
      </c>
    </row>
    <row r="49" spans="2:13" x14ac:dyDescent="0.2">
      <c r="C49" s="1" t="s">
        <v>519</v>
      </c>
      <c r="E49" s="20">
        <f>SUM(F49:K49)</f>
        <v>40</v>
      </c>
      <c r="F49" s="23">
        <v>20</v>
      </c>
      <c r="G49" s="76" t="s">
        <v>518</v>
      </c>
      <c r="H49" s="23">
        <v>10</v>
      </c>
      <c r="I49" s="76" t="s">
        <v>518</v>
      </c>
      <c r="J49" s="76" t="s">
        <v>518</v>
      </c>
      <c r="K49" s="23">
        <v>10</v>
      </c>
      <c r="L49" s="23">
        <v>53769</v>
      </c>
      <c r="M49" s="76" t="s">
        <v>518</v>
      </c>
    </row>
    <row r="50" spans="2:13" x14ac:dyDescent="0.2">
      <c r="E50" s="8"/>
    </row>
    <row r="51" spans="2:13" x14ac:dyDescent="0.2">
      <c r="B51" s="1" t="s">
        <v>524</v>
      </c>
      <c r="E51" s="20">
        <f t="shared" ref="E51:J51" si="1">E52+E53+E54</f>
        <v>8300</v>
      </c>
      <c r="F51" s="83">
        <f t="shared" si="1"/>
        <v>490</v>
      </c>
      <c r="G51" s="83">
        <f t="shared" si="1"/>
        <v>2100</v>
      </c>
      <c r="H51" s="83">
        <f t="shared" si="1"/>
        <v>1740</v>
      </c>
      <c r="I51" s="83">
        <f t="shared" si="1"/>
        <v>2330</v>
      </c>
      <c r="J51" s="83">
        <f t="shared" si="1"/>
        <v>1530</v>
      </c>
      <c r="K51" s="83">
        <f>K52+K53+K54-10+10-10</f>
        <v>100</v>
      </c>
      <c r="L51" s="23">
        <v>37294</v>
      </c>
      <c r="M51" s="23">
        <v>2702</v>
      </c>
    </row>
    <row r="52" spans="2:13" x14ac:dyDescent="0.2">
      <c r="C52" s="1" t="s">
        <v>516</v>
      </c>
      <c r="E52" s="20">
        <f>SUM(F52:K52)</f>
        <v>7960</v>
      </c>
      <c r="F52" s="23">
        <v>470</v>
      </c>
      <c r="G52" s="23">
        <v>2090</v>
      </c>
      <c r="H52" s="23">
        <v>1680</v>
      </c>
      <c r="I52" s="23">
        <v>2150</v>
      </c>
      <c r="J52" s="23">
        <v>1470</v>
      </c>
      <c r="K52" s="23">
        <v>100</v>
      </c>
      <c r="L52" s="23">
        <v>36873</v>
      </c>
      <c r="M52" s="23">
        <v>2699</v>
      </c>
    </row>
    <row r="53" spans="2:13" x14ac:dyDescent="0.2">
      <c r="C53" s="1" t="s">
        <v>517</v>
      </c>
      <c r="E53" s="94" t="s">
        <v>518</v>
      </c>
      <c r="F53" s="76" t="s">
        <v>518</v>
      </c>
      <c r="G53" s="76" t="s">
        <v>518</v>
      </c>
      <c r="H53" s="76" t="s">
        <v>518</v>
      </c>
      <c r="I53" s="76" t="s">
        <v>518</v>
      </c>
      <c r="J53" s="76" t="s">
        <v>518</v>
      </c>
      <c r="K53" s="76" t="s">
        <v>518</v>
      </c>
      <c r="L53" s="76" t="s">
        <v>518</v>
      </c>
      <c r="M53" s="76" t="s">
        <v>518</v>
      </c>
    </row>
    <row r="54" spans="2:13" x14ac:dyDescent="0.2">
      <c r="C54" s="1" t="s">
        <v>519</v>
      </c>
      <c r="E54" s="20">
        <f>SUM(F54:K54)</f>
        <v>340</v>
      </c>
      <c r="F54" s="23">
        <v>20</v>
      </c>
      <c r="G54" s="23">
        <v>10</v>
      </c>
      <c r="H54" s="23">
        <v>60</v>
      </c>
      <c r="I54" s="23">
        <v>180</v>
      </c>
      <c r="J54" s="23">
        <v>60</v>
      </c>
      <c r="K54" s="23">
        <v>10</v>
      </c>
      <c r="L54" s="23">
        <v>47048</v>
      </c>
      <c r="M54" s="23">
        <v>4000</v>
      </c>
    </row>
    <row r="55" spans="2:13" x14ac:dyDescent="0.2">
      <c r="E55" s="8"/>
    </row>
    <row r="56" spans="2:13" x14ac:dyDescent="0.2">
      <c r="B56" s="1" t="s">
        <v>525</v>
      </c>
      <c r="E56" s="20">
        <f>E57+E58+E59</f>
        <v>4330</v>
      </c>
      <c r="F56" s="83">
        <f>F57+F58+F59</f>
        <v>180</v>
      </c>
      <c r="G56" s="83">
        <f>G57+G58+G59</f>
        <v>1280</v>
      </c>
      <c r="H56" s="83">
        <f>H57+H58+H59+10</f>
        <v>1820</v>
      </c>
      <c r="I56" s="83">
        <f>I57+I58+I59</f>
        <v>900</v>
      </c>
      <c r="J56" s="83">
        <f>J57+J58+J59</f>
        <v>30</v>
      </c>
      <c r="K56" s="83">
        <f>K57+K58+K59-10</f>
        <v>110</v>
      </c>
      <c r="L56" s="23">
        <v>29398</v>
      </c>
      <c r="M56" s="23">
        <v>2338</v>
      </c>
    </row>
    <row r="57" spans="2:13" x14ac:dyDescent="0.2">
      <c r="C57" s="1" t="s">
        <v>516</v>
      </c>
      <c r="E57" s="20">
        <f>SUM(F57:K57)+10</f>
        <v>4190</v>
      </c>
      <c r="F57" s="23">
        <v>150</v>
      </c>
      <c r="G57" s="23">
        <v>1280</v>
      </c>
      <c r="H57" s="23">
        <v>1770</v>
      </c>
      <c r="I57" s="23">
        <v>870</v>
      </c>
      <c r="J57" s="23">
        <v>20</v>
      </c>
      <c r="K57" s="23">
        <v>90</v>
      </c>
      <c r="L57" s="23">
        <v>28559</v>
      </c>
      <c r="M57" s="23">
        <v>2338</v>
      </c>
    </row>
    <row r="58" spans="2:13" x14ac:dyDescent="0.2">
      <c r="C58" s="1" t="s">
        <v>517</v>
      </c>
      <c r="E58" s="94" t="s">
        <v>518</v>
      </c>
      <c r="F58" s="76" t="s">
        <v>518</v>
      </c>
      <c r="G58" s="76" t="s">
        <v>518</v>
      </c>
      <c r="H58" s="76" t="s">
        <v>518</v>
      </c>
      <c r="I58" s="76" t="s">
        <v>518</v>
      </c>
      <c r="J58" s="76" t="s">
        <v>518</v>
      </c>
      <c r="K58" s="76" t="s">
        <v>518</v>
      </c>
      <c r="L58" s="76" t="s">
        <v>518</v>
      </c>
      <c r="M58" s="76" t="s">
        <v>518</v>
      </c>
    </row>
    <row r="59" spans="2:13" x14ac:dyDescent="0.2">
      <c r="C59" s="1" t="s">
        <v>519</v>
      </c>
      <c r="E59" s="20">
        <f>SUM(F59:K59)</f>
        <v>140</v>
      </c>
      <c r="F59" s="23">
        <v>30</v>
      </c>
      <c r="G59" s="76" t="s">
        <v>518</v>
      </c>
      <c r="H59" s="23">
        <v>40</v>
      </c>
      <c r="I59" s="23">
        <v>30</v>
      </c>
      <c r="J59" s="23">
        <v>10</v>
      </c>
      <c r="K59" s="23">
        <v>30</v>
      </c>
      <c r="L59" s="23">
        <v>60190</v>
      </c>
      <c r="M59" s="76" t="s">
        <v>518</v>
      </c>
    </row>
    <row r="60" spans="2:13" x14ac:dyDescent="0.2">
      <c r="E60" s="8"/>
    </row>
    <row r="61" spans="2:13" x14ac:dyDescent="0.2">
      <c r="B61" s="1" t="s">
        <v>526</v>
      </c>
      <c r="E61" s="20">
        <f t="shared" ref="E61:K61" si="2">E62+E63+E64</f>
        <v>4280</v>
      </c>
      <c r="F61" s="83">
        <f t="shared" si="2"/>
        <v>70</v>
      </c>
      <c r="G61" s="83">
        <f t="shared" si="2"/>
        <v>280</v>
      </c>
      <c r="H61" s="83">
        <f t="shared" si="2"/>
        <v>530</v>
      </c>
      <c r="I61" s="83">
        <f t="shared" si="2"/>
        <v>2620</v>
      </c>
      <c r="J61" s="83">
        <f t="shared" si="2"/>
        <v>740</v>
      </c>
      <c r="K61" s="83">
        <f t="shared" si="2"/>
        <v>50</v>
      </c>
      <c r="L61" s="23">
        <v>48104</v>
      </c>
      <c r="M61" s="23">
        <v>4010</v>
      </c>
    </row>
    <row r="62" spans="2:13" x14ac:dyDescent="0.2">
      <c r="C62" s="1" t="s">
        <v>516</v>
      </c>
      <c r="E62" s="20">
        <f>SUM(F62:K62)-10</f>
        <v>4250</v>
      </c>
      <c r="F62" s="23">
        <v>70</v>
      </c>
      <c r="G62" s="23">
        <v>280</v>
      </c>
      <c r="H62" s="23">
        <v>510</v>
      </c>
      <c r="I62" s="23">
        <v>2610</v>
      </c>
      <c r="J62" s="23">
        <v>740</v>
      </c>
      <c r="K62" s="23">
        <v>50</v>
      </c>
      <c r="L62" s="23">
        <v>48198</v>
      </c>
      <c r="M62" s="23">
        <v>4006</v>
      </c>
    </row>
    <row r="63" spans="2:13" x14ac:dyDescent="0.2">
      <c r="C63" s="1" t="s">
        <v>517</v>
      </c>
      <c r="E63" s="94" t="s">
        <v>518</v>
      </c>
      <c r="F63" s="76" t="s">
        <v>518</v>
      </c>
      <c r="G63" s="76" t="s">
        <v>518</v>
      </c>
      <c r="H63" s="76" t="s">
        <v>518</v>
      </c>
      <c r="I63" s="76" t="s">
        <v>518</v>
      </c>
      <c r="J63" s="76" t="s">
        <v>518</v>
      </c>
      <c r="K63" s="76" t="s">
        <v>518</v>
      </c>
      <c r="L63" s="76" t="s">
        <v>518</v>
      </c>
      <c r="M63" s="76" t="s">
        <v>518</v>
      </c>
    </row>
    <row r="64" spans="2:13" x14ac:dyDescent="0.2">
      <c r="C64" s="1" t="s">
        <v>519</v>
      </c>
      <c r="E64" s="20">
        <f>SUM(F64:K64)</f>
        <v>30</v>
      </c>
      <c r="F64" s="76" t="s">
        <v>518</v>
      </c>
      <c r="G64" s="76" t="s">
        <v>518</v>
      </c>
      <c r="H64" s="23">
        <v>20</v>
      </c>
      <c r="I64" s="23">
        <v>10</v>
      </c>
      <c r="J64" s="76" t="s">
        <v>518</v>
      </c>
      <c r="K64" s="76" t="s">
        <v>518</v>
      </c>
      <c r="L64" s="23">
        <v>33899</v>
      </c>
      <c r="M64" s="23">
        <v>5000</v>
      </c>
    </row>
    <row r="65" spans="1:13" x14ac:dyDescent="0.2">
      <c r="E65" s="8"/>
    </row>
    <row r="66" spans="1:13" x14ac:dyDescent="0.2">
      <c r="B66" s="1" t="s">
        <v>527</v>
      </c>
      <c r="E66" s="20">
        <f>E67+E68+E69-10</f>
        <v>750</v>
      </c>
      <c r="F66" s="83">
        <f>F67+F68+F69</f>
        <v>50</v>
      </c>
      <c r="G66" s="83">
        <f>G67+G68+G69</f>
        <v>490</v>
      </c>
      <c r="H66" s="83">
        <f>H67+H68+H69</f>
        <v>80</v>
      </c>
      <c r="I66" s="83">
        <f>I67+I68+I69</f>
        <v>60</v>
      </c>
      <c r="J66" s="83">
        <f>J67+J68+J69</f>
        <v>30</v>
      </c>
      <c r="K66" s="76" t="s">
        <v>518</v>
      </c>
      <c r="L66" s="23">
        <v>15754</v>
      </c>
      <c r="M66" s="23">
        <v>2818</v>
      </c>
    </row>
    <row r="67" spans="1:13" x14ac:dyDescent="0.2">
      <c r="C67" s="1" t="s">
        <v>516</v>
      </c>
      <c r="E67" s="20">
        <f>SUM(F67:K67)+40</f>
        <v>750</v>
      </c>
      <c r="F67" s="23">
        <v>50</v>
      </c>
      <c r="G67" s="23">
        <f>420+70</f>
        <v>490</v>
      </c>
      <c r="H67" s="23">
        <v>80</v>
      </c>
      <c r="I67" s="23">
        <v>60</v>
      </c>
      <c r="J67" s="23">
        <v>30</v>
      </c>
      <c r="K67" s="76" t="s">
        <v>46</v>
      </c>
      <c r="L67" s="23">
        <v>15754</v>
      </c>
      <c r="M67" s="23">
        <v>2818</v>
      </c>
    </row>
    <row r="68" spans="1:13" x14ac:dyDescent="0.2">
      <c r="C68" s="1" t="s">
        <v>517</v>
      </c>
      <c r="E68" s="94" t="s">
        <v>46</v>
      </c>
      <c r="F68" s="76" t="s">
        <v>46</v>
      </c>
      <c r="G68" s="76" t="s">
        <v>46</v>
      </c>
      <c r="H68" s="76" t="s">
        <v>46</v>
      </c>
      <c r="I68" s="76" t="s">
        <v>46</v>
      </c>
      <c r="J68" s="76" t="s">
        <v>46</v>
      </c>
      <c r="K68" s="76" t="s">
        <v>46</v>
      </c>
      <c r="L68" s="76" t="s">
        <v>46</v>
      </c>
      <c r="M68" s="76" t="s">
        <v>46</v>
      </c>
    </row>
    <row r="69" spans="1:13" x14ac:dyDescent="0.2">
      <c r="C69" s="1" t="s">
        <v>519</v>
      </c>
      <c r="E69" s="20">
        <f>SUM(F69:K69)+10</f>
        <v>10</v>
      </c>
      <c r="F69" s="76" t="s">
        <v>46</v>
      </c>
      <c r="G69" s="76" t="s">
        <v>46</v>
      </c>
      <c r="H69" s="76" t="s">
        <v>46</v>
      </c>
      <c r="I69" s="76" t="s">
        <v>46</v>
      </c>
      <c r="J69" s="76" t="s">
        <v>46</v>
      </c>
      <c r="K69" s="76" t="s">
        <v>46</v>
      </c>
      <c r="L69" s="76" t="s">
        <v>46</v>
      </c>
      <c r="M69" s="76" t="s">
        <v>46</v>
      </c>
    </row>
    <row r="70" spans="1:13" ht="18" thickBot="1" x14ac:dyDescent="0.25">
      <c r="B70" s="4"/>
      <c r="C70" s="4"/>
      <c r="D70" s="4"/>
      <c r="E70" s="25"/>
      <c r="F70" s="4"/>
      <c r="G70" s="4"/>
      <c r="H70" s="4"/>
      <c r="I70" s="4"/>
      <c r="J70" s="4"/>
      <c r="K70" s="4"/>
      <c r="L70" s="4"/>
      <c r="M70" s="4"/>
    </row>
    <row r="71" spans="1:13" x14ac:dyDescent="0.2">
      <c r="E71" s="1" t="s">
        <v>528</v>
      </c>
      <c r="J71" s="1" t="s">
        <v>529</v>
      </c>
    </row>
    <row r="72" spans="1:13" x14ac:dyDescent="0.2">
      <c r="E72" s="1" t="s">
        <v>329</v>
      </c>
    </row>
    <row r="73" spans="1:13" x14ac:dyDescent="0.2">
      <c r="A73" s="1"/>
    </row>
  </sheetData>
  <phoneticPr fontId="2"/>
  <pageMargins left="0.34" right="0.46" top="0.56999999999999995" bottom="0.62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64" transitionEvaluation="1" transitionEntry="1"/>
  <dimension ref="A1:K73"/>
  <sheetViews>
    <sheetView showGridLines="0" tabSelected="1" topLeftCell="A64" zoomScale="75" zoomScaleNormal="100" workbookViewId="0">
      <selection activeCell="G19" sqref="G19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9.625" style="2" customWidth="1"/>
    <col min="4" max="4" width="15.875" style="2" customWidth="1"/>
    <col min="5" max="22" width="13.375" style="2"/>
    <col min="23" max="24" width="18.375" style="2" customWidth="1"/>
    <col min="25" max="256" width="13.375" style="2"/>
    <col min="257" max="257" width="13.375" style="2" customWidth="1"/>
    <col min="258" max="258" width="3.375" style="2" customWidth="1"/>
    <col min="259" max="259" width="19.625" style="2" customWidth="1"/>
    <col min="260" max="260" width="15.875" style="2" customWidth="1"/>
    <col min="261" max="278" width="13.375" style="2"/>
    <col min="279" max="280" width="18.375" style="2" customWidth="1"/>
    <col min="281" max="512" width="13.375" style="2"/>
    <col min="513" max="513" width="13.375" style="2" customWidth="1"/>
    <col min="514" max="514" width="3.375" style="2" customWidth="1"/>
    <col min="515" max="515" width="19.625" style="2" customWidth="1"/>
    <col min="516" max="516" width="15.875" style="2" customWidth="1"/>
    <col min="517" max="534" width="13.375" style="2"/>
    <col min="535" max="536" width="18.375" style="2" customWidth="1"/>
    <col min="537" max="768" width="13.375" style="2"/>
    <col min="769" max="769" width="13.375" style="2" customWidth="1"/>
    <col min="770" max="770" width="3.375" style="2" customWidth="1"/>
    <col min="771" max="771" width="19.625" style="2" customWidth="1"/>
    <col min="772" max="772" width="15.875" style="2" customWidth="1"/>
    <col min="773" max="790" width="13.375" style="2"/>
    <col min="791" max="792" width="18.375" style="2" customWidth="1"/>
    <col min="793" max="1024" width="13.375" style="2"/>
    <col min="1025" max="1025" width="13.375" style="2" customWidth="1"/>
    <col min="1026" max="1026" width="3.375" style="2" customWidth="1"/>
    <col min="1027" max="1027" width="19.625" style="2" customWidth="1"/>
    <col min="1028" max="1028" width="15.875" style="2" customWidth="1"/>
    <col min="1029" max="1046" width="13.375" style="2"/>
    <col min="1047" max="1048" width="18.375" style="2" customWidth="1"/>
    <col min="1049" max="1280" width="13.375" style="2"/>
    <col min="1281" max="1281" width="13.375" style="2" customWidth="1"/>
    <col min="1282" max="1282" width="3.375" style="2" customWidth="1"/>
    <col min="1283" max="1283" width="19.625" style="2" customWidth="1"/>
    <col min="1284" max="1284" width="15.875" style="2" customWidth="1"/>
    <col min="1285" max="1302" width="13.375" style="2"/>
    <col min="1303" max="1304" width="18.375" style="2" customWidth="1"/>
    <col min="1305" max="1536" width="13.375" style="2"/>
    <col min="1537" max="1537" width="13.375" style="2" customWidth="1"/>
    <col min="1538" max="1538" width="3.375" style="2" customWidth="1"/>
    <col min="1539" max="1539" width="19.625" style="2" customWidth="1"/>
    <col min="1540" max="1540" width="15.875" style="2" customWidth="1"/>
    <col min="1541" max="1558" width="13.375" style="2"/>
    <col min="1559" max="1560" width="18.375" style="2" customWidth="1"/>
    <col min="1561" max="1792" width="13.375" style="2"/>
    <col min="1793" max="1793" width="13.375" style="2" customWidth="1"/>
    <col min="1794" max="1794" width="3.375" style="2" customWidth="1"/>
    <col min="1795" max="1795" width="19.625" style="2" customWidth="1"/>
    <col min="1796" max="1796" width="15.875" style="2" customWidth="1"/>
    <col min="1797" max="1814" width="13.375" style="2"/>
    <col min="1815" max="1816" width="18.375" style="2" customWidth="1"/>
    <col min="1817" max="2048" width="13.375" style="2"/>
    <col min="2049" max="2049" width="13.375" style="2" customWidth="1"/>
    <col min="2050" max="2050" width="3.375" style="2" customWidth="1"/>
    <col min="2051" max="2051" width="19.625" style="2" customWidth="1"/>
    <col min="2052" max="2052" width="15.875" style="2" customWidth="1"/>
    <col min="2053" max="2070" width="13.375" style="2"/>
    <col min="2071" max="2072" width="18.375" style="2" customWidth="1"/>
    <col min="2073" max="2304" width="13.375" style="2"/>
    <col min="2305" max="2305" width="13.375" style="2" customWidth="1"/>
    <col min="2306" max="2306" width="3.375" style="2" customWidth="1"/>
    <col min="2307" max="2307" width="19.625" style="2" customWidth="1"/>
    <col min="2308" max="2308" width="15.875" style="2" customWidth="1"/>
    <col min="2309" max="2326" width="13.375" style="2"/>
    <col min="2327" max="2328" width="18.375" style="2" customWidth="1"/>
    <col min="2329" max="2560" width="13.375" style="2"/>
    <col min="2561" max="2561" width="13.375" style="2" customWidth="1"/>
    <col min="2562" max="2562" width="3.375" style="2" customWidth="1"/>
    <col min="2563" max="2563" width="19.625" style="2" customWidth="1"/>
    <col min="2564" max="2564" width="15.875" style="2" customWidth="1"/>
    <col min="2565" max="2582" width="13.375" style="2"/>
    <col min="2583" max="2584" width="18.375" style="2" customWidth="1"/>
    <col min="2585" max="2816" width="13.375" style="2"/>
    <col min="2817" max="2817" width="13.375" style="2" customWidth="1"/>
    <col min="2818" max="2818" width="3.375" style="2" customWidth="1"/>
    <col min="2819" max="2819" width="19.625" style="2" customWidth="1"/>
    <col min="2820" max="2820" width="15.875" style="2" customWidth="1"/>
    <col min="2821" max="2838" width="13.375" style="2"/>
    <col min="2839" max="2840" width="18.375" style="2" customWidth="1"/>
    <col min="2841" max="3072" width="13.375" style="2"/>
    <col min="3073" max="3073" width="13.375" style="2" customWidth="1"/>
    <col min="3074" max="3074" width="3.375" style="2" customWidth="1"/>
    <col min="3075" max="3075" width="19.625" style="2" customWidth="1"/>
    <col min="3076" max="3076" width="15.875" style="2" customWidth="1"/>
    <col min="3077" max="3094" width="13.375" style="2"/>
    <col min="3095" max="3096" width="18.375" style="2" customWidth="1"/>
    <col min="3097" max="3328" width="13.375" style="2"/>
    <col min="3329" max="3329" width="13.375" style="2" customWidth="1"/>
    <col min="3330" max="3330" width="3.375" style="2" customWidth="1"/>
    <col min="3331" max="3331" width="19.625" style="2" customWidth="1"/>
    <col min="3332" max="3332" width="15.875" style="2" customWidth="1"/>
    <col min="3333" max="3350" width="13.375" style="2"/>
    <col min="3351" max="3352" width="18.375" style="2" customWidth="1"/>
    <col min="3353" max="3584" width="13.375" style="2"/>
    <col min="3585" max="3585" width="13.375" style="2" customWidth="1"/>
    <col min="3586" max="3586" width="3.375" style="2" customWidth="1"/>
    <col min="3587" max="3587" width="19.625" style="2" customWidth="1"/>
    <col min="3588" max="3588" width="15.875" style="2" customWidth="1"/>
    <col min="3589" max="3606" width="13.375" style="2"/>
    <col min="3607" max="3608" width="18.375" style="2" customWidth="1"/>
    <col min="3609" max="3840" width="13.375" style="2"/>
    <col min="3841" max="3841" width="13.375" style="2" customWidth="1"/>
    <col min="3842" max="3842" width="3.375" style="2" customWidth="1"/>
    <col min="3843" max="3843" width="19.625" style="2" customWidth="1"/>
    <col min="3844" max="3844" width="15.875" style="2" customWidth="1"/>
    <col min="3845" max="3862" width="13.375" style="2"/>
    <col min="3863" max="3864" width="18.375" style="2" customWidth="1"/>
    <col min="3865" max="4096" width="13.375" style="2"/>
    <col min="4097" max="4097" width="13.375" style="2" customWidth="1"/>
    <col min="4098" max="4098" width="3.375" style="2" customWidth="1"/>
    <col min="4099" max="4099" width="19.625" style="2" customWidth="1"/>
    <col min="4100" max="4100" width="15.875" style="2" customWidth="1"/>
    <col min="4101" max="4118" width="13.375" style="2"/>
    <col min="4119" max="4120" width="18.375" style="2" customWidth="1"/>
    <col min="4121" max="4352" width="13.375" style="2"/>
    <col min="4353" max="4353" width="13.375" style="2" customWidth="1"/>
    <col min="4354" max="4354" width="3.375" style="2" customWidth="1"/>
    <col min="4355" max="4355" width="19.625" style="2" customWidth="1"/>
    <col min="4356" max="4356" width="15.875" style="2" customWidth="1"/>
    <col min="4357" max="4374" width="13.375" style="2"/>
    <col min="4375" max="4376" width="18.375" style="2" customWidth="1"/>
    <col min="4377" max="4608" width="13.375" style="2"/>
    <col min="4609" max="4609" width="13.375" style="2" customWidth="1"/>
    <col min="4610" max="4610" width="3.375" style="2" customWidth="1"/>
    <col min="4611" max="4611" width="19.625" style="2" customWidth="1"/>
    <col min="4612" max="4612" width="15.875" style="2" customWidth="1"/>
    <col min="4613" max="4630" width="13.375" style="2"/>
    <col min="4631" max="4632" width="18.375" style="2" customWidth="1"/>
    <col min="4633" max="4864" width="13.375" style="2"/>
    <col min="4865" max="4865" width="13.375" style="2" customWidth="1"/>
    <col min="4866" max="4866" width="3.375" style="2" customWidth="1"/>
    <col min="4867" max="4867" width="19.625" style="2" customWidth="1"/>
    <col min="4868" max="4868" width="15.875" style="2" customWidth="1"/>
    <col min="4869" max="4886" width="13.375" style="2"/>
    <col min="4887" max="4888" width="18.375" style="2" customWidth="1"/>
    <col min="4889" max="5120" width="13.375" style="2"/>
    <col min="5121" max="5121" width="13.375" style="2" customWidth="1"/>
    <col min="5122" max="5122" width="3.375" style="2" customWidth="1"/>
    <col min="5123" max="5123" width="19.625" style="2" customWidth="1"/>
    <col min="5124" max="5124" width="15.875" style="2" customWidth="1"/>
    <col min="5125" max="5142" width="13.375" style="2"/>
    <col min="5143" max="5144" width="18.375" style="2" customWidth="1"/>
    <col min="5145" max="5376" width="13.375" style="2"/>
    <col min="5377" max="5377" width="13.375" style="2" customWidth="1"/>
    <col min="5378" max="5378" width="3.375" style="2" customWidth="1"/>
    <col min="5379" max="5379" width="19.625" style="2" customWidth="1"/>
    <col min="5380" max="5380" width="15.875" style="2" customWidth="1"/>
    <col min="5381" max="5398" width="13.375" style="2"/>
    <col min="5399" max="5400" width="18.375" style="2" customWidth="1"/>
    <col min="5401" max="5632" width="13.375" style="2"/>
    <col min="5633" max="5633" width="13.375" style="2" customWidth="1"/>
    <col min="5634" max="5634" width="3.375" style="2" customWidth="1"/>
    <col min="5635" max="5635" width="19.625" style="2" customWidth="1"/>
    <col min="5636" max="5636" width="15.875" style="2" customWidth="1"/>
    <col min="5637" max="5654" width="13.375" style="2"/>
    <col min="5655" max="5656" width="18.375" style="2" customWidth="1"/>
    <col min="5657" max="5888" width="13.375" style="2"/>
    <col min="5889" max="5889" width="13.375" style="2" customWidth="1"/>
    <col min="5890" max="5890" width="3.375" style="2" customWidth="1"/>
    <col min="5891" max="5891" width="19.625" style="2" customWidth="1"/>
    <col min="5892" max="5892" width="15.875" style="2" customWidth="1"/>
    <col min="5893" max="5910" width="13.375" style="2"/>
    <col min="5911" max="5912" width="18.375" style="2" customWidth="1"/>
    <col min="5913" max="6144" width="13.375" style="2"/>
    <col min="6145" max="6145" width="13.375" style="2" customWidth="1"/>
    <col min="6146" max="6146" width="3.375" style="2" customWidth="1"/>
    <col min="6147" max="6147" width="19.625" style="2" customWidth="1"/>
    <col min="6148" max="6148" width="15.875" style="2" customWidth="1"/>
    <col min="6149" max="6166" width="13.375" style="2"/>
    <col min="6167" max="6168" width="18.375" style="2" customWidth="1"/>
    <col min="6169" max="6400" width="13.375" style="2"/>
    <col min="6401" max="6401" width="13.375" style="2" customWidth="1"/>
    <col min="6402" max="6402" width="3.375" style="2" customWidth="1"/>
    <col min="6403" max="6403" width="19.625" style="2" customWidth="1"/>
    <col min="6404" max="6404" width="15.875" style="2" customWidth="1"/>
    <col min="6405" max="6422" width="13.375" style="2"/>
    <col min="6423" max="6424" width="18.375" style="2" customWidth="1"/>
    <col min="6425" max="6656" width="13.375" style="2"/>
    <col min="6657" max="6657" width="13.375" style="2" customWidth="1"/>
    <col min="6658" max="6658" width="3.375" style="2" customWidth="1"/>
    <col min="6659" max="6659" width="19.625" style="2" customWidth="1"/>
    <col min="6660" max="6660" width="15.875" style="2" customWidth="1"/>
    <col min="6661" max="6678" width="13.375" style="2"/>
    <col min="6679" max="6680" width="18.375" style="2" customWidth="1"/>
    <col min="6681" max="6912" width="13.375" style="2"/>
    <col min="6913" max="6913" width="13.375" style="2" customWidth="1"/>
    <col min="6914" max="6914" width="3.375" style="2" customWidth="1"/>
    <col min="6915" max="6915" width="19.625" style="2" customWidth="1"/>
    <col min="6916" max="6916" width="15.875" style="2" customWidth="1"/>
    <col min="6917" max="6934" width="13.375" style="2"/>
    <col min="6935" max="6936" width="18.375" style="2" customWidth="1"/>
    <col min="6937" max="7168" width="13.375" style="2"/>
    <col min="7169" max="7169" width="13.375" style="2" customWidth="1"/>
    <col min="7170" max="7170" width="3.375" style="2" customWidth="1"/>
    <col min="7171" max="7171" width="19.625" style="2" customWidth="1"/>
    <col min="7172" max="7172" width="15.875" style="2" customWidth="1"/>
    <col min="7173" max="7190" width="13.375" style="2"/>
    <col min="7191" max="7192" width="18.375" style="2" customWidth="1"/>
    <col min="7193" max="7424" width="13.375" style="2"/>
    <col min="7425" max="7425" width="13.375" style="2" customWidth="1"/>
    <col min="7426" max="7426" width="3.375" style="2" customWidth="1"/>
    <col min="7427" max="7427" width="19.625" style="2" customWidth="1"/>
    <col min="7428" max="7428" width="15.875" style="2" customWidth="1"/>
    <col min="7429" max="7446" width="13.375" style="2"/>
    <col min="7447" max="7448" width="18.375" style="2" customWidth="1"/>
    <col min="7449" max="7680" width="13.375" style="2"/>
    <col min="7681" max="7681" width="13.375" style="2" customWidth="1"/>
    <col min="7682" max="7682" width="3.375" style="2" customWidth="1"/>
    <col min="7683" max="7683" width="19.625" style="2" customWidth="1"/>
    <col min="7684" max="7684" width="15.875" style="2" customWidth="1"/>
    <col min="7685" max="7702" width="13.375" style="2"/>
    <col min="7703" max="7704" width="18.375" style="2" customWidth="1"/>
    <col min="7705" max="7936" width="13.375" style="2"/>
    <col min="7937" max="7937" width="13.375" style="2" customWidth="1"/>
    <col min="7938" max="7938" width="3.375" style="2" customWidth="1"/>
    <col min="7939" max="7939" width="19.625" style="2" customWidth="1"/>
    <col min="7940" max="7940" width="15.875" style="2" customWidth="1"/>
    <col min="7941" max="7958" width="13.375" style="2"/>
    <col min="7959" max="7960" width="18.375" style="2" customWidth="1"/>
    <col min="7961" max="8192" width="13.375" style="2"/>
    <col min="8193" max="8193" width="13.375" style="2" customWidth="1"/>
    <col min="8194" max="8194" width="3.375" style="2" customWidth="1"/>
    <col min="8195" max="8195" width="19.625" style="2" customWidth="1"/>
    <col min="8196" max="8196" width="15.875" style="2" customWidth="1"/>
    <col min="8197" max="8214" width="13.375" style="2"/>
    <col min="8215" max="8216" width="18.375" style="2" customWidth="1"/>
    <col min="8217" max="8448" width="13.375" style="2"/>
    <col min="8449" max="8449" width="13.375" style="2" customWidth="1"/>
    <col min="8450" max="8450" width="3.375" style="2" customWidth="1"/>
    <col min="8451" max="8451" width="19.625" style="2" customWidth="1"/>
    <col min="8452" max="8452" width="15.875" style="2" customWidth="1"/>
    <col min="8453" max="8470" width="13.375" style="2"/>
    <col min="8471" max="8472" width="18.375" style="2" customWidth="1"/>
    <col min="8473" max="8704" width="13.375" style="2"/>
    <col min="8705" max="8705" width="13.375" style="2" customWidth="1"/>
    <col min="8706" max="8706" width="3.375" style="2" customWidth="1"/>
    <col min="8707" max="8707" width="19.625" style="2" customWidth="1"/>
    <col min="8708" max="8708" width="15.875" style="2" customWidth="1"/>
    <col min="8709" max="8726" width="13.375" style="2"/>
    <col min="8727" max="8728" width="18.375" style="2" customWidth="1"/>
    <col min="8729" max="8960" width="13.375" style="2"/>
    <col min="8961" max="8961" width="13.375" style="2" customWidth="1"/>
    <col min="8962" max="8962" width="3.375" style="2" customWidth="1"/>
    <col min="8963" max="8963" width="19.625" style="2" customWidth="1"/>
    <col min="8964" max="8964" width="15.875" style="2" customWidth="1"/>
    <col min="8965" max="8982" width="13.375" style="2"/>
    <col min="8983" max="8984" width="18.375" style="2" customWidth="1"/>
    <col min="8985" max="9216" width="13.375" style="2"/>
    <col min="9217" max="9217" width="13.375" style="2" customWidth="1"/>
    <col min="9218" max="9218" width="3.375" style="2" customWidth="1"/>
    <col min="9219" max="9219" width="19.625" style="2" customWidth="1"/>
    <col min="9220" max="9220" width="15.875" style="2" customWidth="1"/>
    <col min="9221" max="9238" width="13.375" style="2"/>
    <col min="9239" max="9240" width="18.375" style="2" customWidth="1"/>
    <col min="9241" max="9472" width="13.375" style="2"/>
    <col min="9473" max="9473" width="13.375" style="2" customWidth="1"/>
    <col min="9474" max="9474" width="3.375" style="2" customWidth="1"/>
    <col min="9475" max="9475" width="19.625" style="2" customWidth="1"/>
    <col min="9476" max="9476" width="15.875" style="2" customWidth="1"/>
    <col min="9477" max="9494" width="13.375" style="2"/>
    <col min="9495" max="9496" width="18.375" style="2" customWidth="1"/>
    <col min="9497" max="9728" width="13.375" style="2"/>
    <col min="9729" max="9729" width="13.375" style="2" customWidth="1"/>
    <col min="9730" max="9730" width="3.375" style="2" customWidth="1"/>
    <col min="9731" max="9731" width="19.625" style="2" customWidth="1"/>
    <col min="9732" max="9732" width="15.875" style="2" customWidth="1"/>
    <col min="9733" max="9750" width="13.375" style="2"/>
    <col min="9751" max="9752" width="18.375" style="2" customWidth="1"/>
    <col min="9753" max="9984" width="13.375" style="2"/>
    <col min="9985" max="9985" width="13.375" style="2" customWidth="1"/>
    <col min="9986" max="9986" width="3.375" style="2" customWidth="1"/>
    <col min="9987" max="9987" width="19.625" style="2" customWidth="1"/>
    <col min="9988" max="9988" width="15.875" style="2" customWidth="1"/>
    <col min="9989" max="10006" width="13.375" style="2"/>
    <col min="10007" max="10008" width="18.375" style="2" customWidth="1"/>
    <col min="10009" max="10240" width="13.375" style="2"/>
    <col min="10241" max="10241" width="13.375" style="2" customWidth="1"/>
    <col min="10242" max="10242" width="3.375" style="2" customWidth="1"/>
    <col min="10243" max="10243" width="19.625" style="2" customWidth="1"/>
    <col min="10244" max="10244" width="15.875" style="2" customWidth="1"/>
    <col min="10245" max="10262" width="13.375" style="2"/>
    <col min="10263" max="10264" width="18.375" style="2" customWidth="1"/>
    <col min="10265" max="10496" width="13.375" style="2"/>
    <col min="10497" max="10497" width="13.375" style="2" customWidth="1"/>
    <col min="10498" max="10498" width="3.375" style="2" customWidth="1"/>
    <col min="10499" max="10499" width="19.625" style="2" customWidth="1"/>
    <col min="10500" max="10500" width="15.875" style="2" customWidth="1"/>
    <col min="10501" max="10518" width="13.375" style="2"/>
    <col min="10519" max="10520" width="18.375" style="2" customWidth="1"/>
    <col min="10521" max="10752" width="13.375" style="2"/>
    <col min="10753" max="10753" width="13.375" style="2" customWidth="1"/>
    <col min="10754" max="10754" width="3.375" style="2" customWidth="1"/>
    <col min="10755" max="10755" width="19.625" style="2" customWidth="1"/>
    <col min="10756" max="10756" width="15.875" style="2" customWidth="1"/>
    <col min="10757" max="10774" width="13.375" style="2"/>
    <col min="10775" max="10776" width="18.375" style="2" customWidth="1"/>
    <col min="10777" max="11008" width="13.375" style="2"/>
    <col min="11009" max="11009" width="13.375" style="2" customWidth="1"/>
    <col min="11010" max="11010" width="3.375" style="2" customWidth="1"/>
    <col min="11011" max="11011" width="19.625" style="2" customWidth="1"/>
    <col min="11012" max="11012" width="15.875" style="2" customWidth="1"/>
    <col min="11013" max="11030" width="13.375" style="2"/>
    <col min="11031" max="11032" width="18.375" style="2" customWidth="1"/>
    <col min="11033" max="11264" width="13.375" style="2"/>
    <col min="11265" max="11265" width="13.375" style="2" customWidth="1"/>
    <col min="11266" max="11266" width="3.375" style="2" customWidth="1"/>
    <col min="11267" max="11267" width="19.625" style="2" customWidth="1"/>
    <col min="11268" max="11268" width="15.875" style="2" customWidth="1"/>
    <col min="11269" max="11286" width="13.375" style="2"/>
    <col min="11287" max="11288" width="18.375" style="2" customWidth="1"/>
    <col min="11289" max="11520" width="13.375" style="2"/>
    <col min="11521" max="11521" width="13.375" style="2" customWidth="1"/>
    <col min="11522" max="11522" width="3.375" style="2" customWidth="1"/>
    <col min="11523" max="11523" width="19.625" style="2" customWidth="1"/>
    <col min="11524" max="11524" width="15.875" style="2" customWidth="1"/>
    <col min="11525" max="11542" width="13.375" style="2"/>
    <col min="11543" max="11544" width="18.375" style="2" customWidth="1"/>
    <col min="11545" max="11776" width="13.375" style="2"/>
    <col min="11777" max="11777" width="13.375" style="2" customWidth="1"/>
    <col min="11778" max="11778" width="3.375" style="2" customWidth="1"/>
    <col min="11779" max="11779" width="19.625" style="2" customWidth="1"/>
    <col min="11780" max="11780" width="15.875" style="2" customWidth="1"/>
    <col min="11781" max="11798" width="13.375" style="2"/>
    <col min="11799" max="11800" width="18.375" style="2" customWidth="1"/>
    <col min="11801" max="12032" width="13.375" style="2"/>
    <col min="12033" max="12033" width="13.375" style="2" customWidth="1"/>
    <col min="12034" max="12034" width="3.375" style="2" customWidth="1"/>
    <col min="12035" max="12035" width="19.625" style="2" customWidth="1"/>
    <col min="12036" max="12036" width="15.875" style="2" customWidth="1"/>
    <col min="12037" max="12054" width="13.375" style="2"/>
    <col min="12055" max="12056" width="18.375" style="2" customWidth="1"/>
    <col min="12057" max="12288" width="13.375" style="2"/>
    <col min="12289" max="12289" width="13.375" style="2" customWidth="1"/>
    <col min="12290" max="12290" width="3.375" style="2" customWidth="1"/>
    <col min="12291" max="12291" width="19.625" style="2" customWidth="1"/>
    <col min="12292" max="12292" width="15.875" style="2" customWidth="1"/>
    <col min="12293" max="12310" width="13.375" style="2"/>
    <col min="12311" max="12312" width="18.375" style="2" customWidth="1"/>
    <col min="12313" max="12544" width="13.375" style="2"/>
    <col min="12545" max="12545" width="13.375" style="2" customWidth="1"/>
    <col min="12546" max="12546" width="3.375" style="2" customWidth="1"/>
    <col min="12547" max="12547" width="19.625" style="2" customWidth="1"/>
    <col min="12548" max="12548" width="15.875" style="2" customWidth="1"/>
    <col min="12549" max="12566" width="13.375" style="2"/>
    <col min="12567" max="12568" width="18.375" style="2" customWidth="1"/>
    <col min="12569" max="12800" width="13.375" style="2"/>
    <col min="12801" max="12801" width="13.375" style="2" customWidth="1"/>
    <col min="12802" max="12802" width="3.375" style="2" customWidth="1"/>
    <col min="12803" max="12803" width="19.625" style="2" customWidth="1"/>
    <col min="12804" max="12804" width="15.875" style="2" customWidth="1"/>
    <col min="12805" max="12822" width="13.375" style="2"/>
    <col min="12823" max="12824" width="18.375" style="2" customWidth="1"/>
    <col min="12825" max="13056" width="13.375" style="2"/>
    <col min="13057" max="13057" width="13.375" style="2" customWidth="1"/>
    <col min="13058" max="13058" width="3.375" style="2" customWidth="1"/>
    <col min="13059" max="13059" width="19.625" style="2" customWidth="1"/>
    <col min="13060" max="13060" width="15.875" style="2" customWidth="1"/>
    <col min="13061" max="13078" width="13.375" style="2"/>
    <col min="13079" max="13080" width="18.375" style="2" customWidth="1"/>
    <col min="13081" max="13312" width="13.375" style="2"/>
    <col min="13313" max="13313" width="13.375" style="2" customWidth="1"/>
    <col min="13314" max="13314" width="3.375" style="2" customWidth="1"/>
    <col min="13315" max="13315" width="19.625" style="2" customWidth="1"/>
    <col min="13316" max="13316" width="15.875" style="2" customWidth="1"/>
    <col min="13317" max="13334" width="13.375" style="2"/>
    <col min="13335" max="13336" width="18.375" style="2" customWidth="1"/>
    <col min="13337" max="13568" width="13.375" style="2"/>
    <col min="13569" max="13569" width="13.375" style="2" customWidth="1"/>
    <col min="13570" max="13570" width="3.375" style="2" customWidth="1"/>
    <col min="13571" max="13571" width="19.625" style="2" customWidth="1"/>
    <col min="13572" max="13572" width="15.875" style="2" customWidth="1"/>
    <col min="13573" max="13590" width="13.375" style="2"/>
    <col min="13591" max="13592" width="18.375" style="2" customWidth="1"/>
    <col min="13593" max="13824" width="13.375" style="2"/>
    <col min="13825" max="13825" width="13.375" style="2" customWidth="1"/>
    <col min="13826" max="13826" width="3.375" style="2" customWidth="1"/>
    <col min="13827" max="13827" width="19.625" style="2" customWidth="1"/>
    <col min="13828" max="13828" width="15.875" style="2" customWidth="1"/>
    <col min="13829" max="13846" width="13.375" style="2"/>
    <col min="13847" max="13848" width="18.375" style="2" customWidth="1"/>
    <col min="13849" max="14080" width="13.375" style="2"/>
    <col min="14081" max="14081" width="13.375" style="2" customWidth="1"/>
    <col min="14082" max="14082" width="3.375" style="2" customWidth="1"/>
    <col min="14083" max="14083" width="19.625" style="2" customWidth="1"/>
    <col min="14084" max="14084" width="15.875" style="2" customWidth="1"/>
    <col min="14085" max="14102" width="13.375" style="2"/>
    <col min="14103" max="14104" width="18.375" style="2" customWidth="1"/>
    <col min="14105" max="14336" width="13.375" style="2"/>
    <col min="14337" max="14337" width="13.375" style="2" customWidth="1"/>
    <col min="14338" max="14338" width="3.375" style="2" customWidth="1"/>
    <col min="14339" max="14339" width="19.625" style="2" customWidth="1"/>
    <col min="14340" max="14340" width="15.875" style="2" customWidth="1"/>
    <col min="14341" max="14358" width="13.375" style="2"/>
    <col min="14359" max="14360" width="18.375" style="2" customWidth="1"/>
    <col min="14361" max="14592" width="13.375" style="2"/>
    <col min="14593" max="14593" width="13.375" style="2" customWidth="1"/>
    <col min="14594" max="14594" width="3.375" style="2" customWidth="1"/>
    <col min="14595" max="14595" width="19.625" style="2" customWidth="1"/>
    <col min="14596" max="14596" width="15.875" style="2" customWidth="1"/>
    <col min="14597" max="14614" width="13.375" style="2"/>
    <col min="14615" max="14616" width="18.375" style="2" customWidth="1"/>
    <col min="14617" max="14848" width="13.375" style="2"/>
    <col min="14849" max="14849" width="13.375" style="2" customWidth="1"/>
    <col min="14850" max="14850" width="3.375" style="2" customWidth="1"/>
    <col min="14851" max="14851" width="19.625" style="2" customWidth="1"/>
    <col min="14852" max="14852" width="15.875" style="2" customWidth="1"/>
    <col min="14853" max="14870" width="13.375" style="2"/>
    <col min="14871" max="14872" width="18.375" style="2" customWidth="1"/>
    <col min="14873" max="15104" width="13.375" style="2"/>
    <col min="15105" max="15105" width="13.375" style="2" customWidth="1"/>
    <col min="15106" max="15106" width="3.375" style="2" customWidth="1"/>
    <col min="15107" max="15107" width="19.625" style="2" customWidth="1"/>
    <col min="15108" max="15108" width="15.875" style="2" customWidth="1"/>
    <col min="15109" max="15126" width="13.375" style="2"/>
    <col min="15127" max="15128" width="18.375" style="2" customWidth="1"/>
    <col min="15129" max="15360" width="13.375" style="2"/>
    <col min="15361" max="15361" width="13.375" style="2" customWidth="1"/>
    <col min="15362" max="15362" width="3.375" style="2" customWidth="1"/>
    <col min="15363" max="15363" width="19.625" style="2" customWidth="1"/>
    <col min="15364" max="15364" width="15.875" style="2" customWidth="1"/>
    <col min="15365" max="15382" width="13.375" style="2"/>
    <col min="15383" max="15384" width="18.375" style="2" customWidth="1"/>
    <col min="15385" max="15616" width="13.375" style="2"/>
    <col min="15617" max="15617" width="13.375" style="2" customWidth="1"/>
    <col min="15618" max="15618" width="3.375" style="2" customWidth="1"/>
    <col min="15619" max="15619" width="19.625" style="2" customWidth="1"/>
    <col min="15620" max="15620" width="15.875" style="2" customWidth="1"/>
    <col min="15621" max="15638" width="13.375" style="2"/>
    <col min="15639" max="15640" width="18.375" style="2" customWidth="1"/>
    <col min="15641" max="15872" width="13.375" style="2"/>
    <col min="15873" max="15873" width="13.375" style="2" customWidth="1"/>
    <col min="15874" max="15874" width="3.375" style="2" customWidth="1"/>
    <col min="15875" max="15875" width="19.625" style="2" customWidth="1"/>
    <col min="15876" max="15876" width="15.875" style="2" customWidth="1"/>
    <col min="15877" max="15894" width="13.375" style="2"/>
    <col min="15895" max="15896" width="18.375" style="2" customWidth="1"/>
    <col min="15897" max="16128" width="13.375" style="2"/>
    <col min="16129" max="16129" width="13.375" style="2" customWidth="1"/>
    <col min="16130" max="16130" width="3.375" style="2" customWidth="1"/>
    <col min="16131" max="16131" width="19.625" style="2" customWidth="1"/>
    <col min="16132" max="16132" width="15.875" style="2" customWidth="1"/>
    <col min="16133" max="16150" width="13.375" style="2"/>
    <col min="16151" max="16152" width="18.375" style="2" customWidth="1"/>
    <col min="16153" max="16384" width="13.375" style="2"/>
  </cols>
  <sheetData>
    <row r="1" spans="1:11" x14ac:dyDescent="0.2">
      <c r="A1" s="1"/>
    </row>
    <row r="6" spans="1:11" x14ac:dyDescent="0.2">
      <c r="E6" s="3" t="s">
        <v>1</v>
      </c>
      <c r="G6" s="57"/>
    </row>
    <row r="7" spans="1:11" ht="18" thickBot="1" x14ac:dyDescent="0.25">
      <c r="B7" s="4"/>
      <c r="C7" s="4"/>
      <c r="D7" s="5" t="s">
        <v>530</v>
      </c>
      <c r="E7" s="4"/>
      <c r="F7" s="6" t="s">
        <v>3</v>
      </c>
      <c r="G7" s="4"/>
      <c r="H7" s="4"/>
      <c r="I7" s="4"/>
      <c r="J7" s="7" t="s">
        <v>531</v>
      </c>
      <c r="K7" s="4"/>
    </row>
    <row r="8" spans="1:11" x14ac:dyDescent="0.2">
      <c r="D8" s="8"/>
      <c r="E8" s="9"/>
      <c r="F8" s="9"/>
      <c r="G8" s="9"/>
      <c r="H8" s="9"/>
      <c r="I8" s="9"/>
      <c r="J8" s="9"/>
      <c r="K8" s="9"/>
    </row>
    <row r="9" spans="1:11" x14ac:dyDescent="0.2">
      <c r="D9" s="10" t="s">
        <v>5</v>
      </c>
      <c r="E9" s="8"/>
      <c r="F9" s="9"/>
      <c r="G9" s="9"/>
      <c r="H9" s="9"/>
      <c r="I9" s="9"/>
      <c r="J9" s="9"/>
      <c r="K9" s="11" t="s">
        <v>6</v>
      </c>
    </row>
    <row r="10" spans="1:11" x14ac:dyDescent="0.2">
      <c r="D10" s="10" t="s">
        <v>7</v>
      </c>
      <c r="E10" s="11" t="s">
        <v>8</v>
      </c>
      <c r="F10" s="8"/>
      <c r="G10" s="10" t="s">
        <v>9</v>
      </c>
      <c r="H10" s="8"/>
      <c r="I10" s="8"/>
      <c r="J10" s="8"/>
      <c r="K10" s="11" t="s">
        <v>10</v>
      </c>
    </row>
    <row r="11" spans="1:11" x14ac:dyDescent="0.2">
      <c r="B11" s="9"/>
      <c r="C11" s="9"/>
      <c r="D11" s="12"/>
      <c r="E11" s="13" t="s">
        <v>11</v>
      </c>
      <c r="F11" s="14" t="s">
        <v>12</v>
      </c>
      <c r="G11" s="14" t="s">
        <v>13</v>
      </c>
      <c r="H11" s="14" t="s">
        <v>14</v>
      </c>
      <c r="I11" s="14" t="s">
        <v>15</v>
      </c>
      <c r="J11" s="14" t="s">
        <v>16</v>
      </c>
      <c r="K11" s="13" t="s">
        <v>11</v>
      </c>
    </row>
    <row r="12" spans="1:11" x14ac:dyDescent="0.2">
      <c r="D12" s="8"/>
    </row>
    <row r="13" spans="1:11" x14ac:dyDescent="0.2">
      <c r="C13" s="16" t="s">
        <v>17</v>
      </c>
      <c r="D13" s="17">
        <f t="shared" ref="D13:K13" si="0">SUM(D15:D70)</f>
        <v>379753</v>
      </c>
      <c r="E13" s="18">
        <f t="shared" si="0"/>
        <v>374074</v>
      </c>
      <c r="F13" s="18">
        <f t="shared" si="0"/>
        <v>271248</v>
      </c>
      <c r="G13" s="18">
        <f t="shared" si="0"/>
        <v>21937</v>
      </c>
      <c r="H13" s="18">
        <f t="shared" si="0"/>
        <v>68598</v>
      </c>
      <c r="I13" s="18">
        <f t="shared" si="0"/>
        <v>8996</v>
      </c>
      <c r="J13" s="18">
        <f t="shared" si="0"/>
        <v>3295</v>
      </c>
      <c r="K13" s="18">
        <f t="shared" si="0"/>
        <v>5679</v>
      </c>
    </row>
    <row r="14" spans="1:11" x14ac:dyDescent="0.2">
      <c r="D14" s="8"/>
      <c r="G14" s="19"/>
      <c r="H14" s="19"/>
      <c r="I14" s="19"/>
    </row>
    <row r="15" spans="1:11" x14ac:dyDescent="0.2">
      <c r="C15" s="1" t="s">
        <v>18</v>
      </c>
      <c r="D15" s="20">
        <f t="shared" ref="D15:D21" si="1">E15+K15</f>
        <v>143381</v>
      </c>
      <c r="E15" s="21">
        <f t="shared" ref="E15:E21" si="2">SUM(F15:J15)</f>
        <v>140909</v>
      </c>
      <c r="F15" s="22">
        <v>90665</v>
      </c>
      <c r="G15" s="22">
        <v>9690</v>
      </c>
      <c r="H15" s="22">
        <v>35248</v>
      </c>
      <c r="I15" s="22">
        <v>4127</v>
      </c>
      <c r="J15" s="22">
        <v>1179</v>
      </c>
      <c r="K15" s="22">
        <v>2472</v>
      </c>
    </row>
    <row r="16" spans="1:11" x14ac:dyDescent="0.2">
      <c r="C16" s="1" t="s">
        <v>19</v>
      </c>
      <c r="D16" s="20">
        <f t="shared" si="1"/>
        <v>16158</v>
      </c>
      <c r="E16" s="21">
        <f t="shared" si="2"/>
        <v>16023</v>
      </c>
      <c r="F16" s="22">
        <v>11202</v>
      </c>
      <c r="G16" s="22">
        <v>739</v>
      </c>
      <c r="H16" s="22">
        <v>3720</v>
      </c>
      <c r="I16" s="22">
        <v>231</v>
      </c>
      <c r="J16" s="22">
        <v>131</v>
      </c>
      <c r="K16" s="22">
        <v>135</v>
      </c>
    </row>
    <row r="17" spans="3:11" x14ac:dyDescent="0.2">
      <c r="C17" s="1" t="s">
        <v>20</v>
      </c>
      <c r="D17" s="20">
        <f t="shared" si="1"/>
        <v>16910</v>
      </c>
      <c r="E17" s="21">
        <f t="shared" si="2"/>
        <v>16815</v>
      </c>
      <c r="F17" s="22">
        <v>13935</v>
      </c>
      <c r="G17" s="22">
        <v>642</v>
      </c>
      <c r="H17" s="22">
        <v>1918</v>
      </c>
      <c r="I17" s="22">
        <v>184</v>
      </c>
      <c r="J17" s="22">
        <v>136</v>
      </c>
      <c r="K17" s="22">
        <v>95</v>
      </c>
    </row>
    <row r="18" spans="3:11" x14ac:dyDescent="0.2">
      <c r="C18" s="1" t="s">
        <v>21</v>
      </c>
      <c r="D18" s="20">
        <f t="shared" si="1"/>
        <v>10544</v>
      </c>
      <c r="E18" s="21">
        <f t="shared" si="2"/>
        <v>10382</v>
      </c>
      <c r="F18" s="22">
        <v>8283</v>
      </c>
      <c r="G18" s="22">
        <v>491</v>
      </c>
      <c r="H18" s="22">
        <v>1346</v>
      </c>
      <c r="I18" s="22">
        <v>171</v>
      </c>
      <c r="J18" s="22">
        <v>91</v>
      </c>
      <c r="K18" s="22">
        <v>162</v>
      </c>
    </row>
    <row r="19" spans="3:11" x14ac:dyDescent="0.2">
      <c r="C19" s="1" t="s">
        <v>22</v>
      </c>
      <c r="D19" s="20">
        <f t="shared" si="1"/>
        <v>9807</v>
      </c>
      <c r="E19" s="21">
        <f t="shared" si="2"/>
        <v>9644</v>
      </c>
      <c r="F19" s="22">
        <v>6907</v>
      </c>
      <c r="G19" s="22">
        <v>930</v>
      </c>
      <c r="H19" s="22">
        <v>1433</v>
      </c>
      <c r="I19" s="22">
        <v>260</v>
      </c>
      <c r="J19" s="22">
        <v>114</v>
      </c>
      <c r="K19" s="22">
        <v>163</v>
      </c>
    </row>
    <row r="20" spans="3:11" x14ac:dyDescent="0.2">
      <c r="C20" s="1" t="s">
        <v>23</v>
      </c>
      <c r="D20" s="20">
        <f t="shared" si="1"/>
        <v>26254</v>
      </c>
      <c r="E20" s="21">
        <f t="shared" si="2"/>
        <v>25855</v>
      </c>
      <c r="F20" s="22">
        <v>17474</v>
      </c>
      <c r="G20" s="22">
        <v>1340</v>
      </c>
      <c r="H20" s="22">
        <v>5909</v>
      </c>
      <c r="I20" s="22">
        <v>886</v>
      </c>
      <c r="J20" s="22">
        <v>246</v>
      </c>
      <c r="K20" s="22">
        <v>399</v>
      </c>
    </row>
    <row r="21" spans="3:11" x14ac:dyDescent="0.2">
      <c r="C21" s="1" t="s">
        <v>24</v>
      </c>
      <c r="D21" s="20">
        <f t="shared" si="1"/>
        <v>13726</v>
      </c>
      <c r="E21" s="21">
        <f t="shared" si="2"/>
        <v>13492</v>
      </c>
      <c r="F21" s="22">
        <v>8829</v>
      </c>
      <c r="G21" s="22">
        <v>1069</v>
      </c>
      <c r="H21" s="22">
        <v>2927</v>
      </c>
      <c r="I21" s="22">
        <v>515</v>
      </c>
      <c r="J21" s="22">
        <v>152</v>
      </c>
      <c r="K21" s="22">
        <v>234</v>
      </c>
    </row>
    <row r="22" spans="3:11" x14ac:dyDescent="0.2">
      <c r="D22" s="8"/>
      <c r="E22" s="21"/>
    </row>
    <row r="23" spans="3:11" x14ac:dyDescent="0.2">
      <c r="C23" s="1" t="s">
        <v>25</v>
      </c>
      <c r="D23" s="20">
        <f t="shared" ref="D23:D31" si="3">E23+K23</f>
        <v>4467</v>
      </c>
      <c r="E23" s="21">
        <f t="shared" ref="E23:E31" si="4">SUM(F23:J23)</f>
        <v>4437</v>
      </c>
      <c r="F23" s="22">
        <v>3761</v>
      </c>
      <c r="G23" s="22">
        <v>25</v>
      </c>
      <c r="H23" s="22">
        <v>564</v>
      </c>
      <c r="I23" s="22">
        <v>38</v>
      </c>
      <c r="J23" s="22">
        <v>49</v>
      </c>
      <c r="K23" s="22">
        <v>30</v>
      </c>
    </row>
    <row r="24" spans="3:11" x14ac:dyDescent="0.2">
      <c r="C24" s="1" t="s">
        <v>26</v>
      </c>
      <c r="D24" s="20">
        <f t="shared" si="3"/>
        <v>2693</v>
      </c>
      <c r="E24" s="21">
        <f t="shared" si="4"/>
        <v>2683</v>
      </c>
      <c r="F24" s="22">
        <v>2274</v>
      </c>
      <c r="G24" s="22">
        <v>170</v>
      </c>
      <c r="H24" s="22">
        <v>208</v>
      </c>
      <c r="I24" s="22">
        <v>9</v>
      </c>
      <c r="J24" s="22">
        <v>22</v>
      </c>
      <c r="K24" s="22">
        <v>10</v>
      </c>
    </row>
    <row r="25" spans="3:11" x14ac:dyDescent="0.2">
      <c r="C25" s="1" t="s">
        <v>27</v>
      </c>
      <c r="D25" s="20">
        <f t="shared" si="3"/>
        <v>1520</v>
      </c>
      <c r="E25" s="21">
        <f t="shared" si="4"/>
        <v>1515</v>
      </c>
      <c r="F25" s="22">
        <v>1394</v>
      </c>
      <c r="G25" s="22">
        <v>38</v>
      </c>
      <c r="H25" s="22">
        <v>61</v>
      </c>
      <c r="I25" s="22">
        <v>12</v>
      </c>
      <c r="J25" s="22">
        <v>10</v>
      </c>
      <c r="K25" s="22">
        <v>5</v>
      </c>
    </row>
    <row r="26" spans="3:11" x14ac:dyDescent="0.2">
      <c r="C26" s="1" t="s">
        <v>28</v>
      </c>
      <c r="D26" s="20">
        <f t="shared" si="3"/>
        <v>4899</v>
      </c>
      <c r="E26" s="21">
        <f t="shared" si="4"/>
        <v>4877</v>
      </c>
      <c r="F26" s="22">
        <v>4003</v>
      </c>
      <c r="G26" s="22">
        <v>35</v>
      </c>
      <c r="H26" s="22">
        <v>787</v>
      </c>
      <c r="I26" s="22">
        <v>25</v>
      </c>
      <c r="J26" s="22">
        <v>27</v>
      </c>
      <c r="K26" s="22">
        <v>22</v>
      </c>
    </row>
    <row r="27" spans="3:11" x14ac:dyDescent="0.2">
      <c r="C27" s="1" t="s">
        <v>29</v>
      </c>
      <c r="D27" s="20">
        <f t="shared" si="3"/>
        <v>4998</v>
      </c>
      <c r="E27" s="21">
        <f t="shared" si="4"/>
        <v>4953</v>
      </c>
      <c r="F27" s="22">
        <v>4450</v>
      </c>
      <c r="G27" s="22">
        <v>90</v>
      </c>
      <c r="H27" s="22">
        <v>324</v>
      </c>
      <c r="I27" s="22">
        <v>42</v>
      </c>
      <c r="J27" s="22">
        <v>47</v>
      </c>
      <c r="K27" s="22">
        <v>45</v>
      </c>
    </row>
    <row r="28" spans="3:11" x14ac:dyDescent="0.2">
      <c r="C28" s="1" t="s">
        <v>30</v>
      </c>
      <c r="D28" s="20">
        <f t="shared" si="3"/>
        <v>2823</v>
      </c>
      <c r="E28" s="21">
        <f t="shared" si="4"/>
        <v>2808</v>
      </c>
      <c r="F28" s="22">
        <v>2258</v>
      </c>
      <c r="G28" s="22">
        <v>271</v>
      </c>
      <c r="H28" s="22">
        <v>257</v>
      </c>
      <c r="I28" s="22">
        <v>10</v>
      </c>
      <c r="J28" s="22">
        <v>12</v>
      </c>
      <c r="K28" s="22">
        <v>15</v>
      </c>
    </row>
    <row r="29" spans="3:11" x14ac:dyDescent="0.2">
      <c r="C29" s="1" t="s">
        <v>31</v>
      </c>
      <c r="D29" s="20">
        <f t="shared" si="3"/>
        <v>2538</v>
      </c>
      <c r="E29" s="21">
        <f t="shared" si="4"/>
        <v>2515</v>
      </c>
      <c r="F29" s="22">
        <v>2292</v>
      </c>
      <c r="G29" s="22">
        <v>73</v>
      </c>
      <c r="H29" s="22">
        <v>100</v>
      </c>
      <c r="I29" s="22">
        <v>33</v>
      </c>
      <c r="J29" s="22">
        <v>17</v>
      </c>
      <c r="K29" s="22">
        <v>23</v>
      </c>
    </row>
    <row r="30" spans="3:11" x14ac:dyDescent="0.2">
      <c r="C30" s="1" t="s">
        <v>32</v>
      </c>
      <c r="D30" s="20">
        <f t="shared" si="3"/>
        <v>6632</v>
      </c>
      <c r="E30" s="21">
        <f t="shared" si="4"/>
        <v>6612</v>
      </c>
      <c r="F30" s="22">
        <v>5849</v>
      </c>
      <c r="G30" s="22">
        <v>205</v>
      </c>
      <c r="H30" s="22">
        <v>440</v>
      </c>
      <c r="I30" s="22">
        <v>63</v>
      </c>
      <c r="J30" s="22">
        <v>55</v>
      </c>
      <c r="K30" s="22">
        <v>20</v>
      </c>
    </row>
    <row r="31" spans="3:11" x14ac:dyDescent="0.2">
      <c r="C31" s="1" t="s">
        <v>33</v>
      </c>
      <c r="D31" s="20">
        <f t="shared" si="3"/>
        <v>16178</v>
      </c>
      <c r="E31" s="21">
        <f t="shared" si="4"/>
        <v>16135</v>
      </c>
      <c r="F31" s="22">
        <v>12330</v>
      </c>
      <c r="G31" s="22">
        <v>153</v>
      </c>
      <c r="H31" s="22">
        <v>3323</v>
      </c>
      <c r="I31" s="22">
        <v>230</v>
      </c>
      <c r="J31" s="22">
        <v>99</v>
      </c>
      <c r="K31" s="22">
        <v>43</v>
      </c>
    </row>
    <row r="32" spans="3:11" x14ac:dyDescent="0.2">
      <c r="D32" s="8"/>
    </row>
    <row r="33" spans="3:11" x14ac:dyDescent="0.2">
      <c r="C33" s="1" t="s">
        <v>34</v>
      </c>
      <c r="D33" s="20">
        <f>E33+K33</f>
        <v>6365</v>
      </c>
      <c r="E33" s="21">
        <f>SUM(F33:J33)</f>
        <v>6315</v>
      </c>
      <c r="F33" s="22">
        <v>5277</v>
      </c>
      <c r="G33" s="22">
        <v>441</v>
      </c>
      <c r="H33" s="22">
        <v>462</v>
      </c>
      <c r="I33" s="22">
        <v>67</v>
      </c>
      <c r="J33" s="22">
        <v>68</v>
      </c>
      <c r="K33" s="22">
        <v>50</v>
      </c>
    </row>
    <row r="34" spans="3:11" x14ac:dyDescent="0.2">
      <c r="C34" s="1" t="s">
        <v>35</v>
      </c>
      <c r="D34" s="20">
        <f>E34+K34</f>
        <v>5201</v>
      </c>
      <c r="E34" s="21">
        <f>SUM(F34:J34)</f>
        <v>5181</v>
      </c>
      <c r="F34" s="22">
        <v>4013</v>
      </c>
      <c r="G34" s="22">
        <v>341</v>
      </c>
      <c r="H34" s="22">
        <v>706</v>
      </c>
      <c r="I34" s="22">
        <v>54</v>
      </c>
      <c r="J34" s="22">
        <v>67</v>
      </c>
      <c r="K34" s="22">
        <v>20</v>
      </c>
    </row>
    <row r="35" spans="3:11" x14ac:dyDescent="0.2">
      <c r="C35" s="1" t="s">
        <v>36</v>
      </c>
      <c r="D35" s="20">
        <f>E35+K35</f>
        <v>1893</v>
      </c>
      <c r="E35" s="21">
        <f>SUM(F35:J35)</f>
        <v>1865</v>
      </c>
      <c r="F35" s="22">
        <v>1498</v>
      </c>
      <c r="G35" s="22">
        <v>268</v>
      </c>
      <c r="H35" s="22">
        <v>75</v>
      </c>
      <c r="I35" s="22">
        <v>17</v>
      </c>
      <c r="J35" s="22">
        <v>7</v>
      </c>
      <c r="K35" s="22">
        <v>28</v>
      </c>
    </row>
    <row r="36" spans="3:11" x14ac:dyDescent="0.2">
      <c r="C36" s="1" t="s">
        <v>37</v>
      </c>
      <c r="D36" s="20">
        <f>E36+K36</f>
        <v>2177</v>
      </c>
      <c r="E36" s="21">
        <f>SUM(F36:J36)</f>
        <v>2030</v>
      </c>
      <c r="F36" s="22">
        <v>1266</v>
      </c>
      <c r="G36" s="22">
        <v>228</v>
      </c>
      <c r="H36" s="22">
        <v>419</v>
      </c>
      <c r="I36" s="22">
        <v>75</v>
      </c>
      <c r="J36" s="22">
        <v>42</v>
      </c>
      <c r="K36" s="22">
        <v>147</v>
      </c>
    </row>
    <row r="37" spans="3:11" x14ac:dyDescent="0.2">
      <c r="C37" s="1" t="s">
        <v>38</v>
      </c>
      <c r="D37" s="20">
        <f>E37+K37</f>
        <v>257</v>
      </c>
      <c r="E37" s="21">
        <f>SUM(F37:J37)</f>
        <v>250</v>
      </c>
      <c r="F37" s="22">
        <v>194</v>
      </c>
      <c r="G37" s="22">
        <v>38</v>
      </c>
      <c r="H37" s="22">
        <v>7</v>
      </c>
      <c r="I37" s="22">
        <v>7</v>
      </c>
      <c r="J37" s="22">
        <v>4</v>
      </c>
      <c r="K37" s="22">
        <v>7</v>
      </c>
    </row>
    <row r="38" spans="3:11" x14ac:dyDescent="0.2">
      <c r="D38" s="8"/>
    </row>
    <row r="39" spans="3:11" x14ac:dyDescent="0.2">
      <c r="C39" s="1" t="s">
        <v>39</v>
      </c>
      <c r="D39" s="20">
        <f>E39+K39</f>
        <v>5138</v>
      </c>
      <c r="E39" s="21">
        <f>SUM(F39:J39)</f>
        <v>5105</v>
      </c>
      <c r="F39" s="22">
        <v>3542</v>
      </c>
      <c r="G39" s="22">
        <v>527</v>
      </c>
      <c r="H39" s="22">
        <v>912</v>
      </c>
      <c r="I39" s="22">
        <v>49</v>
      </c>
      <c r="J39" s="22">
        <v>75</v>
      </c>
      <c r="K39" s="22">
        <v>33</v>
      </c>
    </row>
    <row r="40" spans="3:11" x14ac:dyDescent="0.2">
      <c r="C40" s="1" t="s">
        <v>40</v>
      </c>
      <c r="D40" s="20">
        <f>E40+K40</f>
        <v>2499</v>
      </c>
      <c r="E40" s="21">
        <f>SUM(F40:J40)</f>
        <v>2487</v>
      </c>
      <c r="F40" s="22">
        <v>1958</v>
      </c>
      <c r="G40" s="22">
        <v>246</v>
      </c>
      <c r="H40" s="22">
        <v>233</v>
      </c>
      <c r="I40" s="22">
        <v>36</v>
      </c>
      <c r="J40" s="22">
        <v>14</v>
      </c>
      <c r="K40" s="22">
        <v>12</v>
      </c>
    </row>
    <row r="41" spans="3:11" x14ac:dyDescent="0.2">
      <c r="C41" s="1" t="s">
        <v>41</v>
      </c>
      <c r="D41" s="20">
        <f>E41+K41</f>
        <v>4139</v>
      </c>
      <c r="E41" s="21">
        <f>SUM(F41:J41)</f>
        <v>4121</v>
      </c>
      <c r="F41" s="22">
        <v>3494</v>
      </c>
      <c r="G41" s="22">
        <v>116</v>
      </c>
      <c r="H41" s="22">
        <v>398</v>
      </c>
      <c r="I41" s="22">
        <v>83</v>
      </c>
      <c r="J41" s="22">
        <v>30</v>
      </c>
      <c r="K41" s="22">
        <v>18</v>
      </c>
    </row>
    <row r="42" spans="3:11" x14ac:dyDescent="0.2">
      <c r="C42" s="1" t="s">
        <v>42</v>
      </c>
      <c r="D42" s="20">
        <f>E42+K42</f>
        <v>2879</v>
      </c>
      <c r="E42" s="21">
        <f>SUM(F42:J42)</f>
        <v>2858</v>
      </c>
      <c r="F42" s="22">
        <v>2614</v>
      </c>
      <c r="G42" s="22">
        <v>60</v>
      </c>
      <c r="H42" s="22">
        <v>134</v>
      </c>
      <c r="I42" s="22">
        <v>34</v>
      </c>
      <c r="J42" s="22">
        <v>16</v>
      </c>
      <c r="K42" s="22">
        <v>21</v>
      </c>
    </row>
    <row r="43" spans="3:11" x14ac:dyDescent="0.2">
      <c r="C43" s="1" t="s">
        <v>43</v>
      </c>
      <c r="D43" s="20">
        <f>E43+K43</f>
        <v>2041</v>
      </c>
      <c r="E43" s="21">
        <f>SUM(F43:J43)</f>
        <v>2006</v>
      </c>
      <c r="F43" s="22">
        <v>1791</v>
      </c>
      <c r="G43" s="22">
        <v>131</v>
      </c>
      <c r="H43" s="22">
        <v>61</v>
      </c>
      <c r="I43" s="22">
        <v>7</v>
      </c>
      <c r="J43" s="22">
        <v>16</v>
      </c>
      <c r="K43" s="22">
        <v>35</v>
      </c>
    </row>
    <row r="44" spans="3:11" x14ac:dyDescent="0.2">
      <c r="D44" s="8"/>
    </row>
    <row r="45" spans="3:11" x14ac:dyDescent="0.2">
      <c r="C45" s="1" t="s">
        <v>44</v>
      </c>
      <c r="D45" s="20">
        <f t="shared" ref="D45:D54" si="5">E45+K45</f>
        <v>3117</v>
      </c>
      <c r="E45" s="21">
        <f t="shared" ref="E45:E54" si="6">SUM(F45:J45)</f>
        <v>3095</v>
      </c>
      <c r="F45" s="22">
        <v>2394</v>
      </c>
      <c r="G45" s="22">
        <v>81</v>
      </c>
      <c r="H45" s="22">
        <v>412</v>
      </c>
      <c r="I45" s="22">
        <v>178</v>
      </c>
      <c r="J45" s="22">
        <v>30</v>
      </c>
      <c r="K45" s="22">
        <v>22</v>
      </c>
    </row>
    <row r="46" spans="3:11" x14ac:dyDescent="0.2">
      <c r="C46" s="1" t="s">
        <v>45</v>
      </c>
      <c r="D46" s="20">
        <f t="shared" si="5"/>
        <v>2317</v>
      </c>
      <c r="E46" s="21">
        <f t="shared" si="6"/>
        <v>2293</v>
      </c>
      <c r="F46" s="22">
        <v>2101</v>
      </c>
      <c r="G46" s="24" t="s">
        <v>46</v>
      </c>
      <c r="H46" s="22">
        <v>149</v>
      </c>
      <c r="I46" s="22">
        <v>20</v>
      </c>
      <c r="J46" s="22">
        <v>23</v>
      </c>
      <c r="K46" s="22">
        <v>24</v>
      </c>
    </row>
    <row r="47" spans="3:11" x14ac:dyDescent="0.2">
      <c r="C47" s="1" t="s">
        <v>47</v>
      </c>
      <c r="D47" s="20">
        <f t="shared" si="5"/>
        <v>2555</v>
      </c>
      <c r="E47" s="21">
        <f t="shared" si="6"/>
        <v>2501</v>
      </c>
      <c r="F47" s="22">
        <v>1963</v>
      </c>
      <c r="G47" s="22">
        <v>131</v>
      </c>
      <c r="H47" s="22">
        <v>325</v>
      </c>
      <c r="I47" s="22">
        <v>62</v>
      </c>
      <c r="J47" s="22">
        <v>20</v>
      </c>
      <c r="K47" s="22">
        <v>54</v>
      </c>
    </row>
    <row r="48" spans="3:11" x14ac:dyDescent="0.2">
      <c r="C48" s="1" t="s">
        <v>48</v>
      </c>
      <c r="D48" s="20">
        <f t="shared" si="5"/>
        <v>1991</v>
      </c>
      <c r="E48" s="21">
        <f t="shared" si="6"/>
        <v>1952</v>
      </c>
      <c r="F48" s="22">
        <v>1760</v>
      </c>
      <c r="G48" s="22">
        <v>44</v>
      </c>
      <c r="H48" s="22">
        <v>121</v>
      </c>
      <c r="I48" s="22">
        <v>9</v>
      </c>
      <c r="J48" s="22">
        <v>18</v>
      </c>
      <c r="K48" s="22">
        <v>39</v>
      </c>
    </row>
    <row r="49" spans="3:11" x14ac:dyDescent="0.2">
      <c r="C49" s="1" t="s">
        <v>49</v>
      </c>
      <c r="D49" s="20">
        <f t="shared" si="5"/>
        <v>898</v>
      </c>
      <c r="E49" s="21">
        <f t="shared" si="6"/>
        <v>836</v>
      </c>
      <c r="F49" s="22">
        <v>753</v>
      </c>
      <c r="G49" s="22">
        <v>59</v>
      </c>
      <c r="H49" s="22">
        <v>17</v>
      </c>
      <c r="I49" s="22">
        <v>2</v>
      </c>
      <c r="J49" s="22">
        <v>5</v>
      </c>
      <c r="K49" s="22">
        <v>62</v>
      </c>
    </row>
    <row r="50" spans="3:11" x14ac:dyDescent="0.2">
      <c r="C50" s="1" t="s">
        <v>50</v>
      </c>
      <c r="D50" s="20">
        <f t="shared" si="5"/>
        <v>918</v>
      </c>
      <c r="E50" s="21">
        <f t="shared" si="6"/>
        <v>912</v>
      </c>
      <c r="F50" s="22">
        <v>779</v>
      </c>
      <c r="G50" s="22">
        <v>94</v>
      </c>
      <c r="H50" s="22">
        <v>13</v>
      </c>
      <c r="I50" s="22">
        <v>15</v>
      </c>
      <c r="J50" s="22">
        <v>11</v>
      </c>
      <c r="K50" s="22">
        <v>6</v>
      </c>
    </row>
    <row r="51" spans="3:11" x14ac:dyDescent="0.2">
      <c r="C51" s="1" t="s">
        <v>51</v>
      </c>
      <c r="D51" s="20">
        <f t="shared" si="5"/>
        <v>1634</v>
      </c>
      <c r="E51" s="21">
        <f t="shared" si="6"/>
        <v>1624</v>
      </c>
      <c r="F51" s="22">
        <v>1465</v>
      </c>
      <c r="G51" s="22">
        <v>54</v>
      </c>
      <c r="H51" s="22">
        <v>48</v>
      </c>
      <c r="I51" s="22">
        <v>41</v>
      </c>
      <c r="J51" s="22">
        <v>16</v>
      </c>
      <c r="K51" s="22">
        <v>10</v>
      </c>
    </row>
    <row r="52" spans="3:11" x14ac:dyDescent="0.2">
      <c r="C52" s="1" t="s">
        <v>52</v>
      </c>
      <c r="D52" s="20">
        <f t="shared" si="5"/>
        <v>1603</v>
      </c>
      <c r="E52" s="21">
        <f t="shared" si="6"/>
        <v>1603</v>
      </c>
      <c r="F52" s="22">
        <v>1566</v>
      </c>
      <c r="G52" s="22">
        <v>13</v>
      </c>
      <c r="H52" s="22">
        <v>15</v>
      </c>
      <c r="I52" s="22">
        <v>3</v>
      </c>
      <c r="J52" s="22">
        <v>6</v>
      </c>
      <c r="K52" s="24" t="s">
        <v>46</v>
      </c>
    </row>
    <row r="53" spans="3:11" x14ac:dyDescent="0.2">
      <c r="C53" s="1" t="s">
        <v>53</v>
      </c>
      <c r="D53" s="20">
        <f t="shared" si="5"/>
        <v>2670</v>
      </c>
      <c r="E53" s="21">
        <f t="shared" si="6"/>
        <v>2657</v>
      </c>
      <c r="F53" s="22">
        <v>2012</v>
      </c>
      <c r="G53" s="22">
        <v>202</v>
      </c>
      <c r="H53" s="22">
        <v>355</v>
      </c>
      <c r="I53" s="22">
        <v>71</v>
      </c>
      <c r="J53" s="22">
        <v>17</v>
      </c>
      <c r="K53" s="22">
        <v>13</v>
      </c>
    </row>
    <row r="54" spans="3:11" x14ac:dyDescent="0.2">
      <c r="C54" s="1" t="s">
        <v>54</v>
      </c>
      <c r="D54" s="20">
        <f t="shared" si="5"/>
        <v>2973</v>
      </c>
      <c r="E54" s="21">
        <f t="shared" si="6"/>
        <v>2950</v>
      </c>
      <c r="F54" s="22">
        <v>2633</v>
      </c>
      <c r="G54" s="22">
        <v>213</v>
      </c>
      <c r="H54" s="22">
        <v>62</v>
      </c>
      <c r="I54" s="22">
        <v>17</v>
      </c>
      <c r="J54" s="22">
        <v>25</v>
      </c>
      <c r="K54" s="22">
        <v>23</v>
      </c>
    </row>
    <row r="55" spans="3:11" x14ac:dyDescent="0.2">
      <c r="D55" s="8"/>
    </row>
    <row r="56" spans="3:11" x14ac:dyDescent="0.2">
      <c r="C56" s="1" t="s">
        <v>55</v>
      </c>
      <c r="D56" s="20">
        <f t="shared" ref="D56:D62" si="7">E56+K56</f>
        <v>7911</v>
      </c>
      <c r="E56" s="21">
        <f t="shared" ref="E56:E62" si="8">SUM(F56:J56)</f>
        <v>7351</v>
      </c>
      <c r="F56" s="22">
        <v>5079</v>
      </c>
      <c r="G56" s="22">
        <v>310</v>
      </c>
      <c r="H56" s="22">
        <v>1472</v>
      </c>
      <c r="I56" s="22">
        <v>405</v>
      </c>
      <c r="J56" s="22">
        <v>85</v>
      </c>
      <c r="K56" s="22">
        <v>560</v>
      </c>
    </row>
    <row r="57" spans="3:11" x14ac:dyDescent="0.2">
      <c r="C57" s="1" t="s">
        <v>56</v>
      </c>
      <c r="D57" s="20">
        <f t="shared" si="7"/>
        <v>1526</v>
      </c>
      <c r="E57" s="21">
        <f t="shared" si="8"/>
        <v>1511</v>
      </c>
      <c r="F57" s="22">
        <v>1269</v>
      </c>
      <c r="G57" s="22">
        <v>166</v>
      </c>
      <c r="H57" s="22">
        <v>53</v>
      </c>
      <c r="I57" s="22">
        <v>11</v>
      </c>
      <c r="J57" s="22">
        <v>12</v>
      </c>
      <c r="K57" s="22">
        <v>15</v>
      </c>
    </row>
    <row r="58" spans="3:11" x14ac:dyDescent="0.2">
      <c r="C58" s="1" t="s">
        <v>57</v>
      </c>
      <c r="D58" s="20">
        <f t="shared" si="7"/>
        <v>1241</v>
      </c>
      <c r="E58" s="21">
        <f t="shared" si="8"/>
        <v>1230</v>
      </c>
      <c r="F58" s="22">
        <v>980</v>
      </c>
      <c r="G58" s="22">
        <v>195</v>
      </c>
      <c r="H58" s="22">
        <v>22</v>
      </c>
      <c r="I58" s="22">
        <v>25</v>
      </c>
      <c r="J58" s="22">
        <v>8</v>
      </c>
      <c r="K58" s="24">
        <v>11</v>
      </c>
    </row>
    <row r="59" spans="3:11" x14ac:dyDescent="0.2">
      <c r="C59" s="1" t="s">
        <v>58</v>
      </c>
      <c r="D59" s="20">
        <f t="shared" si="7"/>
        <v>4977</v>
      </c>
      <c r="E59" s="21">
        <f t="shared" si="8"/>
        <v>4948</v>
      </c>
      <c r="F59" s="22">
        <v>3781</v>
      </c>
      <c r="G59" s="22">
        <v>380</v>
      </c>
      <c r="H59" s="22">
        <v>634</v>
      </c>
      <c r="I59" s="22">
        <v>108</v>
      </c>
      <c r="J59" s="22">
        <v>45</v>
      </c>
      <c r="K59" s="22">
        <v>29</v>
      </c>
    </row>
    <row r="60" spans="3:11" x14ac:dyDescent="0.2">
      <c r="C60" s="1" t="s">
        <v>59</v>
      </c>
      <c r="D60" s="20">
        <f t="shared" si="7"/>
        <v>1912</v>
      </c>
      <c r="E60" s="21">
        <f t="shared" si="8"/>
        <v>1875</v>
      </c>
      <c r="F60" s="22">
        <v>1501</v>
      </c>
      <c r="G60" s="22">
        <v>251</v>
      </c>
      <c r="H60" s="22">
        <v>90</v>
      </c>
      <c r="I60" s="22">
        <v>14</v>
      </c>
      <c r="J60" s="22">
        <v>19</v>
      </c>
      <c r="K60" s="22">
        <v>37</v>
      </c>
    </row>
    <row r="61" spans="3:11" x14ac:dyDescent="0.2">
      <c r="C61" s="1" t="s">
        <v>60</v>
      </c>
      <c r="D61" s="20">
        <f t="shared" si="7"/>
        <v>2335</v>
      </c>
      <c r="E61" s="21">
        <f t="shared" si="8"/>
        <v>2301</v>
      </c>
      <c r="F61" s="22">
        <v>1838</v>
      </c>
      <c r="G61" s="22">
        <v>288</v>
      </c>
      <c r="H61" s="22">
        <v>106</v>
      </c>
      <c r="I61" s="22">
        <v>52</v>
      </c>
      <c r="J61" s="22">
        <v>17</v>
      </c>
      <c r="K61" s="24">
        <v>34</v>
      </c>
    </row>
    <row r="62" spans="3:11" x14ac:dyDescent="0.2">
      <c r="C62" s="1" t="s">
        <v>61</v>
      </c>
      <c r="D62" s="20">
        <f t="shared" si="7"/>
        <v>6448</v>
      </c>
      <c r="E62" s="21">
        <f t="shared" si="8"/>
        <v>6335</v>
      </c>
      <c r="F62" s="22">
        <v>4837</v>
      </c>
      <c r="G62" s="22">
        <v>349</v>
      </c>
      <c r="H62" s="22">
        <v>803</v>
      </c>
      <c r="I62" s="22">
        <v>282</v>
      </c>
      <c r="J62" s="22">
        <v>64</v>
      </c>
      <c r="K62" s="22">
        <v>113</v>
      </c>
    </row>
    <row r="63" spans="3:11" x14ac:dyDescent="0.2">
      <c r="D63" s="8"/>
    </row>
    <row r="64" spans="3:11" x14ac:dyDescent="0.2">
      <c r="C64" s="1" t="s">
        <v>62</v>
      </c>
      <c r="D64" s="20">
        <f t="shared" ref="D64:D70" si="9">E64+K64</f>
        <v>8162</v>
      </c>
      <c r="E64" s="21">
        <f t="shared" ref="E64:E70" si="10">SUM(F64:J64)</f>
        <v>7862</v>
      </c>
      <c r="F64" s="22">
        <v>5907</v>
      </c>
      <c r="G64" s="22">
        <v>264</v>
      </c>
      <c r="H64" s="22">
        <v>1359</v>
      </c>
      <c r="I64" s="22">
        <v>249</v>
      </c>
      <c r="J64" s="22">
        <v>83</v>
      </c>
      <c r="K64" s="22">
        <v>300</v>
      </c>
    </row>
    <row r="65" spans="1:11" x14ac:dyDescent="0.2">
      <c r="C65" s="1" t="s">
        <v>63</v>
      </c>
      <c r="D65" s="20">
        <f t="shared" si="9"/>
        <v>1495</v>
      </c>
      <c r="E65" s="21">
        <f t="shared" si="10"/>
        <v>1484</v>
      </c>
      <c r="F65" s="22">
        <v>1206</v>
      </c>
      <c r="G65" s="22">
        <v>112</v>
      </c>
      <c r="H65" s="22">
        <v>151</v>
      </c>
      <c r="I65" s="22">
        <v>7</v>
      </c>
      <c r="J65" s="22">
        <v>8</v>
      </c>
      <c r="K65" s="22">
        <v>11</v>
      </c>
    </row>
    <row r="66" spans="1:11" x14ac:dyDescent="0.2">
      <c r="C66" s="1" t="s">
        <v>64</v>
      </c>
      <c r="D66" s="20">
        <f t="shared" si="9"/>
        <v>2395</v>
      </c>
      <c r="E66" s="21">
        <f t="shared" si="10"/>
        <v>2394</v>
      </c>
      <c r="F66" s="22">
        <v>2041</v>
      </c>
      <c r="G66" s="22">
        <v>97</v>
      </c>
      <c r="H66" s="22">
        <v>200</v>
      </c>
      <c r="I66" s="22">
        <v>36</v>
      </c>
      <c r="J66" s="22">
        <v>20</v>
      </c>
      <c r="K66" s="22">
        <v>1</v>
      </c>
    </row>
    <row r="67" spans="1:11" x14ac:dyDescent="0.2">
      <c r="C67" s="1" t="s">
        <v>65</v>
      </c>
      <c r="D67" s="20">
        <f t="shared" si="9"/>
        <v>1647</v>
      </c>
      <c r="E67" s="21">
        <f t="shared" si="10"/>
        <v>1645</v>
      </c>
      <c r="F67" s="22">
        <v>1472</v>
      </c>
      <c r="G67" s="22">
        <v>49</v>
      </c>
      <c r="H67" s="22">
        <v>85</v>
      </c>
      <c r="I67" s="22">
        <v>25</v>
      </c>
      <c r="J67" s="22">
        <v>14</v>
      </c>
      <c r="K67" s="22">
        <v>2</v>
      </c>
    </row>
    <row r="68" spans="1:11" x14ac:dyDescent="0.2">
      <c r="C68" s="1" t="s">
        <v>66</v>
      </c>
      <c r="D68" s="20">
        <f t="shared" si="9"/>
        <v>872</v>
      </c>
      <c r="E68" s="21">
        <f t="shared" si="10"/>
        <v>866</v>
      </c>
      <c r="F68" s="22">
        <v>704</v>
      </c>
      <c r="G68" s="22">
        <v>112</v>
      </c>
      <c r="H68" s="22">
        <v>19</v>
      </c>
      <c r="I68" s="22">
        <v>26</v>
      </c>
      <c r="J68" s="24">
        <v>5</v>
      </c>
      <c r="K68" s="22">
        <v>6</v>
      </c>
    </row>
    <row r="69" spans="1:11" x14ac:dyDescent="0.2">
      <c r="C69" s="1" t="s">
        <v>67</v>
      </c>
      <c r="D69" s="20">
        <f t="shared" si="9"/>
        <v>1724</v>
      </c>
      <c r="E69" s="21">
        <f t="shared" si="10"/>
        <v>1662</v>
      </c>
      <c r="F69" s="22">
        <v>1402</v>
      </c>
      <c r="G69" s="22">
        <v>97</v>
      </c>
      <c r="H69" s="22">
        <v>94</v>
      </c>
      <c r="I69" s="22">
        <v>55</v>
      </c>
      <c r="J69" s="22">
        <v>14</v>
      </c>
      <c r="K69" s="22">
        <v>62</v>
      </c>
    </row>
    <row r="70" spans="1:11" x14ac:dyDescent="0.2">
      <c r="C70" s="1" t="s">
        <v>68</v>
      </c>
      <c r="D70" s="20">
        <f t="shared" si="9"/>
        <v>315</v>
      </c>
      <c r="E70" s="21">
        <f t="shared" si="10"/>
        <v>314</v>
      </c>
      <c r="F70" s="22">
        <v>252</v>
      </c>
      <c r="G70" s="22">
        <v>19</v>
      </c>
      <c r="H70" s="22">
        <v>21</v>
      </c>
      <c r="I70" s="22">
        <v>18</v>
      </c>
      <c r="J70" s="22">
        <v>4</v>
      </c>
      <c r="K70" s="22">
        <v>1</v>
      </c>
    </row>
    <row r="71" spans="1:11" ht="18" thickBot="1" x14ac:dyDescent="0.25">
      <c r="B71" s="4"/>
      <c r="C71" s="4"/>
      <c r="D71" s="25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69</v>
      </c>
    </row>
    <row r="73" spans="1:11" x14ac:dyDescent="0.2">
      <c r="A73" s="1"/>
    </row>
  </sheetData>
  <phoneticPr fontId="2"/>
  <pageMargins left="0.4" right="0.54" top="0.56999999999999995" bottom="0.53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74"/>
  <sheetViews>
    <sheetView showGridLines="0" zoomScale="75" zoomScaleNormal="75" workbookViewId="0">
      <selection activeCell="D73" sqref="D73"/>
    </sheetView>
  </sheetViews>
  <sheetFormatPr defaultColWidth="14.625" defaultRowHeight="17.25" x14ac:dyDescent="0.2"/>
  <cols>
    <col min="1" max="1" width="13.375" style="27" customWidth="1"/>
    <col min="2" max="2" width="2.125" style="27" customWidth="1"/>
    <col min="3" max="4" width="19.625" style="27" customWidth="1"/>
    <col min="5" max="5" width="15.875" style="27" customWidth="1"/>
    <col min="6" max="6" width="20.875" style="27" customWidth="1"/>
    <col min="7" max="9" width="15.875" style="27" customWidth="1"/>
    <col min="10" max="14" width="18.375" style="27" customWidth="1"/>
    <col min="15" max="256" width="14.625" style="27"/>
    <col min="257" max="257" width="13.375" style="27" customWidth="1"/>
    <col min="258" max="258" width="2.125" style="27" customWidth="1"/>
    <col min="259" max="260" width="19.625" style="27" customWidth="1"/>
    <col min="261" max="261" width="15.875" style="27" customWidth="1"/>
    <col min="262" max="262" width="20.875" style="27" customWidth="1"/>
    <col min="263" max="265" width="15.875" style="27" customWidth="1"/>
    <col min="266" max="270" width="18.375" style="27" customWidth="1"/>
    <col min="271" max="512" width="14.625" style="27"/>
    <col min="513" max="513" width="13.375" style="27" customWidth="1"/>
    <col min="514" max="514" width="2.125" style="27" customWidth="1"/>
    <col min="515" max="516" width="19.625" style="27" customWidth="1"/>
    <col min="517" max="517" width="15.875" style="27" customWidth="1"/>
    <col min="518" max="518" width="20.875" style="27" customWidth="1"/>
    <col min="519" max="521" width="15.875" style="27" customWidth="1"/>
    <col min="522" max="526" width="18.375" style="27" customWidth="1"/>
    <col min="527" max="768" width="14.625" style="27"/>
    <col min="769" max="769" width="13.375" style="27" customWidth="1"/>
    <col min="770" max="770" width="2.125" style="27" customWidth="1"/>
    <col min="771" max="772" width="19.625" style="27" customWidth="1"/>
    <col min="773" max="773" width="15.875" style="27" customWidth="1"/>
    <col min="774" max="774" width="20.875" style="27" customWidth="1"/>
    <col min="775" max="777" width="15.875" style="27" customWidth="1"/>
    <col min="778" max="782" width="18.375" style="27" customWidth="1"/>
    <col min="783" max="1024" width="14.625" style="27"/>
    <col min="1025" max="1025" width="13.375" style="27" customWidth="1"/>
    <col min="1026" max="1026" width="2.125" style="27" customWidth="1"/>
    <col min="1027" max="1028" width="19.625" style="27" customWidth="1"/>
    <col min="1029" max="1029" width="15.875" style="27" customWidth="1"/>
    <col min="1030" max="1030" width="20.875" style="27" customWidth="1"/>
    <col min="1031" max="1033" width="15.875" style="27" customWidth="1"/>
    <col min="1034" max="1038" width="18.375" style="27" customWidth="1"/>
    <col min="1039" max="1280" width="14.625" style="27"/>
    <col min="1281" max="1281" width="13.375" style="27" customWidth="1"/>
    <col min="1282" max="1282" width="2.125" style="27" customWidth="1"/>
    <col min="1283" max="1284" width="19.625" style="27" customWidth="1"/>
    <col min="1285" max="1285" width="15.875" style="27" customWidth="1"/>
    <col min="1286" max="1286" width="20.875" style="27" customWidth="1"/>
    <col min="1287" max="1289" width="15.875" style="27" customWidth="1"/>
    <col min="1290" max="1294" width="18.375" style="27" customWidth="1"/>
    <col min="1295" max="1536" width="14.625" style="27"/>
    <col min="1537" max="1537" width="13.375" style="27" customWidth="1"/>
    <col min="1538" max="1538" width="2.125" style="27" customWidth="1"/>
    <col min="1539" max="1540" width="19.625" style="27" customWidth="1"/>
    <col min="1541" max="1541" width="15.875" style="27" customWidth="1"/>
    <col min="1542" max="1542" width="20.875" style="27" customWidth="1"/>
    <col min="1543" max="1545" width="15.875" style="27" customWidth="1"/>
    <col min="1546" max="1550" width="18.375" style="27" customWidth="1"/>
    <col min="1551" max="1792" width="14.625" style="27"/>
    <col min="1793" max="1793" width="13.375" style="27" customWidth="1"/>
    <col min="1794" max="1794" width="2.125" style="27" customWidth="1"/>
    <col min="1795" max="1796" width="19.625" style="27" customWidth="1"/>
    <col min="1797" max="1797" width="15.875" style="27" customWidth="1"/>
    <col min="1798" max="1798" width="20.875" style="27" customWidth="1"/>
    <col min="1799" max="1801" width="15.875" style="27" customWidth="1"/>
    <col min="1802" max="1806" width="18.375" style="27" customWidth="1"/>
    <col min="1807" max="2048" width="14.625" style="27"/>
    <col min="2049" max="2049" width="13.375" style="27" customWidth="1"/>
    <col min="2050" max="2050" width="2.125" style="27" customWidth="1"/>
    <col min="2051" max="2052" width="19.625" style="27" customWidth="1"/>
    <col min="2053" max="2053" width="15.875" style="27" customWidth="1"/>
    <col min="2054" max="2054" width="20.875" style="27" customWidth="1"/>
    <col min="2055" max="2057" width="15.875" style="27" customWidth="1"/>
    <col min="2058" max="2062" width="18.375" style="27" customWidth="1"/>
    <col min="2063" max="2304" width="14.625" style="27"/>
    <col min="2305" max="2305" width="13.375" style="27" customWidth="1"/>
    <col min="2306" max="2306" width="2.125" style="27" customWidth="1"/>
    <col min="2307" max="2308" width="19.625" style="27" customWidth="1"/>
    <col min="2309" max="2309" width="15.875" style="27" customWidth="1"/>
    <col min="2310" max="2310" width="20.875" style="27" customWidth="1"/>
    <col min="2311" max="2313" width="15.875" style="27" customWidth="1"/>
    <col min="2314" max="2318" width="18.375" style="27" customWidth="1"/>
    <col min="2319" max="2560" width="14.625" style="27"/>
    <col min="2561" max="2561" width="13.375" style="27" customWidth="1"/>
    <col min="2562" max="2562" width="2.125" style="27" customWidth="1"/>
    <col min="2563" max="2564" width="19.625" style="27" customWidth="1"/>
    <col min="2565" max="2565" width="15.875" style="27" customWidth="1"/>
    <col min="2566" max="2566" width="20.875" style="27" customWidth="1"/>
    <col min="2567" max="2569" width="15.875" style="27" customWidth="1"/>
    <col min="2570" max="2574" width="18.375" style="27" customWidth="1"/>
    <col min="2575" max="2816" width="14.625" style="27"/>
    <col min="2817" max="2817" width="13.375" style="27" customWidth="1"/>
    <col min="2818" max="2818" width="2.125" style="27" customWidth="1"/>
    <col min="2819" max="2820" width="19.625" style="27" customWidth="1"/>
    <col min="2821" max="2821" width="15.875" style="27" customWidth="1"/>
    <col min="2822" max="2822" width="20.875" style="27" customWidth="1"/>
    <col min="2823" max="2825" width="15.875" style="27" customWidth="1"/>
    <col min="2826" max="2830" width="18.375" style="27" customWidth="1"/>
    <col min="2831" max="3072" width="14.625" style="27"/>
    <col min="3073" max="3073" width="13.375" style="27" customWidth="1"/>
    <col min="3074" max="3074" width="2.125" style="27" customWidth="1"/>
    <col min="3075" max="3076" width="19.625" style="27" customWidth="1"/>
    <col min="3077" max="3077" width="15.875" style="27" customWidth="1"/>
    <col min="3078" max="3078" width="20.875" style="27" customWidth="1"/>
    <col min="3079" max="3081" width="15.875" style="27" customWidth="1"/>
    <col min="3082" max="3086" width="18.375" style="27" customWidth="1"/>
    <col min="3087" max="3328" width="14.625" style="27"/>
    <col min="3329" max="3329" width="13.375" style="27" customWidth="1"/>
    <col min="3330" max="3330" width="2.125" style="27" customWidth="1"/>
    <col min="3331" max="3332" width="19.625" style="27" customWidth="1"/>
    <col min="3333" max="3333" width="15.875" style="27" customWidth="1"/>
    <col min="3334" max="3334" width="20.875" style="27" customWidth="1"/>
    <col min="3335" max="3337" width="15.875" style="27" customWidth="1"/>
    <col min="3338" max="3342" width="18.375" style="27" customWidth="1"/>
    <col min="3343" max="3584" width="14.625" style="27"/>
    <col min="3585" max="3585" width="13.375" style="27" customWidth="1"/>
    <col min="3586" max="3586" width="2.125" style="27" customWidth="1"/>
    <col min="3587" max="3588" width="19.625" style="27" customWidth="1"/>
    <col min="3589" max="3589" width="15.875" style="27" customWidth="1"/>
    <col min="3590" max="3590" width="20.875" style="27" customWidth="1"/>
    <col min="3591" max="3593" width="15.875" style="27" customWidth="1"/>
    <col min="3594" max="3598" width="18.375" style="27" customWidth="1"/>
    <col min="3599" max="3840" width="14.625" style="27"/>
    <col min="3841" max="3841" width="13.375" style="27" customWidth="1"/>
    <col min="3842" max="3842" width="2.125" style="27" customWidth="1"/>
    <col min="3843" max="3844" width="19.625" style="27" customWidth="1"/>
    <col min="3845" max="3845" width="15.875" style="27" customWidth="1"/>
    <col min="3846" max="3846" width="20.875" style="27" customWidth="1"/>
    <col min="3847" max="3849" width="15.875" style="27" customWidth="1"/>
    <col min="3850" max="3854" width="18.375" style="27" customWidth="1"/>
    <col min="3855" max="4096" width="14.625" style="27"/>
    <col min="4097" max="4097" width="13.375" style="27" customWidth="1"/>
    <col min="4098" max="4098" width="2.125" style="27" customWidth="1"/>
    <col min="4099" max="4100" width="19.625" style="27" customWidth="1"/>
    <col min="4101" max="4101" width="15.875" style="27" customWidth="1"/>
    <col min="4102" max="4102" width="20.875" style="27" customWidth="1"/>
    <col min="4103" max="4105" width="15.875" style="27" customWidth="1"/>
    <col min="4106" max="4110" width="18.375" style="27" customWidth="1"/>
    <col min="4111" max="4352" width="14.625" style="27"/>
    <col min="4353" max="4353" width="13.375" style="27" customWidth="1"/>
    <col min="4354" max="4354" width="2.125" style="27" customWidth="1"/>
    <col min="4355" max="4356" width="19.625" style="27" customWidth="1"/>
    <col min="4357" max="4357" width="15.875" style="27" customWidth="1"/>
    <col min="4358" max="4358" width="20.875" style="27" customWidth="1"/>
    <col min="4359" max="4361" width="15.875" style="27" customWidth="1"/>
    <col min="4362" max="4366" width="18.375" style="27" customWidth="1"/>
    <col min="4367" max="4608" width="14.625" style="27"/>
    <col min="4609" max="4609" width="13.375" style="27" customWidth="1"/>
    <col min="4610" max="4610" width="2.125" style="27" customWidth="1"/>
    <col min="4611" max="4612" width="19.625" style="27" customWidth="1"/>
    <col min="4613" max="4613" width="15.875" style="27" customWidth="1"/>
    <col min="4614" max="4614" width="20.875" style="27" customWidth="1"/>
    <col min="4615" max="4617" width="15.875" style="27" customWidth="1"/>
    <col min="4618" max="4622" width="18.375" style="27" customWidth="1"/>
    <col min="4623" max="4864" width="14.625" style="27"/>
    <col min="4865" max="4865" width="13.375" style="27" customWidth="1"/>
    <col min="4866" max="4866" width="2.125" style="27" customWidth="1"/>
    <col min="4867" max="4868" width="19.625" style="27" customWidth="1"/>
    <col min="4869" max="4869" width="15.875" style="27" customWidth="1"/>
    <col min="4870" max="4870" width="20.875" style="27" customWidth="1"/>
    <col min="4871" max="4873" width="15.875" style="27" customWidth="1"/>
    <col min="4874" max="4878" width="18.375" style="27" customWidth="1"/>
    <col min="4879" max="5120" width="14.625" style="27"/>
    <col min="5121" max="5121" width="13.375" style="27" customWidth="1"/>
    <col min="5122" max="5122" width="2.125" style="27" customWidth="1"/>
    <col min="5123" max="5124" width="19.625" style="27" customWidth="1"/>
    <col min="5125" max="5125" width="15.875" style="27" customWidth="1"/>
    <col min="5126" max="5126" width="20.875" style="27" customWidth="1"/>
    <col min="5127" max="5129" width="15.875" style="27" customWidth="1"/>
    <col min="5130" max="5134" width="18.375" style="27" customWidth="1"/>
    <col min="5135" max="5376" width="14.625" style="27"/>
    <col min="5377" max="5377" width="13.375" style="27" customWidth="1"/>
    <col min="5378" max="5378" width="2.125" style="27" customWidth="1"/>
    <col min="5379" max="5380" width="19.625" style="27" customWidth="1"/>
    <col min="5381" max="5381" width="15.875" style="27" customWidth="1"/>
    <col min="5382" max="5382" width="20.875" style="27" customWidth="1"/>
    <col min="5383" max="5385" width="15.875" style="27" customWidth="1"/>
    <col min="5386" max="5390" width="18.375" style="27" customWidth="1"/>
    <col min="5391" max="5632" width="14.625" style="27"/>
    <col min="5633" max="5633" width="13.375" style="27" customWidth="1"/>
    <col min="5634" max="5634" width="2.125" style="27" customWidth="1"/>
    <col min="5635" max="5636" width="19.625" style="27" customWidth="1"/>
    <col min="5637" max="5637" width="15.875" style="27" customWidth="1"/>
    <col min="5638" max="5638" width="20.875" style="27" customWidth="1"/>
    <col min="5639" max="5641" width="15.875" style="27" customWidth="1"/>
    <col min="5642" max="5646" width="18.375" style="27" customWidth="1"/>
    <col min="5647" max="5888" width="14.625" style="27"/>
    <col min="5889" max="5889" width="13.375" style="27" customWidth="1"/>
    <col min="5890" max="5890" width="2.125" style="27" customWidth="1"/>
    <col min="5891" max="5892" width="19.625" style="27" customWidth="1"/>
    <col min="5893" max="5893" width="15.875" style="27" customWidth="1"/>
    <col min="5894" max="5894" width="20.875" style="27" customWidth="1"/>
    <col min="5895" max="5897" width="15.875" style="27" customWidth="1"/>
    <col min="5898" max="5902" width="18.375" style="27" customWidth="1"/>
    <col min="5903" max="6144" width="14.625" style="27"/>
    <col min="6145" max="6145" width="13.375" style="27" customWidth="1"/>
    <col min="6146" max="6146" width="2.125" style="27" customWidth="1"/>
    <col min="6147" max="6148" width="19.625" style="27" customWidth="1"/>
    <col min="6149" max="6149" width="15.875" style="27" customWidth="1"/>
    <col min="6150" max="6150" width="20.875" style="27" customWidth="1"/>
    <col min="6151" max="6153" width="15.875" style="27" customWidth="1"/>
    <col min="6154" max="6158" width="18.375" style="27" customWidth="1"/>
    <col min="6159" max="6400" width="14.625" style="27"/>
    <col min="6401" max="6401" width="13.375" style="27" customWidth="1"/>
    <col min="6402" max="6402" width="2.125" style="27" customWidth="1"/>
    <col min="6403" max="6404" width="19.625" style="27" customWidth="1"/>
    <col min="6405" max="6405" width="15.875" style="27" customWidth="1"/>
    <col min="6406" max="6406" width="20.875" style="27" customWidth="1"/>
    <col min="6407" max="6409" width="15.875" style="27" customWidth="1"/>
    <col min="6410" max="6414" width="18.375" style="27" customWidth="1"/>
    <col min="6415" max="6656" width="14.625" style="27"/>
    <col min="6657" max="6657" width="13.375" style="27" customWidth="1"/>
    <col min="6658" max="6658" width="2.125" style="27" customWidth="1"/>
    <col min="6659" max="6660" width="19.625" style="27" customWidth="1"/>
    <col min="6661" max="6661" width="15.875" style="27" customWidth="1"/>
    <col min="6662" max="6662" width="20.875" style="27" customWidth="1"/>
    <col min="6663" max="6665" width="15.875" style="27" customWidth="1"/>
    <col min="6666" max="6670" width="18.375" style="27" customWidth="1"/>
    <col min="6671" max="6912" width="14.625" style="27"/>
    <col min="6913" max="6913" width="13.375" style="27" customWidth="1"/>
    <col min="6914" max="6914" width="2.125" style="27" customWidth="1"/>
    <col min="6915" max="6916" width="19.625" style="27" customWidth="1"/>
    <col min="6917" max="6917" width="15.875" style="27" customWidth="1"/>
    <col min="6918" max="6918" width="20.875" style="27" customWidth="1"/>
    <col min="6919" max="6921" width="15.875" style="27" customWidth="1"/>
    <col min="6922" max="6926" width="18.375" style="27" customWidth="1"/>
    <col min="6927" max="7168" width="14.625" style="27"/>
    <col min="7169" max="7169" width="13.375" style="27" customWidth="1"/>
    <col min="7170" max="7170" width="2.125" style="27" customWidth="1"/>
    <col min="7171" max="7172" width="19.625" style="27" customWidth="1"/>
    <col min="7173" max="7173" width="15.875" style="27" customWidth="1"/>
    <col min="7174" max="7174" width="20.875" style="27" customWidth="1"/>
    <col min="7175" max="7177" width="15.875" style="27" customWidth="1"/>
    <col min="7178" max="7182" width="18.375" style="27" customWidth="1"/>
    <col min="7183" max="7424" width="14.625" style="27"/>
    <col min="7425" max="7425" width="13.375" style="27" customWidth="1"/>
    <col min="7426" max="7426" width="2.125" style="27" customWidth="1"/>
    <col min="7427" max="7428" width="19.625" style="27" customWidth="1"/>
    <col min="7429" max="7429" width="15.875" style="27" customWidth="1"/>
    <col min="7430" max="7430" width="20.875" style="27" customWidth="1"/>
    <col min="7431" max="7433" width="15.875" style="27" customWidth="1"/>
    <col min="7434" max="7438" width="18.375" style="27" customWidth="1"/>
    <col min="7439" max="7680" width="14.625" style="27"/>
    <col min="7681" max="7681" width="13.375" style="27" customWidth="1"/>
    <col min="7682" max="7682" width="2.125" style="27" customWidth="1"/>
    <col min="7683" max="7684" width="19.625" style="27" customWidth="1"/>
    <col min="7685" max="7685" width="15.875" style="27" customWidth="1"/>
    <col min="7686" max="7686" width="20.875" style="27" customWidth="1"/>
    <col min="7687" max="7689" width="15.875" style="27" customWidth="1"/>
    <col min="7690" max="7694" width="18.375" style="27" customWidth="1"/>
    <col min="7695" max="7936" width="14.625" style="27"/>
    <col min="7937" max="7937" width="13.375" style="27" customWidth="1"/>
    <col min="7938" max="7938" width="2.125" style="27" customWidth="1"/>
    <col min="7939" max="7940" width="19.625" style="27" customWidth="1"/>
    <col min="7941" max="7941" width="15.875" style="27" customWidth="1"/>
    <col min="7942" max="7942" width="20.875" style="27" customWidth="1"/>
    <col min="7943" max="7945" width="15.875" style="27" customWidth="1"/>
    <col min="7946" max="7950" width="18.375" style="27" customWidth="1"/>
    <col min="7951" max="8192" width="14.625" style="27"/>
    <col min="8193" max="8193" width="13.375" style="27" customWidth="1"/>
    <col min="8194" max="8194" width="2.125" style="27" customWidth="1"/>
    <col min="8195" max="8196" width="19.625" style="27" customWidth="1"/>
    <col min="8197" max="8197" width="15.875" style="27" customWidth="1"/>
    <col min="8198" max="8198" width="20.875" style="27" customWidth="1"/>
    <col min="8199" max="8201" width="15.875" style="27" customWidth="1"/>
    <col min="8202" max="8206" width="18.375" style="27" customWidth="1"/>
    <col min="8207" max="8448" width="14.625" style="27"/>
    <col min="8449" max="8449" width="13.375" style="27" customWidth="1"/>
    <col min="8450" max="8450" width="2.125" style="27" customWidth="1"/>
    <col min="8451" max="8452" width="19.625" style="27" customWidth="1"/>
    <col min="8453" max="8453" width="15.875" style="27" customWidth="1"/>
    <col min="8454" max="8454" width="20.875" style="27" customWidth="1"/>
    <col min="8455" max="8457" width="15.875" style="27" customWidth="1"/>
    <col min="8458" max="8462" width="18.375" style="27" customWidth="1"/>
    <col min="8463" max="8704" width="14.625" style="27"/>
    <col min="8705" max="8705" width="13.375" style="27" customWidth="1"/>
    <col min="8706" max="8706" width="2.125" style="27" customWidth="1"/>
    <col min="8707" max="8708" width="19.625" style="27" customWidth="1"/>
    <col min="8709" max="8709" width="15.875" style="27" customWidth="1"/>
    <col min="8710" max="8710" width="20.875" style="27" customWidth="1"/>
    <col min="8711" max="8713" width="15.875" style="27" customWidth="1"/>
    <col min="8714" max="8718" width="18.375" style="27" customWidth="1"/>
    <col min="8719" max="8960" width="14.625" style="27"/>
    <col min="8961" max="8961" width="13.375" style="27" customWidth="1"/>
    <col min="8962" max="8962" width="2.125" style="27" customWidth="1"/>
    <col min="8963" max="8964" width="19.625" style="27" customWidth="1"/>
    <col min="8965" max="8965" width="15.875" style="27" customWidth="1"/>
    <col min="8966" max="8966" width="20.875" style="27" customWidth="1"/>
    <col min="8967" max="8969" width="15.875" style="27" customWidth="1"/>
    <col min="8970" max="8974" width="18.375" style="27" customWidth="1"/>
    <col min="8975" max="9216" width="14.625" style="27"/>
    <col min="9217" max="9217" width="13.375" style="27" customWidth="1"/>
    <col min="9218" max="9218" width="2.125" style="27" customWidth="1"/>
    <col min="9219" max="9220" width="19.625" style="27" customWidth="1"/>
    <col min="9221" max="9221" width="15.875" style="27" customWidth="1"/>
    <col min="9222" max="9222" width="20.875" style="27" customWidth="1"/>
    <col min="9223" max="9225" width="15.875" style="27" customWidth="1"/>
    <col min="9226" max="9230" width="18.375" style="27" customWidth="1"/>
    <col min="9231" max="9472" width="14.625" style="27"/>
    <col min="9473" max="9473" width="13.375" style="27" customWidth="1"/>
    <col min="9474" max="9474" width="2.125" style="27" customWidth="1"/>
    <col min="9475" max="9476" width="19.625" style="27" customWidth="1"/>
    <col min="9477" max="9477" width="15.875" style="27" customWidth="1"/>
    <col min="9478" max="9478" width="20.875" style="27" customWidth="1"/>
    <col min="9479" max="9481" width="15.875" style="27" customWidth="1"/>
    <col min="9482" max="9486" width="18.375" style="27" customWidth="1"/>
    <col min="9487" max="9728" width="14.625" style="27"/>
    <col min="9729" max="9729" width="13.375" style="27" customWidth="1"/>
    <col min="9730" max="9730" width="2.125" style="27" customWidth="1"/>
    <col min="9731" max="9732" width="19.625" style="27" customWidth="1"/>
    <col min="9733" max="9733" width="15.875" style="27" customWidth="1"/>
    <col min="9734" max="9734" width="20.875" style="27" customWidth="1"/>
    <col min="9735" max="9737" width="15.875" style="27" customWidth="1"/>
    <col min="9738" max="9742" width="18.375" style="27" customWidth="1"/>
    <col min="9743" max="9984" width="14.625" style="27"/>
    <col min="9985" max="9985" width="13.375" style="27" customWidth="1"/>
    <col min="9986" max="9986" width="2.125" style="27" customWidth="1"/>
    <col min="9987" max="9988" width="19.625" style="27" customWidth="1"/>
    <col min="9989" max="9989" width="15.875" style="27" customWidth="1"/>
    <col min="9990" max="9990" width="20.875" style="27" customWidth="1"/>
    <col min="9991" max="9993" width="15.875" style="27" customWidth="1"/>
    <col min="9994" max="9998" width="18.375" style="27" customWidth="1"/>
    <col min="9999" max="10240" width="14.625" style="27"/>
    <col min="10241" max="10241" width="13.375" style="27" customWidth="1"/>
    <col min="10242" max="10242" width="2.125" style="27" customWidth="1"/>
    <col min="10243" max="10244" width="19.625" style="27" customWidth="1"/>
    <col min="10245" max="10245" width="15.875" style="27" customWidth="1"/>
    <col min="10246" max="10246" width="20.875" style="27" customWidth="1"/>
    <col min="10247" max="10249" width="15.875" style="27" customWidth="1"/>
    <col min="10250" max="10254" width="18.375" style="27" customWidth="1"/>
    <col min="10255" max="10496" width="14.625" style="27"/>
    <col min="10497" max="10497" width="13.375" style="27" customWidth="1"/>
    <col min="10498" max="10498" width="2.125" style="27" customWidth="1"/>
    <col min="10499" max="10500" width="19.625" style="27" customWidth="1"/>
    <col min="10501" max="10501" width="15.875" style="27" customWidth="1"/>
    <col min="10502" max="10502" width="20.875" style="27" customWidth="1"/>
    <col min="10503" max="10505" width="15.875" style="27" customWidth="1"/>
    <col min="10506" max="10510" width="18.375" style="27" customWidth="1"/>
    <col min="10511" max="10752" width="14.625" style="27"/>
    <col min="10753" max="10753" width="13.375" style="27" customWidth="1"/>
    <col min="10754" max="10754" width="2.125" style="27" customWidth="1"/>
    <col min="10755" max="10756" width="19.625" style="27" customWidth="1"/>
    <col min="10757" max="10757" width="15.875" style="27" customWidth="1"/>
    <col min="10758" max="10758" width="20.875" style="27" customWidth="1"/>
    <col min="10759" max="10761" width="15.875" style="27" customWidth="1"/>
    <col min="10762" max="10766" width="18.375" style="27" customWidth="1"/>
    <col min="10767" max="11008" width="14.625" style="27"/>
    <col min="11009" max="11009" width="13.375" style="27" customWidth="1"/>
    <col min="11010" max="11010" width="2.125" style="27" customWidth="1"/>
    <col min="11011" max="11012" width="19.625" style="27" customWidth="1"/>
    <col min="11013" max="11013" width="15.875" style="27" customWidth="1"/>
    <col min="11014" max="11014" width="20.875" style="27" customWidth="1"/>
    <col min="11015" max="11017" width="15.875" style="27" customWidth="1"/>
    <col min="11018" max="11022" width="18.375" style="27" customWidth="1"/>
    <col min="11023" max="11264" width="14.625" style="27"/>
    <col min="11265" max="11265" width="13.375" style="27" customWidth="1"/>
    <col min="11266" max="11266" width="2.125" style="27" customWidth="1"/>
    <col min="11267" max="11268" width="19.625" style="27" customWidth="1"/>
    <col min="11269" max="11269" width="15.875" style="27" customWidth="1"/>
    <col min="11270" max="11270" width="20.875" style="27" customWidth="1"/>
    <col min="11271" max="11273" width="15.875" style="27" customWidth="1"/>
    <col min="11274" max="11278" width="18.375" style="27" customWidth="1"/>
    <col min="11279" max="11520" width="14.625" style="27"/>
    <col min="11521" max="11521" width="13.375" style="27" customWidth="1"/>
    <col min="11522" max="11522" width="2.125" style="27" customWidth="1"/>
    <col min="11523" max="11524" width="19.625" style="27" customWidth="1"/>
    <col min="11525" max="11525" width="15.875" style="27" customWidth="1"/>
    <col min="11526" max="11526" width="20.875" style="27" customWidth="1"/>
    <col min="11527" max="11529" width="15.875" style="27" customWidth="1"/>
    <col min="11530" max="11534" width="18.375" style="27" customWidth="1"/>
    <col min="11535" max="11776" width="14.625" style="27"/>
    <col min="11777" max="11777" width="13.375" style="27" customWidth="1"/>
    <col min="11778" max="11778" width="2.125" style="27" customWidth="1"/>
    <col min="11779" max="11780" width="19.625" style="27" customWidth="1"/>
    <col min="11781" max="11781" width="15.875" style="27" customWidth="1"/>
    <col min="11782" max="11782" width="20.875" style="27" customWidth="1"/>
    <col min="11783" max="11785" width="15.875" style="27" customWidth="1"/>
    <col min="11786" max="11790" width="18.375" style="27" customWidth="1"/>
    <col min="11791" max="12032" width="14.625" style="27"/>
    <col min="12033" max="12033" width="13.375" style="27" customWidth="1"/>
    <col min="12034" max="12034" width="2.125" style="27" customWidth="1"/>
    <col min="12035" max="12036" width="19.625" style="27" customWidth="1"/>
    <col min="12037" max="12037" width="15.875" style="27" customWidth="1"/>
    <col min="12038" max="12038" width="20.875" style="27" customWidth="1"/>
    <col min="12039" max="12041" width="15.875" style="27" customWidth="1"/>
    <col min="12042" max="12046" width="18.375" style="27" customWidth="1"/>
    <col min="12047" max="12288" width="14.625" style="27"/>
    <col min="12289" max="12289" width="13.375" style="27" customWidth="1"/>
    <col min="12290" max="12290" width="2.125" style="27" customWidth="1"/>
    <col min="12291" max="12292" width="19.625" style="27" customWidth="1"/>
    <col min="12293" max="12293" width="15.875" style="27" customWidth="1"/>
    <col min="12294" max="12294" width="20.875" style="27" customWidth="1"/>
    <col min="12295" max="12297" width="15.875" style="27" customWidth="1"/>
    <col min="12298" max="12302" width="18.375" style="27" customWidth="1"/>
    <col min="12303" max="12544" width="14.625" style="27"/>
    <col min="12545" max="12545" width="13.375" style="27" customWidth="1"/>
    <col min="12546" max="12546" width="2.125" style="27" customWidth="1"/>
    <col min="12547" max="12548" width="19.625" style="27" customWidth="1"/>
    <col min="12549" max="12549" width="15.875" style="27" customWidth="1"/>
    <col min="12550" max="12550" width="20.875" style="27" customWidth="1"/>
    <col min="12551" max="12553" width="15.875" style="27" customWidth="1"/>
    <col min="12554" max="12558" width="18.375" style="27" customWidth="1"/>
    <col min="12559" max="12800" width="14.625" style="27"/>
    <col min="12801" max="12801" width="13.375" style="27" customWidth="1"/>
    <col min="12802" max="12802" width="2.125" style="27" customWidth="1"/>
    <col min="12803" max="12804" width="19.625" style="27" customWidth="1"/>
    <col min="12805" max="12805" width="15.875" style="27" customWidth="1"/>
    <col min="12806" max="12806" width="20.875" style="27" customWidth="1"/>
    <col min="12807" max="12809" width="15.875" style="27" customWidth="1"/>
    <col min="12810" max="12814" width="18.375" style="27" customWidth="1"/>
    <col min="12815" max="13056" width="14.625" style="27"/>
    <col min="13057" max="13057" width="13.375" style="27" customWidth="1"/>
    <col min="13058" max="13058" width="2.125" style="27" customWidth="1"/>
    <col min="13059" max="13060" width="19.625" style="27" customWidth="1"/>
    <col min="13061" max="13061" width="15.875" style="27" customWidth="1"/>
    <col min="13062" max="13062" width="20.875" style="27" customWidth="1"/>
    <col min="13063" max="13065" width="15.875" style="27" customWidth="1"/>
    <col min="13066" max="13070" width="18.375" style="27" customWidth="1"/>
    <col min="13071" max="13312" width="14.625" style="27"/>
    <col min="13313" max="13313" width="13.375" style="27" customWidth="1"/>
    <col min="13314" max="13314" width="2.125" style="27" customWidth="1"/>
    <col min="13315" max="13316" width="19.625" style="27" customWidth="1"/>
    <col min="13317" max="13317" width="15.875" style="27" customWidth="1"/>
    <col min="13318" max="13318" width="20.875" style="27" customWidth="1"/>
    <col min="13319" max="13321" width="15.875" style="27" customWidth="1"/>
    <col min="13322" max="13326" width="18.375" style="27" customWidth="1"/>
    <col min="13327" max="13568" width="14.625" style="27"/>
    <col min="13569" max="13569" width="13.375" style="27" customWidth="1"/>
    <col min="13570" max="13570" width="2.125" style="27" customWidth="1"/>
    <col min="13571" max="13572" width="19.625" style="27" customWidth="1"/>
    <col min="13573" max="13573" width="15.875" style="27" customWidth="1"/>
    <col min="13574" max="13574" width="20.875" style="27" customWidth="1"/>
    <col min="13575" max="13577" width="15.875" style="27" customWidth="1"/>
    <col min="13578" max="13582" width="18.375" style="27" customWidth="1"/>
    <col min="13583" max="13824" width="14.625" style="27"/>
    <col min="13825" max="13825" width="13.375" style="27" customWidth="1"/>
    <col min="13826" max="13826" width="2.125" style="27" customWidth="1"/>
    <col min="13827" max="13828" width="19.625" style="27" customWidth="1"/>
    <col min="13829" max="13829" width="15.875" style="27" customWidth="1"/>
    <col min="13830" max="13830" width="20.875" style="27" customWidth="1"/>
    <col min="13831" max="13833" width="15.875" style="27" customWidth="1"/>
    <col min="13834" max="13838" width="18.375" style="27" customWidth="1"/>
    <col min="13839" max="14080" width="14.625" style="27"/>
    <col min="14081" max="14081" width="13.375" style="27" customWidth="1"/>
    <col min="14082" max="14082" width="2.125" style="27" customWidth="1"/>
    <col min="14083" max="14084" width="19.625" style="27" customWidth="1"/>
    <col min="14085" max="14085" width="15.875" style="27" customWidth="1"/>
    <col min="14086" max="14086" width="20.875" style="27" customWidth="1"/>
    <col min="14087" max="14089" width="15.875" style="27" customWidth="1"/>
    <col min="14090" max="14094" width="18.375" style="27" customWidth="1"/>
    <col min="14095" max="14336" width="14.625" style="27"/>
    <col min="14337" max="14337" width="13.375" style="27" customWidth="1"/>
    <col min="14338" max="14338" width="2.125" style="27" customWidth="1"/>
    <col min="14339" max="14340" width="19.625" style="27" customWidth="1"/>
    <col min="14341" max="14341" width="15.875" style="27" customWidth="1"/>
    <col min="14342" max="14342" width="20.875" style="27" customWidth="1"/>
    <col min="14343" max="14345" width="15.875" style="27" customWidth="1"/>
    <col min="14346" max="14350" width="18.375" style="27" customWidth="1"/>
    <col min="14351" max="14592" width="14.625" style="27"/>
    <col min="14593" max="14593" width="13.375" style="27" customWidth="1"/>
    <col min="14594" max="14594" width="2.125" style="27" customWidth="1"/>
    <col min="14595" max="14596" width="19.625" style="27" customWidth="1"/>
    <col min="14597" max="14597" width="15.875" style="27" customWidth="1"/>
    <col min="14598" max="14598" width="20.875" style="27" customWidth="1"/>
    <col min="14599" max="14601" width="15.875" style="27" customWidth="1"/>
    <col min="14602" max="14606" width="18.375" style="27" customWidth="1"/>
    <col min="14607" max="14848" width="14.625" style="27"/>
    <col min="14849" max="14849" width="13.375" style="27" customWidth="1"/>
    <col min="14850" max="14850" width="2.125" style="27" customWidth="1"/>
    <col min="14851" max="14852" width="19.625" style="27" customWidth="1"/>
    <col min="14853" max="14853" width="15.875" style="27" customWidth="1"/>
    <col min="14854" max="14854" width="20.875" style="27" customWidth="1"/>
    <col min="14855" max="14857" width="15.875" style="27" customWidth="1"/>
    <col min="14858" max="14862" width="18.375" style="27" customWidth="1"/>
    <col min="14863" max="15104" width="14.625" style="27"/>
    <col min="15105" max="15105" width="13.375" style="27" customWidth="1"/>
    <col min="15106" max="15106" width="2.125" style="27" customWidth="1"/>
    <col min="15107" max="15108" width="19.625" style="27" customWidth="1"/>
    <col min="15109" max="15109" width="15.875" style="27" customWidth="1"/>
    <col min="15110" max="15110" width="20.875" style="27" customWidth="1"/>
    <col min="15111" max="15113" width="15.875" style="27" customWidth="1"/>
    <col min="15114" max="15118" width="18.375" style="27" customWidth="1"/>
    <col min="15119" max="15360" width="14.625" style="27"/>
    <col min="15361" max="15361" width="13.375" style="27" customWidth="1"/>
    <col min="15362" max="15362" width="2.125" style="27" customWidth="1"/>
    <col min="15363" max="15364" width="19.625" style="27" customWidth="1"/>
    <col min="15365" max="15365" width="15.875" style="27" customWidth="1"/>
    <col min="15366" max="15366" width="20.875" style="27" customWidth="1"/>
    <col min="15367" max="15369" width="15.875" style="27" customWidth="1"/>
    <col min="15370" max="15374" width="18.375" style="27" customWidth="1"/>
    <col min="15375" max="15616" width="14.625" style="27"/>
    <col min="15617" max="15617" width="13.375" style="27" customWidth="1"/>
    <col min="15618" max="15618" width="2.125" style="27" customWidth="1"/>
    <col min="15619" max="15620" width="19.625" style="27" customWidth="1"/>
    <col min="15621" max="15621" width="15.875" style="27" customWidth="1"/>
    <col min="15622" max="15622" width="20.875" style="27" customWidth="1"/>
    <col min="15623" max="15625" width="15.875" style="27" customWidth="1"/>
    <col min="15626" max="15630" width="18.375" style="27" customWidth="1"/>
    <col min="15631" max="15872" width="14.625" style="27"/>
    <col min="15873" max="15873" width="13.375" style="27" customWidth="1"/>
    <col min="15874" max="15874" width="2.125" style="27" customWidth="1"/>
    <col min="15875" max="15876" width="19.625" style="27" customWidth="1"/>
    <col min="15877" max="15877" width="15.875" style="27" customWidth="1"/>
    <col min="15878" max="15878" width="20.875" style="27" customWidth="1"/>
    <col min="15879" max="15881" width="15.875" style="27" customWidth="1"/>
    <col min="15882" max="15886" width="18.375" style="27" customWidth="1"/>
    <col min="15887" max="16128" width="14.625" style="27"/>
    <col min="16129" max="16129" width="13.375" style="27" customWidth="1"/>
    <col min="16130" max="16130" width="2.125" style="27" customWidth="1"/>
    <col min="16131" max="16132" width="19.625" style="27" customWidth="1"/>
    <col min="16133" max="16133" width="15.875" style="27" customWidth="1"/>
    <col min="16134" max="16134" width="20.875" style="27" customWidth="1"/>
    <col min="16135" max="16137" width="15.875" style="27" customWidth="1"/>
    <col min="16138" max="16142" width="18.375" style="27" customWidth="1"/>
    <col min="16143" max="16384" width="14.625" style="27"/>
  </cols>
  <sheetData>
    <row r="1" spans="1:9" x14ac:dyDescent="0.2">
      <c r="A1" s="26"/>
    </row>
    <row r="6" spans="1:9" x14ac:dyDescent="0.2">
      <c r="D6" s="28" t="s">
        <v>70</v>
      </c>
    </row>
    <row r="7" spans="1:9" x14ac:dyDescent="0.2">
      <c r="D7" s="29"/>
      <c r="E7" s="29" t="s">
        <v>71</v>
      </c>
      <c r="F7" s="30"/>
    </row>
    <row r="8" spans="1:9" ht="18" thickBot="1" x14ac:dyDescent="0.25">
      <c r="B8" s="31"/>
      <c r="C8" s="31"/>
      <c r="D8" s="32"/>
      <c r="E8" s="31"/>
      <c r="F8" s="31"/>
      <c r="G8" s="31"/>
      <c r="H8" s="31"/>
      <c r="I8" s="32" t="s">
        <v>72</v>
      </c>
    </row>
    <row r="9" spans="1:9" x14ac:dyDescent="0.2">
      <c r="D9" s="33"/>
      <c r="E9" s="34"/>
      <c r="F9" s="34"/>
      <c r="G9" s="34"/>
      <c r="H9" s="34"/>
      <c r="I9" s="34"/>
    </row>
    <row r="10" spans="1:9" x14ac:dyDescent="0.2">
      <c r="D10" s="35" t="s">
        <v>73</v>
      </c>
      <c r="E10" s="33"/>
      <c r="F10" s="36" t="s">
        <v>74</v>
      </c>
      <c r="G10" s="33"/>
      <c r="H10" s="33"/>
      <c r="I10" s="33"/>
    </row>
    <row r="11" spans="1:9" x14ac:dyDescent="0.2">
      <c r="B11" s="34"/>
      <c r="C11" s="34"/>
      <c r="D11" s="37" t="s">
        <v>75</v>
      </c>
      <c r="E11" s="38" t="s">
        <v>76</v>
      </c>
      <c r="F11" s="38" t="s">
        <v>77</v>
      </c>
      <c r="G11" s="38" t="s">
        <v>14</v>
      </c>
      <c r="H11" s="38" t="s">
        <v>15</v>
      </c>
      <c r="I11" s="38" t="s">
        <v>16</v>
      </c>
    </row>
    <row r="12" spans="1:9" x14ac:dyDescent="0.2">
      <c r="D12" s="33"/>
    </row>
    <row r="13" spans="1:9" x14ac:dyDescent="0.2">
      <c r="C13" s="39" t="s">
        <v>78</v>
      </c>
      <c r="D13" s="40">
        <v>101.5</v>
      </c>
      <c r="E13" s="41">
        <v>121.5</v>
      </c>
      <c r="F13" s="42" t="s">
        <v>79</v>
      </c>
      <c r="G13" s="41">
        <v>46.3</v>
      </c>
      <c r="H13" s="41">
        <v>60.1</v>
      </c>
      <c r="I13" s="41">
        <v>51</v>
      </c>
    </row>
    <row r="14" spans="1:9" x14ac:dyDescent="0.2">
      <c r="C14" s="39"/>
      <c r="D14" s="40"/>
      <c r="E14" s="41"/>
      <c r="F14" s="42" t="s">
        <v>80</v>
      </c>
      <c r="G14" s="41"/>
      <c r="H14" s="41"/>
      <c r="I14" s="41"/>
    </row>
    <row r="15" spans="1:9" x14ac:dyDescent="0.2">
      <c r="C15" s="26" t="s">
        <v>18</v>
      </c>
      <c r="D15" s="43">
        <v>90.7</v>
      </c>
      <c r="E15" s="44">
        <v>115.1</v>
      </c>
      <c r="F15" s="44">
        <v>50.7</v>
      </c>
      <c r="G15" s="44">
        <v>43.9</v>
      </c>
      <c r="H15" s="44">
        <v>59.4</v>
      </c>
      <c r="I15" s="44">
        <v>47.7</v>
      </c>
    </row>
    <row r="16" spans="1:9" x14ac:dyDescent="0.2">
      <c r="C16" s="26" t="s">
        <v>19</v>
      </c>
      <c r="D16" s="43">
        <v>105.1</v>
      </c>
      <c r="E16" s="44">
        <v>128.80000000000001</v>
      </c>
      <c r="F16" s="44">
        <v>42.9</v>
      </c>
      <c r="G16" s="44">
        <v>50.6</v>
      </c>
      <c r="H16" s="44">
        <v>55.5</v>
      </c>
      <c r="I16" s="44">
        <v>60.6</v>
      </c>
    </row>
    <row r="17" spans="3:9" x14ac:dyDescent="0.2">
      <c r="C17" s="26" t="s">
        <v>20</v>
      </c>
      <c r="D17" s="43">
        <v>119.8</v>
      </c>
      <c r="E17" s="44">
        <v>133.6</v>
      </c>
      <c r="F17" s="44">
        <v>52</v>
      </c>
      <c r="G17" s="44">
        <v>51.2</v>
      </c>
      <c r="H17" s="44">
        <v>74.599999999999994</v>
      </c>
      <c r="I17" s="44">
        <v>55.4</v>
      </c>
    </row>
    <row r="18" spans="3:9" x14ac:dyDescent="0.2">
      <c r="C18" s="26" t="s">
        <v>21</v>
      </c>
      <c r="D18" s="43">
        <v>119</v>
      </c>
      <c r="E18" s="44">
        <v>136.30000000000001</v>
      </c>
      <c r="F18" s="44">
        <v>59</v>
      </c>
      <c r="G18" s="44">
        <v>46.3</v>
      </c>
      <c r="H18" s="44">
        <v>64.5</v>
      </c>
      <c r="I18" s="44">
        <v>53.3</v>
      </c>
    </row>
    <row r="19" spans="3:9" x14ac:dyDescent="0.2">
      <c r="C19" s="26" t="s">
        <v>22</v>
      </c>
      <c r="D19" s="43">
        <v>109.5</v>
      </c>
      <c r="E19" s="44">
        <v>132.80000000000001</v>
      </c>
      <c r="F19" s="44">
        <v>49.4</v>
      </c>
      <c r="G19" s="44">
        <v>49.8</v>
      </c>
      <c r="H19" s="44">
        <v>60.9</v>
      </c>
      <c r="I19" s="44">
        <v>48.6</v>
      </c>
    </row>
    <row r="20" spans="3:9" x14ac:dyDescent="0.2">
      <c r="C20" s="26" t="s">
        <v>23</v>
      </c>
      <c r="D20" s="43">
        <v>95.6</v>
      </c>
      <c r="E20" s="44">
        <v>117.7</v>
      </c>
      <c r="F20" s="44">
        <v>53.2</v>
      </c>
      <c r="G20" s="44">
        <v>46.2</v>
      </c>
      <c r="H20" s="44">
        <v>64.5</v>
      </c>
      <c r="I20" s="44">
        <v>49.9</v>
      </c>
    </row>
    <row r="21" spans="3:9" x14ac:dyDescent="0.2">
      <c r="C21" s="26" t="s">
        <v>24</v>
      </c>
      <c r="D21" s="43">
        <v>83.2</v>
      </c>
      <c r="E21" s="44">
        <v>101.6</v>
      </c>
      <c r="F21" s="44">
        <v>50.8</v>
      </c>
      <c r="G21" s="44">
        <v>46</v>
      </c>
      <c r="H21" s="44">
        <v>56.9</v>
      </c>
      <c r="I21" s="44">
        <v>48.8</v>
      </c>
    </row>
    <row r="22" spans="3:9" x14ac:dyDescent="0.2">
      <c r="D22" s="43"/>
      <c r="E22" s="44"/>
      <c r="F22" s="44"/>
      <c r="G22" s="44"/>
      <c r="H22" s="44"/>
      <c r="I22" s="44"/>
    </row>
    <row r="23" spans="3:9" x14ac:dyDescent="0.2">
      <c r="C23" s="26" t="s">
        <v>25</v>
      </c>
      <c r="D23" s="43">
        <v>127.5</v>
      </c>
      <c r="E23" s="44">
        <v>141.6</v>
      </c>
      <c r="F23" s="44">
        <v>59.4</v>
      </c>
      <c r="G23" s="44">
        <v>48.1</v>
      </c>
      <c r="H23" s="44">
        <v>55.9</v>
      </c>
      <c r="I23" s="44">
        <v>54.7</v>
      </c>
    </row>
    <row r="24" spans="3:9" x14ac:dyDescent="0.2">
      <c r="C24" s="26" t="s">
        <v>26</v>
      </c>
      <c r="D24" s="43">
        <v>117.1</v>
      </c>
      <c r="E24" s="44">
        <v>128.1</v>
      </c>
      <c r="F24" s="44">
        <v>48.7</v>
      </c>
      <c r="G24" s="44">
        <v>58.4</v>
      </c>
      <c r="H24" s="44">
        <v>116.8</v>
      </c>
      <c r="I24" s="44">
        <v>59.6</v>
      </c>
    </row>
    <row r="25" spans="3:9" x14ac:dyDescent="0.2">
      <c r="C25" s="26" t="s">
        <v>27</v>
      </c>
      <c r="D25" s="43">
        <v>120.2</v>
      </c>
      <c r="E25" s="44">
        <v>124.4</v>
      </c>
      <c r="F25" s="44">
        <v>67.7</v>
      </c>
      <c r="G25" s="44">
        <v>73.7</v>
      </c>
      <c r="H25" s="44">
        <v>96.6</v>
      </c>
      <c r="I25" s="44">
        <v>48.3</v>
      </c>
    </row>
    <row r="26" spans="3:9" x14ac:dyDescent="0.2">
      <c r="C26" s="26" t="s">
        <v>28</v>
      </c>
      <c r="D26" s="43">
        <v>122.7</v>
      </c>
      <c r="E26" s="44">
        <v>139.4</v>
      </c>
      <c r="F26" s="44">
        <v>57.7</v>
      </c>
      <c r="G26" s="44">
        <v>44</v>
      </c>
      <c r="H26" s="44">
        <v>101.6</v>
      </c>
      <c r="I26" s="44">
        <v>54.4</v>
      </c>
    </row>
    <row r="27" spans="3:9" x14ac:dyDescent="0.2">
      <c r="C27" s="26" t="s">
        <v>29</v>
      </c>
      <c r="D27" s="43">
        <v>136.6</v>
      </c>
      <c r="E27" s="44">
        <v>145.1</v>
      </c>
      <c r="F27" s="44">
        <v>44.1</v>
      </c>
      <c r="G27" s="44">
        <v>64.099999999999994</v>
      </c>
      <c r="H27" s="44">
        <v>64.900000000000006</v>
      </c>
      <c r="I27" s="44">
        <v>69.3</v>
      </c>
    </row>
    <row r="28" spans="3:9" x14ac:dyDescent="0.2">
      <c r="C28" s="26" t="s">
        <v>30</v>
      </c>
      <c r="D28" s="43">
        <v>127.8</v>
      </c>
      <c r="E28" s="44">
        <v>146.30000000000001</v>
      </c>
      <c r="F28" s="44">
        <v>56.3</v>
      </c>
      <c r="G28" s="44">
        <v>46.1</v>
      </c>
      <c r="H28" s="44">
        <v>74.099999999999994</v>
      </c>
      <c r="I28" s="44">
        <v>55.3</v>
      </c>
    </row>
    <row r="29" spans="3:9" x14ac:dyDescent="0.2">
      <c r="C29" s="26" t="s">
        <v>31</v>
      </c>
      <c r="D29" s="43">
        <v>129.30000000000001</v>
      </c>
      <c r="E29" s="44">
        <v>136.9</v>
      </c>
      <c r="F29" s="44">
        <v>35.5</v>
      </c>
      <c r="G29" s="44">
        <v>54.1</v>
      </c>
      <c r="H29" s="44">
        <v>69.3</v>
      </c>
      <c r="I29" s="44">
        <v>62.6</v>
      </c>
    </row>
    <row r="30" spans="3:9" x14ac:dyDescent="0.2">
      <c r="C30" s="26" t="s">
        <v>32</v>
      </c>
      <c r="D30" s="43">
        <v>117.8</v>
      </c>
      <c r="E30" s="44">
        <v>125.1</v>
      </c>
      <c r="F30" s="44">
        <v>60.4</v>
      </c>
      <c r="G30" s="44">
        <v>61.7</v>
      </c>
      <c r="H30" s="44">
        <v>78.599999999999994</v>
      </c>
      <c r="I30" s="44">
        <v>55</v>
      </c>
    </row>
    <row r="31" spans="3:9" x14ac:dyDescent="0.2">
      <c r="C31" s="26" t="s">
        <v>33</v>
      </c>
      <c r="D31" s="43">
        <v>98.2</v>
      </c>
      <c r="E31" s="44">
        <v>113.3</v>
      </c>
      <c r="F31" s="44">
        <v>46.9</v>
      </c>
      <c r="G31" s="44">
        <v>48</v>
      </c>
      <c r="H31" s="44">
        <v>65</v>
      </c>
      <c r="I31" s="44">
        <v>61.2</v>
      </c>
    </row>
    <row r="32" spans="3:9" x14ac:dyDescent="0.2">
      <c r="D32" s="33"/>
    </row>
    <row r="33" spans="3:9" x14ac:dyDescent="0.2">
      <c r="C33" s="26" t="s">
        <v>34</v>
      </c>
      <c r="D33" s="43">
        <v>133.80000000000001</v>
      </c>
      <c r="E33" s="44">
        <v>149.69999999999999</v>
      </c>
      <c r="F33" s="44">
        <v>45.5</v>
      </c>
      <c r="G33" s="44">
        <v>55.8</v>
      </c>
      <c r="H33" s="44">
        <v>58.7</v>
      </c>
      <c r="I33" s="44">
        <v>69.099999999999994</v>
      </c>
    </row>
    <row r="34" spans="3:9" x14ac:dyDescent="0.2">
      <c r="C34" s="26" t="s">
        <v>35</v>
      </c>
      <c r="D34" s="43">
        <v>111.5</v>
      </c>
      <c r="E34" s="44">
        <v>128.80000000000001</v>
      </c>
      <c r="F34" s="44">
        <v>52.9</v>
      </c>
      <c r="G34" s="44">
        <v>48.9</v>
      </c>
      <c r="H34" s="44">
        <v>64.900000000000006</v>
      </c>
      <c r="I34" s="44">
        <v>65.3</v>
      </c>
    </row>
    <row r="35" spans="3:9" x14ac:dyDescent="0.2">
      <c r="C35" s="26" t="s">
        <v>36</v>
      </c>
      <c r="D35" s="43">
        <v>118.4</v>
      </c>
      <c r="E35" s="44">
        <v>135.30000000000001</v>
      </c>
      <c r="F35" s="44">
        <v>45.5</v>
      </c>
      <c r="G35" s="44">
        <v>56.6</v>
      </c>
      <c r="H35" s="44">
        <v>64.099999999999994</v>
      </c>
      <c r="I35" s="44">
        <v>100.5</v>
      </c>
    </row>
    <row r="36" spans="3:9" x14ac:dyDescent="0.2">
      <c r="C36" s="26" t="s">
        <v>37</v>
      </c>
      <c r="D36" s="43">
        <v>95.4</v>
      </c>
      <c r="E36" s="44">
        <v>129.4</v>
      </c>
      <c r="F36" s="44">
        <v>51.6</v>
      </c>
      <c r="G36" s="44">
        <v>26.5</v>
      </c>
      <c r="H36" s="44">
        <v>77.099999999999994</v>
      </c>
      <c r="I36" s="44">
        <v>30.4</v>
      </c>
    </row>
    <row r="37" spans="3:9" x14ac:dyDescent="0.2">
      <c r="C37" s="26" t="s">
        <v>38</v>
      </c>
      <c r="D37" s="43">
        <v>103.6</v>
      </c>
      <c r="E37" s="44">
        <v>115.5</v>
      </c>
      <c r="F37" s="44">
        <v>63.4</v>
      </c>
      <c r="G37" s="44">
        <v>71.400000000000006</v>
      </c>
      <c r="H37" s="44">
        <v>44.7</v>
      </c>
      <c r="I37" s="44">
        <v>67.5</v>
      </c>
    </row>
    <row r="38" spans="3:9" x14ac:dyDescent="0.2">
      <c r="D38" s="33"/>
    </row>
    <row r="39" spans="3:9" x14ac:dyDescent="0.2">
      <c r="C39" s="26" t="s">
        <v>39</v>
      </c>
      <c r="D39" s="43">
        <v>105.4</v>
      </c>
      <c r="E39" s="44">
        <v>130.1</v>
      </c>
      <c r="F39" s="44">
        <v>52.4</v>
      </c>
      <c r="G39" s="44">
        <v>48.4</v>
      </c>
      <c r="H39" s="44">
        <v>51.2</v>
      </c>
      <c r="I39" s="44">
        <v>41.2</v>
      </c>
    </row>
    <row r="40" spans="3:9" x14ac:dyDescent="0.2">
      <c r="C40" s="26" t="s">
        <v>40</v>
      </c>
      <c r="D40" s="43">
        <v>124.1</v>
      </c>
      <c r="E40" s="44">
        <v>142.69999999999999</v>
      </c>
      <c r="F40" s="44">
        <v>54.8</v>
      </c>
      <c r="G40" s="44">
        <v>51.5</v>
      </c>
      <c r="H40" s="44">
        <v>78.599999999999994</v>
      </c>
      <c r="I40" s="44">
        <v>63.3</v>
      </c>
    </row>
    <row r="41" spans="3:9" x14ac:dyDescent="0.2">
      <c r="C41" s="26" t="s">
        <v>41</v>
      </c>
      <c r="D41" s="43">
        <v>137.19999999999999</v>
      </c>
      <c r="E41" s="44">
        <v>152.6</v>
      </c>
      <c r="F41" s="44">
        <v>47.9</v>
      </c>
      <c r="G41" s="44">
        <v>51.2</v>
      </c>
      <c r="H41" s="44">
        <v>55.2</v>
      </c>
      <c r="I41" s="44">
        <v>59.3</v>
      </c>
    </row>
    <row r="42" spans="3:9" x14ac:dyDescent="0.2">
      <c r="C42" s="26" t="s">
        <v>42</v>
      </c>
      <c r="D42" s="43">
        <v>127.8</v>
      </c>
      <c r="E42" s="44">
        <v>134.6</v>
      </c>
      <c r="F42" s="44">
        <v>58</v>
      </c>
      <c r="G42" s="44">
        <v>55.1</v>
      </c>
      <c r="H42" s="44">
        <v>38.299999999999997</v>
      </c>
      <c r="I42" s="44">
        <v>70.7</v>
      </c>
    </row>
    <row r="43" spans="3:9" x14ac:dyDescent="0.2">
      <c r="C43" s="26" t="s">
        <v>43</v>
      </c>
      <c r="D43" s="43">
        <v>99.3</v>
      </c>
      <c r="E43" s="44">
        <v>104.7</v>
      </c>
      <c r="F43" s="44">
        <v>53.2</v>
      </c>
      <c r="G43" s="44">
        <v>57.7</v>
      </c>
      <c r="H43" s="44">
        <v>53.9</v>
      </c>
      <c r="I43" s="44">
        <v>50.8</v>
      </c>
    </row>
    <row r="44" spans="3:9" x14ac:dyDescent="0.2">
      <c r="D44" s="33"/>
    </row>
    <row r="45" spans="3:9" x14ac:dyDescent="0.2">
      <c r="C45" s="26" t="s">
        <v>44</v>
      </c>
      <c r="D45" s="43">
        <v>106.8</v>
      </c>
      <c r="E45" s="44">
        <v>122.4</v>
      </c>
      <c r="F45" s="44">
        <v>50.7</v>
      </c>
      <c r="G45" s="44">
        <v>54.5</v>
      </c>
      <c r="H45" s="44">
        <v>50.9</v>
      </c>
      <c r="I45" s="44">
        <v>63.3</v>
      </c>
    </row>
    <row r="46" spans="3:9" x14ac:dyDescent="0.2">
      <c r="C46" s="26" t="s">
        <v>45</v>
      </c>
      <c r="D46" s="43">
        <v>127.4</v>
      </c>
      <c r="E46" s="44">
        <v>133.4</v>
      </c>
      <c r="F46" s="45" t="s">
        <v>46</v>
      </c>
      <c r="G46" s="44">
        <v>55.1</v>
      </c>
      <c r="H46" s="44">
        <v>91.1</v>
      </c>
      <c r="I46" s="44">
        <v>70.3</v>
      </c>
    </row>
    <row r="47" spans="3:9" x14ac:dyDescent="0.2">
      <c r="C47" s="26" t="s">
        <v>47</v>
      </c>
      <c r="D47" s="43">
        <v>108.7</v>
      </c>
      <c r="E47" s="44">
        <v>125</v>
      </c>
      <c r="F47" s="44">
        <v>46.1</v>
      </c>
      <c r="G47" s="44">
        <v>50.6</v>
      </c>
      <c r="H47" s="44">
        <v>58.4</v>
      </c>
      <c r="I47" s="44">
        <v>18.5</v>
      </c>
    </row>
    <row r="48" spans="3:9" x14ac:dyDescent="0.2">
      <c r="C48" s="26" t="s">
        <v>48</v>
      </c>
      <c r="D48" s="43">
        <v>127.9</v>
      </c>
      <c r="E48" s="44">
        <v>135</v>
      </c>
      <c r="F48" s="44">
        <v>68</v>
      </c>
      <c r="G48" s="44">
        <v>57.2</v>
      </c>
      <c r="H48" s="44">
        <v>109.9</v>
      </c>
      <c r="I48" s="44">
        <v>58.2</v>
      </c>
    </row>
    <row r="49" spans="3:9" x14ac:dyDescent="0.2">
      <c r="C49" s="26" t="s">
        <v>49</v>
      </c>
      <c r="D49" s="43">
        <v>114.5</v>
      </c>
      <c r="E49" s="44">
        <v>119.2</v>
      </c>
      <c r="F49" s="44">
        <v>64.2</v>
      </c>
      <c r="G49" s="44">
        <v>101.2</v>
      </c>
      <c r="H49" s="44">
        <v>82.5</v>
      </c>
      <c r="I49" s="44">
        <v>59.6</v>
      </c>
    </row>
    <row r="50" spans="3:9" x14ac:dyDescent="0.2">
      <c r="C50" s="26" t="s">
        <v>50</v>
      </c>
      <c r="D50" s="43">
        <v>96.1</v>
      </c>
      <c r="E50" s="44">
        <v>103.2</v>
      </c>
      <c r="F50" s="44">
        <v>59.2</v>
      </c>
      <c r="G50" s="44">
        <v>65.599999999999994</v>
      </c>
      <c r="H50" s="44">
        <v>32.299999999999997</v>
      </c>
      <c r="I50" s="44">
        <v>26.1</v>
      </c>
    </row>
    <row r="51" spans="3:9" x14ac:dyDescent="0.2">
      <c r="C51" s="26" t="s">
        <v>51</v>
      </c>
      <c r="D51" s="43">
        <v>106.4</v>
      </c>
      <c r="E51" s="44">
        <v>111.2</v>
      </c>
      <c r="F51" s="44">
        <v>58.1</v>
      </c>
      <c r="G51" s="44">
        <v>69.8</v>
      </c>
      <c r="H51" s="44">
        <v>60.8</v>
      </c>
      <c r="I51" s="44">
        <v>60.4</v>
      </c>
    </row>
    <row r="52" spans="3:9" x14ac:dyDescent="0.2">
      <c r="C52" s="26" t="s">
        <v>52</v>
      </c>
      <c r="D52" s="43">
        <v>142.19999999999999</v>
      </c>
      <c r="E52" s="44">
        <v>143.9</v>
      </c>
      <c r="F52" s="44">
        <v>55.4</v>
      </c>
      <c r="G52" s="44">
        <v>71.599999999999994</v>
      </c>
      <c r="H52" s="44">
        <v>130.19999999999999</v>
      </c>
      <c r="I52" s="44">
        <v>68.8</v>
      </c>
    </row>
    <row r="53" spans="3:9" x14ac:dyDescent="0.2">
      <c r="C53" s="26" t="s">
        <v>53</v>
      </c>
      <c r="D53" s="43">
        <v>116.4</v>
      </c>
      <c r="E53" s="44">
        <v>135.9</v>
      </c>
      <c r="F53" s="44">
        <v>65.5</v>
      </c>
      <c r="G53" s="44">
        <v>53.8</v>
      </c>
      <c r="H53" s="44">
        <v>36.200000000000003</v>
      </c>
      <c r="I53" s="44">
        <v>62</v>
      </c>
    </row>
    <row r="54" spans="3:9" x14ac:dyDescent="0.2">
      <c r="C54" s="26" t="s">
        <v>54</v>
      </c>
      <c r="D54" s="43">
        <v>123.5</v>
      </c>
      <c r="E54" s="44">
        <v>132</v>
      </c>
      <c r="F54" s="44">
        <v>50.1</v>
      </c>
      <c r="G54" s="44">
        <v>58.7</v>
      </c>
      <c r="H54" s="44">
        <v>55.1</v>
      </c>
      <c r="I54" s="44">
        <v>65.900000000000006</v>
      </c>
    </row>
    <row r="55" spans="3:9" x14ac:dyDescent="0.2">
      <c r="D55" s="33"/>
    </row>
    <row r="56" spans="3:9" x14ac:dyDescent="0.2">
      <c r="C56" s="26" t="s">
        <v>55</v>
      </c>
      <c r="D56" s="43">
        <v>93.4</v>
      </c>
      <c r="E56" s="44">
        <v>116.9</v>
      </c>
      <c r="F56" s="44">
        <v>45.2</v>
      </c>
      <c r="G56" s="44">
        <v>40.4</v>
      </c>
      <c r="H56" s="44">
        <v>37.9</v>
      </c>
      <c r="I56" s="44">
        <v>43.3</v>
      </c>
    </row>
    <row r="57" spans="3:9" x14ac:dyDescent="0.2">
      <c r="C57" s="26" t="s">
        <v>56</v>
      </c>
      <c r="D57" s="43">
        <v>92</v>
      </c>
      <c r="E57" s="44">
        <v>99</v>
      </c>
      <c r="F57" s="44">
        <v>50.6</v>
      </c>
      <c r="G57" s="44">
        <v>67.2</v>
      </c>
      <c r="H57" s="44">
        <v>84.7</v>
      </c>
      <c r="I57" s="44">
        <v>47</v>
      </c>
    </row>
    <row r="58" spans="3:9" x14ac:dyDescent="0.2">
      <c r="C58" s="26" t="s">
        <v>57</v>
      </c>
      <c r="D58" s="43">
        <v>97.2</v>
      </c>
      <c r="E58" s="44">
        <v>107.6</v>
      </c>
      <c r="F58" s="44">
        <v>52.6</v>
      </c>
      <c r="G58" s="44">
        <v>64.2</v>
      </c>
      <c r="H58" s="44">
        <v>76.8</v>
      </c>
      <c r="I58" s="44">
        <v>61.9</v>
      </c>
    </row>
    <row r="59" spans="3:9" x14ac:dyDescent="0.2">
      <c r="C59" s="26" t="s">
        <v>58</v>
      </c>
      <c r="D59" s="43">
        <v>106.4</v>
      </c>
      <c r="E59" s="44">
        <v>122.3</v>
      </c>
      <c r="F59" s="44">
        <v>63.5</v>
      </c>
      <c r="G59" s="44">
        <v>50.2</v>
      </c>
      <c r="H59" s="44">
        <v>57</v>
      </c>
      <c r="I59" s="44">
        <v>45.4</v>
      </c>
    </row>
    <row r="60" spans="3:9" x14ac:dyDescent="0.2">
      <c r="C60" s="26" t="s">
        <v>59</v>
      </c>
      <c r="D60" s="43">
        <v>106.4</v>
      </c>
      <c r="E60" s="44">
        <v>118.4</v>
      </c>
      <c r="F60" s="44">
        <v>54.2</v>
      </c>
      <c r="G60" s="44">
        <v>67.599999999999994</v>
      </c>
      <c r="H60" s="44">
        <v>124.8</v>
      </c>
      <c r="I60" s="44">
        <v>26.2</v>
      </c>
    </row>
    <row r="61" spans="3:9" x14ac:dyDescent="0.2">
      <c r="C61" s="26" t="s">
        <v>60</v>
      </c>
      <c r="D61" s="43">
        <v>103.4</v>
      </c>
      <c r="E61" s="44">
        <v>115.2</v>
      </c>
      <c r="F61" s="44">
        <v>53.5</v>
      </c>
      <c r="G61" s="44">
        <v>59.3</v>
      </c>
      <c r="H61" s="44">
        <v>67.8</v>
      </c>
      <c r="I61" s="44">
        <v>50</v>
      </c>
    </row>
    <row r="62" spans="3:9" x14ac:dyDescent="0.2">
      <c r="C62" s="26" t="s">
        <v>61</v>
      </c>
      <c r="D62" s="43">
        <v>95.5</v>
      </c>
      <c r="E62" s="44">
        <v>108.4</v>
      </c>
      <c r="F62" s="44">
        <v>55.6</v>
      </c>
      <c r="G62" s="44">
        <v>52.3</v>
      </c>
      <c r="H62" s="44">
        <v>58</v>
      </c>
      <c r="I62" s="44">
        <v>45.9</v>
      </c>
    </row>
    <row r="63" spans="3:9" x14ac:dyDescent="0.2">
      <c r="D63" s="33"/>
    </row>
    <row r="64" spans="3:9" x14ac:dyDescent="0.2">
      <c r="C64" s="26" t="s">
        <v>62</v>
      </c>
      <c r="D64" s="43">
        <v>90.3</v>
      </c>
      <c r="E64" s="44">
        <v>104.1</v>
      </c>
      <c r="F64" s="44">
        <v>44.3</v>
      </c>
      <c r="G64" s="44">
        <v>45.9</v>
      </c>
      <c r="H64" s="44">
        <v>68.599999999999994</v>
      </c>
      <c r="I64" s="44">
        <v>47.2</v>
      </c>
    </row>
    <row r="65" spans="1:9" x14ac:dyDescent="0.2">
      <c r="C65" s="26" t="s">
        <v>63</v>
      </c>
      <c r="D65" s="43">
        <v>95.1</v>
      </c>
      <c r="E65" s="44">
        <v>104.8</v>
      </c>
      <c r="F65" s="44">
        <v>42</v>
      </c>
      <c r="G65" s="44">
        <v>61.4</v>
      </c>
      <c r="H65" s="44">
        <v>56.6</v>
      </c>
      <c r="I65" s="44">
        <v>57.5</v>
      </c>
    </row>
    <row r="66" spans="1:9" x14ac:dyDescent="0.2">
      <c r="C66" s="26" t="s">
        <v>64</v>
      </c>
      <c r="D66" s="43">
        <v>96.2</v>
      </c>
      <c r="E66" s="44">
        <v>103.2</v>
      </c>
      <c r="F66" s="44">
        <v>48.2</v>
      </c>
      <c r="G66" s="44">
        <v>57.2</v>
      </c>
      <c r="H66" s="44">
        <v>85.8</v>
      </c>
      <c r="I66" s="44">
        <v>28.4</v>
      </c>
    </row>
    <row r="67" spans="1:9" x14ac:dyDescent="0.2">
      <c r="C67" s="26" t="s">
        <v>65</v>
      </c>
      <c r="D67" s="43">
        <v>90.6</v>
      </c>
      <c r="E67" s="44">
        <v>94.2</v>
      </c>
      <c r="F67" s="44">
        <v>61.3</v>
      </c>
      <c r="G67" s="44">
        <v>62.8</v>
      </c>
      <c r="H67" s="44">
        <v>65.099999999999994</v>
      </c>
      <c r="I67" s="44">
        <v>33.9</v>
      </c>
    </row>
    <row r="68" spans="1:9" x14ac:dyDescent="0.2">
      <c r="C68" s="26" t="s">
        <v>66</v>
      </c>
      <c r="D68" s="43">
        <v>82.4</v>
      </c>
      <c r="E68" s="44">
        <v>88.6</v>
      </c>
      <c r="F68" s="44">
        <v>52.7</v>
      </c>
      <c r="G68" s="44">
        <v>66.5</v>
      </c>
      <c r="H68" s="44">
        <v>60.1</v>
      </c>
      <c r="I68" s="45">
        <v>44.3</v>
      </c>
    </row>
    <row r="69" spans="1:9" x14ac:dyDescent="0.2">
      <c r="C69" s="26" t="s">
        <v>67</v>
      </c>
      <c r="D69" s="43">
        <v>91</v>
      </c>
      <c r="E69" s="44">
        <v>95.5</v>
      </c>
      <c r="F69" s="44">
        <v>74.7</v>
      </c>
      <c r="G69" s="44">
        <v>59.9</v>
      </c>
      <c r="H69" s="44">
        <v>69.599999999999994</v>
      </c>
      <c r="I69" s="44">
        <v>44.2</v>
      </c>
    </row>
    <row r="70" spans="1:9" x14ac:dyDescent="0.2">
      <c r="C70" s="26" t="s">
        <v>68</v>
      </c>
      <c r="D70" s="43">
        <v>76.599999999999994</v>
      </c>
      <c r="E70" s="44">
        <v>79.099999999999994</v>
      </c>
      <c r="F70" s="44">
        <v>98.4</v>
      </c>
      <c r="G70" s="44">
        <v>57.8</v>
      </c>
      <c r="H70" s="44">
        <v>42.8</v>
      </c>
      <c r="I70" s="44">
        <v>69.5</v>
      </c>
    </row>
    <row r="71" spans="1:9" ht="18" thickBot="1" x14ac:dyDescent="0.25">
      <c r="B71" s="31"/>
      <c r="C71" s="31"/>
      <c r="D71" s="46"/>
      <c r="E71" s="31"/>
      <c r="F71" s="31"/>
      <c r="G71" s="31"/>
      <c r="H71" s="47"/>
      <c r="I71" s="47"/>
    </row>
    <row r="72" spans="1:9" x14ac:dyDescent="0.2">
      <c r="D72" s="48" t="s">
        <v>81</v>
      </c>
      <c r="G72" s="49"/>
    </row>
    <row r="73" spans="1:9" x14ac:dyDescent="0.2">
      <c r="A73" s="26"/>
      <c r="D73" s="26" t="s">
        <v>69</v>
      </c>
    </row>
    <row r="74" spans="1:9" x14ac:dyDescent="0.2">
      <c r="D74" s="26"/>
    </row>
  </sheetData>
  <phoneticPr fontId="2"/>
  <pageMargins left="0.34" right="0.43" top="0.6" bottom="0.53" header="0.51200000000000001" footer="0.51200000000000001"/>
  <pageSetup paperSize="12" scale="75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33</vt:i4>
      </vt:variant>
    </vt:vector>
  </HeadingPairs>
  <TitlesOfParts>
    <vt:vector size="47" baseType="lpstr">
      <vt:lpstr>R01住宅</vt:lpstr>
      <vt:lpstr>R02所有</vt:lpstr>
      <vt:lpstr>R03時期</vt:lpstr>
      <vt:lpstr>R04時期</vt:lpstr>
      <vt:lpstr>R05借家</vt:lpstr>
      <vt:lpstr>R06A借家</vt:lpstr>
      <vt:lpstr>R06B借家</vt:lpstr>
      <vt:lpstr>R07町村</vt:lpstr>
      <vt:lpstr>R08町村</vt:lpstr>
      <vt:lpstr>R07B町村</vt:lpstr>
      <vt:lpstr>R09規模</vt:lpstr>
      <vt:lpstr>R10人口</vt:lpstr>
      <vt:lpstr>R11A居住</vt:lpstr>
      <vt:lpstr>R11B-産業</vt:lpstr>
      <vt:lpstr>'R07町村'!\r</vt:lpstr>
      <vt:lpstr>'R08町村'!\r</vt:lpstr>
      <vt:lpstr>'R09規模'!\r</vt:lpstr>
      <vt:lpstr>\r</vt:lpstr>
      <vt:lpstr>'R09規模'!\w</vt:lpstr>
      <vt:lpstr>'R01住宅'!Print_Area</vt:lpstr>
      <vt:lpstr>'R02所有'!Print_Area</vt:lpstr>
      <vt:lpstr>'R03時期'!Print_Area</vt:lpstr>
      <vt:lpstr>'R04時期'!Print_Area</vt:lpstr>
      <vt:lpstr>'R05借家'!Print_Area</vt:lpstr>
      <vt:lpstr>'R06A借家'!Print_Area</vt:lpstr>
      <vt:lpstr>'R06B借家'!Print_Area</vt:lpstr>
      <vt:lpstr>'R07B町村'!Print_Area</vt:lpstr>
      <vt:lpstr>'R07町村'!Print_Area</vt:lpstr>
      <vt:lpstr>'R08町村'!Print_Area</vt:lpstr>
      <vt:lpstr>'R09規模'!Print_Area</vt:lpstr>
      <vt:lpstr>'R10人口'!Print_Area</vt:lpstr>
      <vt:lpstr>'R11A居住'!Print_Area</vt:lpstr>
      <vt:lpstr>'R11B-産業'!Print_Area</vt:lpstr>
      <vt:lpstr>'R01住宅'!Print_Area_MI</vt:lpstr>
      <vt:lpstr>'R02所有'!Print_Area_MI</vt:lpstr>
      <vt:lpstr>'R03時期'!Print_Area_MI</vt:lpstr>
      <vt:lpstr>'R04時期'!Print_Area_MI</vt:lpstr>
      <vt:lpstr>'R05借家'!Print_Area_MI</vt:lpstr>
      <vt:lpstr>'R06A借家'!Print_Area_MI</vt:lpstr>
      <vt:lpstr>'R06B借家'!Print_Area_MI</vt:lpstr>
      <vt:lpstr>'R07B町村'!Print_Area_MI</vt:lpstr>
      <vt:lpstr>'R07町村'!Print_Area_MI</vt:lpstr>
      <vt:lpstr>'R08町村'!Print_Area_MI</vt:lpstr>
      <vt:lpstr>'R09規模'!Print_Area_MI</vt:lpstr>
      <vt:lpstr>'R10人口'!Print_Area_MI</vt:lpstr>
      <vt:lpstr>'R11A居住'!Print_Area_MI</vt:lpstr>
      <vt:lpstr>'R11B-産業'!Print_Area_MI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2018-06-15T01:51:46Z</dcterms:created>
  <dcterms:modified xsi:type="dcterms:W3CDTF">2018-06-15T02:22:15Z</dcterms:modified>
</cp:coreProperties>
</file>