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firstSheet="3" activeTab="10"/>
  </bookViews>
  <sheets>
    <sheet name="J01投資" sheetId="13" r:id="rId1"/>
    <sheet name="J02民土" sheetId="14" r:id="rId2"/>
    <sheet name="J03公共" sheetId="15" r:id="rId3"/>
    <sheet name="J04A建築" sheetId="4" r:id="rId4"/>
    <sheet name="J04B建築" sheetId="5" r:id="rId5"/>
    <sheet name="J04C建築" sheetId="6" r:id="rId6"/>
    <sheet name="J05住宅" sheetId="7" r:id="rId7"/>
    <sheet name="J06A住宅" sheetId="8" r:id="rId8"/>
    <sheet name="J06B住宅" sheetId="9" r:id="rId9"/>
    <sheet name="J06C住宅" sheetId="10" r:id="rId10"/>
    <sheet name="J07町村" sheetId="11" r:id="rId11"/>
    <sheet name="J08住宅" sheetId="12" r:id="rId12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xlnm.Print_Area" localSheetId="0">J01投資!$A$1:$K$72</definedName>
    <definedName name="_xlnm.Print_Area" localSheetId="1">J02民土!$A$1:$M$71</definedName>
    <definedName name="_xlnm.Print_Area" localSheetId="2">J03公共!$A$1:$M$73</definedName>
    <definedName name="_xlnm.Print_Area" localSheetId="3">J04A建築!$A$1:$J$73</definedName>
    <definedName name="_xlnm.Print_Area" localSheetId="4">J04B建築!$A$1:$L$73</definedName>
    <definedName name="_xlnm.Print_Area" localSheetId="5">J04C建築!$A$1:$J$73</definedName>
    <definedName name="_xlnm.Print_Area" localSheetId="6">J05住宅!$A$1:$J$29</definedName>
    <definedName name="_xlnm.Print_Area" localSheetId="7">J06A住宅!$A$1:$J$48</definedName>
    <definedName name="_xlnm.Print_Area" localSheetId="8">J06B住宅!$A$1:$L$39</definedName>
    <definedName name="_xlnm.Print_Area" localSheetId="9">J06C住宅!$A$1:$L$39</definedName>
    <definedName name="_xlnm.Print_Area" localSheetId="10">J07町村!$A$1:$K$146</definedName>
    <definedName name="_xlnm.Print_Area" localSheetId="11">J08住宅!$A$1:$L$73</definedName>
    <definedName name="Print_Area_MI" localSheetId="0">J01投資!$A$1:$K$72</definedName>
    <definedName name="Print_Area_MI" localSheetId="1">J02民土!$A$1:$M$71</definedName>
    <definedName name="Print_Area_MI" localSheetId="2">J03公共!$A$1:$M$73</definedName>
    <definedName name="Print_Area_MI" localSheetId="3">J04A建築!$A$1:$J$73</definedName>
    <definedName name="Print_Area_MI" localSheetId="4">J04B建築!$A$1:$L$73</definedName>
    <definedName name="Print_Area_MI" localSheetId="5">J04C建築!$A$1:$J$73</definedName>
    <definedName name="Print_Area_MI" localSheetId="6">J05住宅!$A$1:$J$29</definedName>
    <definedName name="Print_Area_MI" localSheetId="7">J06A住宅!$A$1:$J$48</definedName>
    <definedName name="Print_Area_MI" localSheetId="8">J06B住宅!$A$1:$L$39</definedName>
    <definedName name="Print_Area_MI" localSheetId="9">J06C住宅!$A$1:$L$39</definedName>
    <definedName name="Print_Area_MI" localSheetId="10">J07町村!$A$1:$K$146</definedName>
    <definedName name="Print_Area_MI" localSheetId="11">J08住宅!$A$1:$L$73</definedName>
  </definedNames>
  <calcPr calcId="145621"/>
</workbook>
</file>

<file path=xl/calcChain.xml><?xml version="1.0" encoding="utf-8"?>
<calcChain xmlns="http://schemas.openxmlformats.org/spreadsheetml/2006/main">
  <c r="J70" i="15" l="1"/>
  <c r="J69" i="15"/>
  <c r="J68" i="15"/>
  <c r="J67" i="15"/>
  <c r="J66" i="15"/>
  <c r="J65" i="15"/>
  <c r="J64" i="15"/>
  <c r="C45" i="15" s="1"/>
  <c r="J63" i="15"/>
  <c r="C44" i="15" s="1"/>
  <c r="J62" i="15"/>
  <c r="C43" i="15" s="1"/>
  <c r="J61" i="15"/>
  <c r="J60" i="15"/>
  <c r="J59" i="15"/>
  <c r="J58" i="15"/>
  <c r="D51" i="15"/>
  <c r="C51" i="15"/>
  <c r="D50" i="15"/>
  <c r="C50" i="15"/>
  <c r="D49" i="15"/>
  <c r="C49" i="15" s="1"/>
  <c r="D48" i="15"/>
  <c r="C48" i="15" s="1"/>
  <c r="D47" i="15"/>
  <c r="C47" i="15" s="1"/>
  <c r="D46" i="15"/>
  <c r="C46" i="15" s="1"/>
  <c r="D45" i="15"/>
  <c r="D44" i="15"/>
  <c r="D43" i="15"/>
  <c r="D42" i="15"/>
  <c r="C42" i="15"/>
  <c r="D41" i="15"/>
  <c r="C41" i="15"/>
  <c r="D40" i="15"/>
  <c r="C40" i="15"/>
  <c r="D39" i="15"/>
  <c r="C39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68" i="14"/>
  <c r="C67" i="14"/>
  <c r="C66" i="14"/>
  <c r="C64" i="14"/>
  <c r="C63" i="14"/>
  <c r="C62" i="14"/>
  <c r="C61" i="14"/>
  <c r="C59" i="14"/>
  <c r="C58" i="14"/>
  <c r="C57" i="14"/>
  <c r="C56" i="14"/>
  <c r="C54" i="14"/>
  <c r="C53" i="14"/>
  <c r="C52" i="14"/>
  <c r="C51" i="14"/>
  <c r="C38" i="14"/>
  <c r="C37" i="14"/>
  <c r="C36" i="14"/>
  <c r="C34" i="14"/>
  <c r="C33" i="14"/>
  <c r="C32" i="14"/>
  <c r="C31" i="14"/>
  <c r="C29" i="14"/>
  <c r="G69" i="13"/>
  <c r="D69" i="13"/>
  <c r="C69" i="13"/>
  <c r="G68" i="13"/>
  <c r="D68" i="13"/>
  <c r="C68" i="13"/>
  <c r="G67" i="13"/>
  <c r="D67" i="13"/>
  <c r="C67" i="13"/>
  <c r="G66" i="13"/>
  <c r="D66" i="13"/>
  <c r="C66" i="13"/>
  <c r="G65" i="13"/>
  <c r="D65" i="13"/>
  <c r="C65" i="13"/>
  <c r="G64" i="13"/>
  <c r="D64" i="13"/>
  <c r="C64" i="13"/>
  <c r="G63" i="13"/>
  <c r="D63" i="13"/>
  <c r="C63" i="13" s="1"/>
  <c r="C32" i="13" s="1"/>
  <c r="G62" i="13"/>
  <c r="C62" i="13" s="1"/>
  <c r="C31" i="13" s="1"/>
  <c r="D62" i="13"/>
  <c r="G61" i="13"/>
  <c r="D61" i="13"/>
  <c r="C61" i="13"/>
  <c r="G60" i="13"/>
  <c r="D60" i="13"/>
  <c r="C60" i="13"/>
  <c r="G59" i="13"/>
  <c r="D59" i="13"/>
  <c r="C59" i="13"/>
  <c r="G58" i="13"/>
  <c r="D58" i="13"/>
  <c r="C58" i="13"/>
  <c r="K56" i="13"/>
  <c r="J56" i="13"/>
  <c r="I56" i="13"/>
  <c r="H56" i="13"/>
  <c r="F56" i="13"/>
  <c r="E56" i="13"/>
  <c r="G55" i="13"/>
  <c r="D55" i="13"/>
  <c r="C55" i="13" s="1"/>
  <c r="C24" i="13" s="1"/>
  <c r="G54" i="13"/>
  <c r="D54" i="13"/>
  <c r="C54" i="13"/>
  <c r="G53" i="13"/>
  <c r="K53" i="13" s="1"/>
  <c r="D53" i="13"/>
  <c r="J53" i="13" s="1"/>
  <c r="C53" i="13"/>
  <c r="G52" i="13"/>
  <c r="K52" i="13" s="1"/>
  <c r="D52" i="13"/>
  <c r="J52" i="13" s="1"/>
  <c r="C52" i="13"/>
  <c r="J51" i="13"/>
  <c r="G51" i="13"/>
  <c r="K51" i="13" s="1"/>
  <c r="D51" i="13"/>
  <c r="G50" i="13"/>
  <c r="K50" i="13" s="1"/>
  <c r="D50" i="13"/>
  <c r="J50" i="13" s="1"/>
  <c r="C50" i="13"/>
  <c r="G49" i="13"/>
  <c r="K49" i="13" s="1"/>
  <c r="D49" i="13"/>
  <c r="J49" i="13" s="1"/>
  <c r="C49" i="13"/>
  <c r="C18" i="13" s="1"/>
  <c r="G48" i="13"/>
  <c r="K48" i="13" s="1"/>
  <c r="D48" i="13"/>
  <c r="J48" i="13" s="1"/>
  <c r="C48" i="13"/>
  <c r="C17" i="13" s="1"/>
  <c r="G47" i="13"/>
  <c r="K47" i="13" s="1"/>
  <c r="D47" i="13"/>
  <c r="J47" i="13" s="1"/>
  <c r="C47" i="13"/>
  <c r="C16" i="13" s="1"/>
  <c r="K46" i="13"/>
  <c r="J46" i="13"/>
  <c r="G46" i="13"/>
  <c r="D46" i="13"/>
  <c r="C46" i="13"/>
  <c r="G45" i="13"/>
  <c r="K45" i="13" s="1"/>
  <c r="D45" i="13"/>
  <c r="J45" i="13" s="1"/>
  <c r="C45" i="13"/>
  <c r="E38" i="13"/>
  <c r="D38" i="13"/>
  <c r="C38" i="13"/>
  <c r="E37" i="13"/>
  <c r="D37" i="13"/>
  <c r="C37" i="13"/>
  <c r="E36" i="13"/>
  <c r="D36" i="13"/>
  <c r="C36" i="13"/>
  <c r="E35" i="13"/>
  <c r="D35" i="13"/>
  <c r="C35" i="13"/>
  <c r="E34" i="13"/>
  <c r="D34" i="13"/>
  <c r="C34" i="13" s="1"/>
  <c r="E33" i="13"/>
  <c r="D33" i="13"/>
  <c r="C33" i="13" s="1"/>
  <c r="E32" i="13"/>
  <c r="D32" i="13"/>
  <c r="E31" i="13"/>
  <c r="D31" i="13"/>
  <c r="E30" i="13"/>
  <c r="D30" i="13"/>
  <c r="C30" i="13"/>
  <c r="E29" i="13"/>
  <c r="D29" i="13"/>
  <c r="C29" i="13"/>
  <c r="E28" i="13"/>
  <c r="D28" i="13"/>
  <c r="C28" i="13"/>
  <c r="E27" i="13"/>
  <c r="E25" i="13" s="1"/>
  <c r="K25" i="13"/>
  <c r="I25" i="13"/>
  <c r="H25" i="13"/>
  <c r="G25" i="13"/>
  <c r="F25" i="13"/>
  <c r="E24" i="13"/>
  <c r="D24" i="13"/>
  <c r="E23" i="13"/>
  <c r="D23" i="13"/>
  <c r="C23" i="13"/>
  <c r="E22" i="13"/>
  <c r="D22" i="13"/>
  <c r="C22" i="13"/>
  <c r="E21" i="13"/>
  <c r="D21" i="13"/>
  <c r="C21" i="13"/>
  <c r="E20" i="13"/>
  <c r="D20" i="13"/>
  <c r="E19" i="13"/>
  <c r="D19" i="13"/>
  <c r="C19" i="13" s="1"/>
  <c r="E18" i="13"/>
  <c r="D18" i="13"/>
  <c r="E17" i="13"/>
  <c r="D17" i="13"/>
  <c r="E16" i="13"/>
  <c r="D16" i="13"/>
  <c r="E15" i="13"/>
  <c r="D15" i="13"/>
  <c r="C15" i="13"/>
  <c r="E14" i="13"/>
  <c r="D14" i="13"/>
  <c r="C14" i="13"/>
  <c r="D69" i="12"/>
  <c r="C69" i="12"/>
  <c r="D68" i="12"/>
  <c r="C68" i="12"/>
  <c r="D67" i="12"/>
  <c r="C67" i="12"/>
  <c r="D66" i="12"/>
  <c r="C66" i="12"/>
  <c r="D65" i="12"/>
  <c r="C65" i="12"/>
  <c r="D64" i="12"/>
  <c r="C64" i="12"/>
  <c r="D62" i="12"/>
  <c r="C62" i="12"/>
  <c r="D61" i="12"/>
  <c r="C61" i="12"/>
  <c r="D60" i="12"/>
  <c r="C60" i="12"/>
  <c r="D59" i="12"/>
  <c r="C59" i="12"/>
  <c r="D58" i="12"/>
  <c r="C58" i="12"/>
  <c r="D57" i="12"/>
  <c r="C57" i="12"/>
  <c r="D56" i="12"/>
  <c r="C56" i="12"/>
  <c r="D54" i="12"/>
  <c r="C54" i="12"/>
  <c r="D53" i="12"/>
  <c r="C53" i="12"/>
  <c r="D52" i="12"/>
  <c r="C52" i="12"/>
  <c r="D51" i="12"/>
  <c r="C51" i="12"/>
  <c r="D50" i="12"/>
  <c r="C50" i="12"/>
  <c r="D49" i="12"/>
  <c r="C49" i="12"/>
  <c r="D48" i="12"/>
  <c r="C48" i="12"/>
  <c r="D47" i="12"/>
  <c r="C47" i="12"/>
  <c r="D46" i="12"/>
  <c r="C46" i="12"/>
  <c r="D45" i="12"/>
  <c r="C45" i="12"/>
  <c r="D43" i="12"/>
  <c r="C43" i="12"/>
  <c r="D42" i="12"/>
  <c r="C42" i="12"/>
  <c r="D41" i="12"/>
  <c r="C41" i="12"/>
  <c r="D40" i="12"/>
  <c r="C40" i="12"/>
  <c r="D39" i="12"/>
  <c r="C39" i="12"/>
  <c r="D36" i="12"/>
  <c r="C36" i="12"/>
  <c r="D35" i="12"/>
  <c r="C35" i="12"/>
  <c r="D34" i="12"/>
  <c r="C34" i="12"/>
  <c r="D33" i="12"/>
  <c r="C33" i="12"/>
  <c r="D31" i="12"/>
  <c r="C31" i="12"/>
  <c r="D30" i="12"/>
  <c r="C30" i="12"/>
  <c r="D29" i="12"/>
  <c r="C29" i="12"/>
  <c r="D28" i="12"/>
  <c r="C28" i="12"/>
  <c r="D27" i="12"/>
  <c r="C27" i="12"/>
  <c r="D26" i="12"/>
  <c r="C26" i="12"/>
  <c r="D25" i="12"/>
  <c r="C25" i="12"/>
  <c r="D24" i="12"/>
  <c r="C24" i="12"/>
  <c r="D23" i="12"/>
  <c r="C23" i="12"/>
  <c r="D21" i="12"/>
  <c r="C21" i="12"/>
  <c r="D20" i="12"/>
  <c r="C20" i="12"/>
  <c r="D19" i="12"/>
  <c r="D13" i="12" s="1"/>
  <c r="C19" i="12"/>
  <c r="C13" i="12" s="1"/>
  <c r="D18" i="12"/>
  <c r="C18" i="12"/>
  <c r="D17" i="12"/>
  <c r="C17" i="12"/>
  <c r="D16" i="12"/>
  <c r="C16" i="12"/>
  <c r="D15" i="12"/>
  <c r="C15" i="12"/>
  <c r="L13" i="12"/>
  <c r="K13" i="12"/>
  <c r="J13" i="12"/>
  <c r="I13" i="12"/>
  <c r="H13" i="12"/>
  <c r="G13" i="12"/>
  <c r="F13" i="12"/>
  <c r="E13" i="12"/>
  <c r="J86" i="11"/>
  <c r="I86" i="11"/>
  <c r="G86" i="11"/>
  <c r="F86" i="11"/>
  <c r="D86" i="11"/>
  <c r="C86" i="11"/>
  <c r="J13" i="11"/>
  <c r="I13" i="11"/>
  <c r="G13" i="11"/>
  <c r="F13" i="11"/>
  <c r="D13" i="11"/>
  <c r="C13" i="11"/>
  <c r="C36" i="10"/>
  <c r="C35" i="10"/>
  <c r="C34" i="10"/>
  <c r="C33" i="10"/>
  <c r="C32" i="10"/>
  <c r="C31" i="10"/>
  <c r="C30" i="10"/>
  <c r="C29" i="10"/>
  <c r="C28" i="10"/>
  <c r="C27" i="10"/>
  <c r="C26" i="10"/>
  <c r="C25" i="10"/>
  <c r="L23" i="10"/>
  <c r="J23" i="10"/>
  <c r="I23" i="10"/>
  <c r="H23" i="10"/>
  <c r="G23" i="10"/>
  <c r="F23" i="10"/>
  <c r="E23" i="10"/>
  <c r="D23" i="10"/>
  <c r="C23" i="10"/>
  <c r="C22" i="10"/>
  <c r="C21" i="10"/>
  <c r="C20" i="10"/>
  <c r="C19" i="10"/>
  <c r="C17" i="10"/>
  <c r="J16" i="10"/>
  <c r="I16" i="10"/>
  <c r="G16" i="10"/>
  <c r="C16" i="10"/>
  <c r="J15" i="10"/>
  <c r="I15" i="10"/>
  <c r="G15" i="10"/>
  <c r="C15" i="10"/>
  <c r="J14" i="10"/>
  <c r="I14" i="10"/>
  <c r="G14" i="10"/>
  <c r="C14" i="10"/>
  <c r="C13" i="10"/>
  <c r="D36" i="9"/>
  <c r="C36" i="9"/>
  <c r="D35" i="9"/>
  <c r="C35" i="9"/>
  <c r="D34" i="9"/>
  <c r="C34" i="9"/>
  <c r="D33" i="9"/>
  <c r="C33" i="9"/>
  <c r="D32" i="9"/>
  <c r="C32" i="9"/>
  <c r="D31" i="9"/>
  <c r="C31" i="9"/>
  <c r="D30" i="9"/>
  <c r="C30" i="9"/>
  <c r="D29" i="9"/>
  <c r="C29" i="9"/>
  <c r="D28" i="9"/>
  <c r="C28" i="9"/>
  <c r="D27" i="9"/>
  <c r="C27" i="9"/>
  <c r="D26" i="9"/>
  <c r="D23" i="9" s="1"/>
  <c r="C26" i="9"/>
  <c r="C23" i="9" s="1"/>
  <c r="D25" i="9"/>
  <c r="C25" i="9"/>
  <c r="L23" i="9"/>
  <c r="K23" i="9"/>
  <c r="J23" i="9"/>
  <c r="I23" i="9"/>
  <c r="H23" i="9"/>
  <c r="G23" i="9"/>
  <c r="F23" i="9"/>
  <c r="E23" i="9"/>
  <c r="D22" i="9"/>
  <c r="C22" i="9"/>
  <c r="D21" i="9"/>
  <c r="C21" i="9"/>
  <c r="D20" i="9"/>
  <c r="C20" i="9"/>
  <c r="D19" i="9"/>
  <c r="C19" i="9"/>
  <c r="D17" i="9"/>
  <c r="C17" i="9"/>
  <c r="D16" i="9"/>
  <c r="C16" i="9"/>
  <c r="D15" i="9"/>
  <c r="C15" i="9"/>
  <c r="D14" i="9"/>
  <c r="C14" i="9"/>
  <c r="D13" i="9"/>
  <c r="C13" i="9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H26" i="7"/>
  <c r="C26" i="7"/>
  <c r="H25" i="7"/>
  <c r="C25" i="7"/>
  <c r="H24" i="7"/>
  <c r="C24" i="7"/>
  <c r="H23" i="7"/>
  <c r="C23" i="7"/>
  <c r="H22" i="7"/>
  <c r="C22" i="7"/>
  <c r="H21" i="7"/>
  <c r="C21" i="7"/>
  <c r="H20" i="7"/>
  <c r="C20" i="7"/>
  <c r="H19" i="7"/>
  <c r="C19" i="7"/>
  <c r="H18" i="7"/>
  <c r="C18" i="7"/>
  <c r="H17" i="7"/>
  <c r="C17" i="7"/>
  <c r="H16" i="7"/>
  <c r="C16" i="7"/>
  <c r="H15" i="7"/>
  <c r="C15" i="7"/>
  <c r="H14" i="7"/>
  <c r="C14" i="7"/>
  <c r="H13" i="7"/>
  <c r="C13" i="7"/>
  <c r="J56" i="6"/>
  <c r="I56" i="6"/>
  <c r="H56" i="6"/>
  <c r="G56" i="6"/>
  <c r="F56" i="6"/>
  <c r="E56" i="6"/>
  <c r="D56" i="6"/>
  <c r="C56" i="6"/>
  <c r="E39" i="6"/>
  <c r="D39" i="6"/>
  <c r="E38" i="6"/>
  <c r="D38" i="6"/>
  <c r="E37" i="6"/>
  <c r="D37" i="6"/>
  <c r="E36" i="6"/>
  <c r="D36" i="6"/>
  <c r="E35" i="6"/>
  <c r="D35" i="6"/>
  <c r="E34" i="6"/>
  <c r="D34" i="6"/>
  <c r="E32" i="6"/>
  <c r="D32" i="6"/>
  <c r="E31" i="6"/>
  <c r="E25" i="6" s="1"/>
  <c r="D31" i="6"/>
  <c r="D25" i="6" s="1"/>
  <c r="E30" i="6"/>
  <c r="D30" i="6"/>
  <c r="E29" i="6"/>
  <c r="D29" i="6"/>
  <c r="E28" i="6"/>
  <c r="D28" i="6"/>
  <c r="E27" i="6"/>
  <c r="D27" i="6"/>
  <c r="I25" i="6"/>
  <c r="H25" i="6"/>
  <c r="G25" i="6"/>
  <c r="F25" i="6"/>
  <c r="C25" i="6"/>
  <c r="E24" i="6"/>
  <c r="D24" i="6"/>
  <c r="E23" i="6"/>
  <c r="D23" i="6"/>
  <c r="E22" i="6"/>
  <c r="D22" i="6"/>
  <c r="E21" i="6"/>
  <c r="D21" i="6"/>
  <c r="E20" i="6"/>
  <c r="D20" i="6"/>
  <c r="E18" i="6"/>
  <c r="D18" i="6"/>
  <c r="E17" i="6"/>
  <c r="D17" i="6"/>
  <c r="E16" i="6"/>
  <c r="D16" i="6"/>
  <c r="E15" i="6"/>
  <c r="D15" i="6"/>
  <c r="E14" i="6"/>
  <c r="D14" i="6"/>
  <c r="L56" i="5"/>
  <c r="K56" i="5"/>
  <c r="J56" i="5"/>
  <c r="I56" i="5"/>
  <c r="H56" i="5"/>
  <c r="G56" i="5"/>
  <c r="F56" i="5"/>
  <c r="E56" i="5"/>
  <c r="D56" i="5"/>
  <c r="C56" i="5"/>
  <c r="D39" i="5"/>
  <c r="C39" i="5"/>
  <c r="D38" i="5"/>
  <c r="C38" i="5"/>
  <c r="D37" i="5"/>
  <c r="C37" i="5"/>
  <c r="D36" i="5"/>
  <c r="C36" i="5"/>
  <c r="D35" i="5"/>
  <c r="C35" i="5"/>
  <c r="D34" i="5"/>
  <c r="D25" i="5" s="1"/>
  <c r="C34" i="5"/>
  <c r="C25" i="5" s="1"/>
  <c r="D32" i="5"/>
  <c r="C32" i="5"/>
  <c r="D31" i="5"/>
  <c r="C31" i="5"/>
  <c r="D30" i="5"/>
  <c r="C30" i="5"/>
  <c r="D29" i="5"/>
  <c r="C29" i="5"/>
  <c r="D28" i="5"/>
  <c r="C28" i="5"/>
  <c r="D27" i="5"/>
  <c r="C27" i="5"/>
  <c r="L25" i="5"/>
  <c r="K25" i="5"/>
  <c r="J25" i="5"/>
  <c r="I25" i="5"/>
  <c r="H25" i="5"/>
  <c r="G25" i="5"/>
  <c r="F25" i="5"/>
  <c r="E25" i="5"/>
  <c r="D24" i="5"/>
  <c r="C24" i="5"/>
  <c r="D23" i="5"/>
  <c r="C23" i="5"/>
  <c r="D22" i="5"/>
  <c r="C22" i="5"/>
  <c r="D21" i="5"/>
  <c r="C21" i="5"/>
  <c r="D20" i="5"/>
  <c r="C20" i="5"/>
  <c r="D18" i="5"/>
  <c r="C18" i="5"/>
  <c r="D17" i="5"/>
  <c r="C17" i="5"/>
  <c r="D16" i="5"/>
  <c r="C16" i="5"/>
  <c r="D15" i="5"/>
  <c r="C15" i="5"/>
  <c r="D14" i="5"/>
  <c r="C14" i="5"/>
  <c r="J56" i="4"/>
  <c r="I56" i="4"/>
  <c r="H56" i="4"/>
  <c r="G56" i="4"/>
  <c r="F56" i="4"/>
  <c r="E56" i="4"/>
  <c r="D56" i="4"/>
  <c r="C56" i="4"/>
  <c r="E39" i="4"/>
  <c r="D39" i="4"/>
  <c r="E38" i="4"/>
  <c r="D38" i="4"/>
  <c r="E37" i="4"/>
  <c r="D37" i="4"/>
  <c r="E36" i="4"/>
  <c r="D36" i="4"/>
  <c r="E35" i="4"/>
  <c r="D35" i="4"/>
  <c r="E34" i="4"/>
  <c r="D34" i="4"/>
  <c r="E32" i="4"/>
  <c r="D32" i="4"/>
  <c r="D25" i="4" s="1"/>
  <c r="E31" i="4"/>
  <c r="E25" i="4" s="1"/>
  <c r="D31" i="4"/>
  <c r="E30" i="4"/>
  <c r="D30" i="4"/>
  <c r="E29" i="4"/>
  <c r="D29" i="4"/>
  <c r="E28" i="4"/>
  <c r="D28" i="4"/>
  <c r="E27" i="4"/>
  <c r="D27" i="4"/>
  <c r="I25" i="4"/>
  <c r="H25" i="4"/>
  <c r="G25" i="4"/>
  <c r="F25" i="4"/>
  <c r="C25" i="4"/>
  <c r="E24" i="4"/>
  <c r="D24" i="4"/>
  <c r="E23" i="4"/>
  <c r="D23" i="4"/>
  <c r="E22" i="4"/>
  <c r="D22" i="4"/>
  <c r="E21" i="4"/>
  <c r="D21" i="4"/>
  <c r="E20" i="4"/>
  <c r="D20" i="4"/>
  <c r="E18" i="4"/>
  <c r="D18" i="4"/>
  <c r="E17" i="4"/>
  <c r="D17" i="4"/>
  <c r="E16" i="4"/>
  <c r="D16" i="4"/>
  <c r="E15" i="4"/>
  <c r="D15" i="4"/>
  <c r="C56" i="13" l="1"/>
  <c r="C51" i="13"/>
  <c r="C20" i="13" s="1"/>
  <c r="D56" i="13"/>
  <c r="D27" i="13"/>
  <c r="G56" i="13"/>
  <c r="D25" i="13" l="1"/>
  <c r="C27" i="13"/>
  <c r="C25" i="13" s="1"/>
</calcChain>
</file>

<file path=xl/sharedStrings.xml><?xml version="1.0" encoding="utf-8"?>
<sst xmlns="http://schemas.openxmlformats.org/spreadsheetml/2006/main" count="1722" uniqueCount="426">
  <si>
    <t>Ｊ-04 着工建築物</t>
  </si>
  <si>
    <t xml:space="preserve">      着工建築物とは、新築、増築または改築の床面積が10㎡を超える建築物</t>
    <phoneticPr fontId="4"/>
  </si>
  <si>
    <t>Ａ．建築主別 着工建築物</t>
  </si>
  <si>
    <t>　総  数</t>
  </si>
  <si>
    <t xml:space="preserve">         国</t>
  </si>
  <si>
    <t>　　　 　県</t>
  </si>
  <si>
    <t xml:space="preserve">   工事費</t>
  </si>
  <si>
    <t xml:space="preserve">  建築物数</t>
  </si>
  <si>
    <t xml:space="preserve">  床面積計</t>
  </si>
  <si>
    <t xml:space="preserve">   予定額</t>
  </si>
  <si>
    <t xml:space="preserve"> 床面積計</t>
  </si>
  <si>
    <t>むね数</t>
  </si>
  <si>
    <t>千㎡</t>
  </si>
  <si>
    <t>百万円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</si>
  <si>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年19</t>
    </r>
    <r>
      <rPr>
        <sz val="11"/>
        <color theme="1"/>
        <rFont val="ＭＳ Ｐゴシック"/>
        <family val="2"/>
        <charset val="128"/>
        <scheme val="minor"/>
      </rPr>
      <t>75</t>
    </r>
    <rPh sb="0" eb="2">
      <t>ショウワ</t>
    </rPh>
    <rPh sb="4" eb="5">
      <t>ネン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</si>
  <si>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55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1980</t>
    </r>
    <phoneticPr fontId="4"/>
  </si>
  <si>
    <t>　　60　1985</t>
  </si>
  <si>
    <t>平成 2  1990</t>
  </si>
  <si>
    <r>
      <t xml:space="preserve">　　 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　199</t>
    </r>
    <r>
      <rPr>
        <sz val="11"/>
        <color theme="1"/>
        <rFont val="ＭＳ Ｐゴシック"/>
        <family val="2"/>
        <charset val="128"/>
        <scheme val="minor"/>
      </rPr>
      <t>5</t>
    </r>
    <phoneticPr fontId="4"/>
  </si>
  <si>
    <t>　　 9　1997</t>
  </si>
  <si>
    <t>　　10　1998</t>
  </si>
  <si>
    <t>　　11　1999</t>
  </si>
  <si>
    <r>
      <t xml:space="preserve">　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12　2000</t>
    </r>
    <phoneticPr fontId="4"/>
  </si>
  <si>
    <r>
      <t xml:space="preserve">    13　2001</t>
    </r>
    <r>
      <rPr>
        <sz val="11"/>
        <rFont val="ＭＳ Ｐゴシック"/>
        <family val="3"/>
        <charset val="128"/>
      </rPr>
      <t/>
    </r>
    <phoneticPr fontId="4"/>
  </si>
  <si>
    <t xml:space="preserve">    14　2002</t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</si>
  <si>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</si>
  <si>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t xml:space="preserve">         2</t>
  </si>
  <si>
    <t xml:space="preserve">         3</t>
  </si>
  <si>
    <t>－</t>
    <phoneticPr fontId="4"/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</si>
  <si>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</si>
  <si>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</si>
  <si>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</si>
  <si>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</si>
  <si>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</si>
  <si>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</si>
  <si>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</si>
  <si>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</si>
  <si>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</si>
  <si>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市町村</t>
  </si>
  <si>
    <t>　　   　会社</t>
  </si>
  <si>
    <t xml:space="preserve">    会社でない団体</t>
  </si>
  <si>
    <t>　　   　個人</t>
  </si>
  <si>
    <t xml:space="preserve">  工事費</t>
  </si>
  <si>
    <t xml:space="preserve">  予定額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</si>
  <si>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55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1980</t>
    </r>
    <phoneticPr fontId="4"/>
  </si>
  <si>
    <r>
      <t xml:space="preserve">　　 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　199</t>
    </r>
    <r>
      <rPr>
        <sz val="11"/>
        <color theme="1"/>
        <rFont val="ＭＳ Ｐゴシック"/>
        <family val="2"/>
        <charset val="128"/>
        <scheme val="minor"/>
      </rPr>
      <t>5</t>
    </r>
    <phoneticPr fontId="4"/>
  </si>
  <si>
    <r>
      <t xml:space="preserve">　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12　2000</t>
    </r>
    <phoneticPr fontId="4"/>
  </si>
  <si>
    <r>
      <t>　  13　2001</t>
    </r>
    <r>
      <rPr>
        <sz val="11"/>
        <rFont val="ＭＳ Ｐゴシック"/>
        <family val="3"/>
        <charset val="128"/>
      </rPr>
      <t/>
    </r>
    <phoneticPr fontId="4"/>
  </si>
  <si>
    <t>　  14　2002</t>
    <phoneticPr fontId="4"/>
  </si>
  <si>
    <t>資料：国土交通省 建設統計月報「建築着工統計調査」</t>
    <rPh sb="3" eb="5">
      <t>コクド</t>
    </rPh>
    <rPh sb="5" eb="7">
      <t>コウツウ</t>
    </rPh>
    <phoneticPr fontId="4"/>
  </si>
  <si>
    <t xml:space="preserve">      着工建築物とは、新築、増築、または改築の床面積が10㎡を超える建築物</t>
    <phoneticPr fontId="4"/>
  </si>
  <si>
    <t>Ｂ．用途別 着工建築物</t>
  </si>
  <si>
    <t>　 　 総  数</t>
  </si>
  <si>
    <t xml:space="preserve">     居住専用</t>
  </si>
  <si>
    <t xml:space="preserve">  居住産業併用</t>
  </si>
  <si>
    <t>　農林水産業用</t>
  </si>
  <si>
    <t>　　鉱工業用</t>
  </si>
  <si>
    <t xml:space="preserve"> 工事費</t>
  </si>
  <si>
    <t>床面積計</t>
    <phoneticPr fontId="4"/>
  </si>
  <si>
    <t xml:space="preserve"> 床面積</t>
  </si>
  <si>
    <t>床面積</t>
  </si>
  <si>
    <t xml:space="preserve"> 予定額</t>
  </si>
  <si>
    <t>昭和50年1975</t>
  </si>
  <si>
    <t>　　55　1980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</si>
  <si>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　12　2000</t>
    </r>
    <phoneticPr fontId="4"/>
  </si>
  <si>
    <r>
      <t xml:space="preserve">  　13　2001</t>
    </r>
    <r>
      <rPr>
        <sz val="11"/>
        <rFont val="ＭＳ Ｐゴシック"/>
        <family val="3"/>
        <charset val="128"/>
      </rPr>
      <t/>
    </r>
    <phoneticPr fontId="4"/>
  </si>
  <si>
    <t xml:space="preserve">  　14　2002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</si>
  <si>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1月</t>
    </r>
    <phoneticPr fontId="4"/>
  </si>
  <si>
    <t xml:space="preserve">       2</t>
  </si>
  <si>
    <t xml:space="preserve">       3</t>
  </si>
  <si>
    <t xml:space="preserve">       4</t>
  </si>
  <si>
    <t xml:space="preserve">       5</t>
  </si>
  <si>
    <t xml:space="preserve">       6</t>
  </si>
  <si>
    <t xml:space="preserve">       7</t>
  </si>
  <si>
    <t xml:space="preserve">       8</t>
  </si>
  <si>
    <t xml:space="preserve">       9</t>
  </si>
  <si>
    <t xml:space="preserve">      10</t>
  </si>
  <si>
    <t xml:space="preserve">      11</t>
  </si>
  <si>
    <t xml:space="preserve">      12</t>
  </si>
  <si>
    <t>　　  商業用</t>
  </si>
  <si>
    <t>　  公益事業用</t>
  </si>
  <si>
    <t>　サ－ビス業用</t>
  </si>
  <si>
    <t>　公務・文教用</t>
  </si>
  <si>
    <t>　 　その他</t>
  </si>
  <si>
    <t>床面積</t>
    <phoneticPr fontId="4"/>
  </si>
  <si>
    <t>Ｃ．構造別 着工建築物</t>
  </si>
  <si>
    <t xml:space="preserve">  総  数</t>
  </si>
  <si>
    <t>　　　  木  造</t>
  </si>
  <si>
    <t xml:space="preserve"> 　鉄骨鉄筋ｺﾝｸﾘ-ﾄ造</t>
  </si>
  <si>
    <t>工事費</t>
    <phoneticPr fontId="4"/>
  </si>
  <si>
    <t>建築物数</t>
    <phoneticPr fontId="4"/>
  </si>
  <si>
    <t>予定額</t>
    <phoneticPr fontId="4"/>
  </si>
  <si>
    <t>　　60  1985</t>
  </si>
  <si>
    <r>
      <t>　  13　2001</t>
    </r>
    <r>
      <rPr>
        <sz val="11"/>
        <rFont val="ＭＳ Ｐゴシック"/>
        <family val="3"/>
        <charset val="128"/>
      </rPr>
      <t/>
    </r>
    <phoneticPr fontId="4"/>
  </si>
  <si>
    <t>　  14　2002</t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</si>
  <si>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</si>
  <si>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t xml:space="preserve">    鉄筋ｺﾝｸﾘ-ﾄ造</t>
  </si>
  <si>
    <t>　  　 鉄骨造</t>
  </si>
  <si>
    <t xml:space="preserve">    ｺﾝｸﾘ-ﾄﾌﾞﾛｯｸ造</t>
  </si>
  <si>
    <t>　　　 その他</t>
  </si>
  <si>
    <t xml:space="preserve"> 工事費</t>
    <phoneticPr fontId="4"/>
  </si>
  <si>
    <t xml:space="preserve"> 床面積計</t>
    <phoneticPr fontId="4"/>
  </si>
  <si>
    <t xml:space="preserve"> 予定額</t>
    <phoneticPr fontId="4"/>
  </si>
  <si>
    <r>
      <t xml:space="preserve"> 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12　2000</t>
    </r>
    <phoneticPr fontId="4"/>
  </si>
  <si>
    <r>
      <t xml:space="preserve"> 　 13　2001</t>
    </r>
    <r>
      <rPr>
        <sz val="11"/>
        <rFont val="ＭＳ Ｐゴシック"/>
        <family val="3"/>
        <charset val="128"/>
      </rPr>
      <t/>
    </r>
    <phoneticPr fontId="4"/>
  </si>
  <si>
    <t xml:space="preserve"> 　 14　2002</t>
    <phoneticPr fontId="4"/>
  </si>
  <si>
    <t>Ｊ-05 工事別 着工住宅</t>
  </si>
  <si>
    <t xml:space="preserve">  新築、増築または改築の床面積が10㎡を超える住宅。｢新設住宅｣と</t>
    <phoneticPr fontId="4"/>
  </si>
  <si>
    <t>は、住宅の新築、増築または改築により新たに戸が造られた住宅。</t>
    <phoneticPr fontId="4"/>
  </si>
  <si>
    <t xml:space="preserve">         新  設  住  宅</t>
  </si>
  <si>
    <t>そ  の  他</t>
  </si>
  <si>
    <t xml:space="preserve">   年次</t>
  </si>
  <si>
    <t xml:space="preserve">   床面積</t>
  </si>
  <si>
    <t xml:space="preserve">   総数</t>
  </si>
  <si>
    <t>新築</t>
  </si>
  <si>
    <t>増築</t>
  </si>
  <si>
    <t>改築</t>
  </si>
  <si>
    <t xml:space="preserve">   の合計</t>
  </si>
  <si>
    <t xml:space="preserve">    総数</t>
  </si>
  <si>
    <t xml:space="preserve"> 増築</t>
  </si>
  <si>
    <t xml:space="preserve"> 改築</t>
  </si>
  <si>
    <t>戸</t>
  </si>
  <si>
    <t>㎡</t>
  </si>
  <si>
    <t>件</t>
  </si>
  <si>
    <t>平成元  1989</t>
  </si>
  <si>
    <t>－</t>
    <phoneticPr fontId="4"/>
  </si>
  <si>
    <t>　　 2  1990</t>
  </si>
  <si>
    <t>　　 3　1991</t>
  </si>
  <si>
    <t>　　 4　1992</t>
  </si>
  <si>
    <t>　　 5　1993</t>
  </si>
  <si>
    <t>　　 6　1994</t>
  </si>
  <si>
    <t>　　 7　1995</t>
  </si>
  <si>
    <t>　　 8　1996</t>
  </si>
  <si>
    <t>　　12　2000</t>
    <phoneticPr fontId="4"/>
  </si>
  <si>
    <t>　　13　2001</t>
    <phoneticPr fontId="4"/>
  </si>
  <si>
    <t>　　14　2002</t>
    <phoneticPr fontId="4"/>
  </si>
  <si>
    <t>Ｊ-06 着工 新設住宅</t>
  </si>
  <si>
    <t>Ａ．資金別  着工新設住宅</t>
  </si>
  <si>
    <t>単位：戸</t>
  </si>
  <si>
    <t xml:space="preserve">  持  家</t>
  </si>
  <si>
    <t xml:space="preserve">        貸  家</t>
  </si>
  <si>
    <t xml:space="preserve"> 住宅</t>
  </si>
  <si>
    <t xml:space="preserve">  住宅</t>
  </si>
  <si>
    <t>住宅･都市</t>
  </si>
  <si>
    <t xml:space="preserve">  民間資金</t>
  </si>
  <si>
    <t xml:space="preserve"> 金融公庫</t>
  </si>
  <si>
    <t xml:space="preserve">  その他</t>
  </si>
  <si>
    <t xml:space="preserve">  公営住宅</t>
  </si>
  <si>
    <t xml:space="preserve">  金融公庫</t>
  </si>
  <si>
    <t xml:space="preserve"> 整備公団</t>
  </si>
  <si>
    <t xml:space="preserve">    貸家</t>
  </si>
  <si>
    <t xml:space="preserve"> 給与住宅</t>
  </si>
  <si>
    <t>　　　 分譲住宅</t>
  </si>
  <si>
    <t xml:space="preserve"> 住宅･都市</t>
  </si>
  <si>
    <t xml:space="preserve">   その他</t>
  </si>
  <si>
    <t>Ｂ．利用関係別 着工新設住宅</t>
  </si>
  <si>
    <t xml:space="preserve">       総  数</t>
  </si>
  <si>
    <t xml:space="preserve">     持  家</t>
  </si>
  <si>
    <t xml:space="preserve">     貸  家</t>
  </si>
  <si>
    <t xml:space="preserve">    給与住宅</t>
  </si>
  <si>
    <t xml:space="preserve">    分譲住宅</t>
  </si>
  <si>
    <t>戸数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</si>
  <si>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</t>
    </r>
    <r>
      <rPr>
        <sz val="14"/>
        <rFont val="ＭＳ 明朝"/>
        <family val="1"/>
        <charset val="128"/>
      </rPr>
      <t>7  1995</t>
    </r>
    <phoneticPr fontId="4"/>
  </si>
  <si>
    <t>Ｃ．建て方，構造別 着工新設住宅</t>
  </si>
  <si>
    <t xml:space="preserve">          (建て方別)</t>
  </si>
  <si>
    <t xml:space="preserve">   (構造別)</t>
  </si>
  <si>
    <t xml:space="preserve">  総 数</t>
  </si>
  <si>
    <t>鉄骨鉄筋</t>
    <phoneticPr fontId="4"/>
  </si>
  <si>
    <t>鉄筋ｺﾝ</t>
    <phoneticPr fontId="4"/>
  </si>
  <si>
    <t>ｺﾝｸﾘ-ﾄ</t>
    <phoneticPr fontId="4"/>
  </si>
  <si>
    <t>一戸建</t>
    <phoneticPr fontId="4"/>
  </si>
  <si>
    <t>長屋建</t>
    <phoneticPr fontId="4"/>
  </si>
  <si>
    <t>共  同</t>
    <phoneticPr fontId="4"/>
  </si>
  <si>
    <t>木造</t>
    <phoneticPr fontId="4"/>
  </si>
  <si>
    <t>ｺﾝｸﾘ-ﾄ造</t>
    <phoneticPr fontId="4"/>
  </si>
  <si>
    <t>ｸﾘ-ﾄ造</t>
    <phoneticPr fontId="4"/>
  </si>
  <si>
    <t>鉄骨造</t>
    <phoneticPr fontId="4"/>
  </si>
  <si>
    <t>ﾌﾞﾛｯｸ造</t>
  </si>
  <si>
    <t>その他</t>
    <phoneticPr fontId="4"/>
  </si>
  <si>
    <t xml:space="preserve">   └  9,685  ・</t>
    <phoneticPr fontId="4"/>
  </si>
  <si>
    <t>┘</t>
    <phoneticPr fontId="4"/>
  </si>
  <si>
    <t xml:space="preserve">   └  8,278  ・</t>
    <phoneticPr fontId="4"/>
  </si>
  <si>
    <t xml:space="preserve">   └  5,145  ・</t>
    <phoneticPr fontId="4"/>
  </si>
  <si>
    <r>
      <t>　 　7　199</t>
    </r>
    <r>
      <rPr>
        <sz val="11"/>
        <color theme="1"/>
        <rFont val="ＭＳ Ｐゴシック"/>
        <family val="2"/>
        <charset val="128"/>
        <scheme val="minor"/>
      </rPr>
      <t>5</t>
    </r>
    <phoneticPr fontId="4"/>
  </si>
  <si>
    <t xml:space="preserve">  　12　2000</t>
    <phoneticPr fontId="4"/>
  </si>
  <si>
    <t xml:space="preserve">  　13　2001</t>
    <phoneticPr fontId="4"/>
  </si>
  <si>
    <t>－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</si>
  <si>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1月</t>
    </r>
    <phoneticPr fontId="4"/>
  </si>
  <si>
    <t>Ｊ-07 市町村及び構造別着工建築物</t>
  </si>
  <si>
    <t xml:space="preserve">        着工建築物  総数</t>
  </si>
  <si>
    <t>　 木  造</t>
  </si>
  <si>
    <t xml:space="preserve">    鉄骨鉄筋ｺﾝｸﾘｰﾄ造</t>
  </si>
  <si>
    <t xml:space="preserve"> 建築物</t>
  </si>
  <si>
    <t xml:space="preserve"> の数</t>
  </si>
  <si>
    <t xml:space="preserve"> の合計</t>
  </si>
  <si>
    <t xml:space="preserve"> むね数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</si>
  <si>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年度200</t>
    </r>
    <r>
      <rPr>
        <sz val="11"/>
        <color theme="1"/>
        <rFont val="ＭＳ Ｐゴシック"/>
        <family val="2"/>
        <charset val="128"/>
        <scheme val="minor"/>
      </rPr>
      <t>1</t>
    </r>
    <rPh sb="0" eb="2">
      <t>ヘイセイ</t>
    </rPh>
    <rPh sb="4" eb="6">
      <t>ネンド</t>
    </rPh>
    <phoneticPr fontId="4"/>
  </si>
  <si>
    <t xml:space="preserve">    14   2002</t>
    <phoneticPr fontId="4"/>
  </si>
  <si>
    <t xml:space="preserve"> 和歌山市</t>
  </si>
  <si>
    <t xml:space="preserve"> 海 南 市</t>
  </si>
  <si>
    <t>－</t>
  </si>
  <si>
    <t xml:space="preserve"> 橋 本 市</t>
  </si>
  <si>
    <t>X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</si>
  <si>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</si>
  <si>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</si>
  <si>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</si>
  <si>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</si>
  <si>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</si>
  <si>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</si>
  <si>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</si>
  <si>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</si>
  <si>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</si>
  <si>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</si>
  <si>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</si>
  <si>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</si>
  <si>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</si>
  <si>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 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</si>
  <si>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</si>
  <si>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</si>
  <si>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</si>
  <si>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</si>
  <si>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</si>
  <si>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</si>
  <si>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</si>
  <si>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</si>
  <si>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</si>
  <si>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</si>
  <si>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</si>
  <si>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</si>
  <si>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</si>
  <si>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</si>
  <si>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</si>
  <si>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</si>
  <si>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</si>
  <si>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</si>
  <si>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</si>
  <si>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</si>
  <si>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</si>
  <si>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</si>
  <si>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</si>
  <si>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</si>
  <si>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</si>
  <si>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</si>
  <si>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</si>
  <si>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</si>
  <si>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</si>
  <si>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</si>
  <si>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</si>
  <si>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</si>
  <si>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</si>
  <si>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資料：国土交通省 建設調査統計課「建築統計年報」</t>
    <rPh sb="3" eb="5">
      <t>コクド</t>
    </rPh>
    <rPh sb="5" eb="7">
      <t>コウツウ</t>
    </rPh>
    <rPh sb="13" eb="15">
      <t>トウケイ</t>
    </rPh>
    <phoneticPr fontId="4"/>
  </si>
  <si>
    <t>Ｊ-07 市町村及び構造別着工建築物－続き－</t>
  </si>
  <si>
    <t xml:space="preserve">   　  鉄筋コンクリ－ト造</t>
  </si>
  <si>
    <t>　 鉄骨造</t>
  </si>
  <si>
    <t xml:space="preserve">  ｺﾝｸﾘ-ﾄﾌﾞﾛｯｸ造，その他</t>
    <rPh sb="13" eb="14">
      <t>ヅク</t>
    </rPh>
    <phoneticPr fontId="4"/>
  </si>
  <si>
    <t xml:space="preserve">  建築物</t>
  </si>
  <si>
    <t xml:space="preserve">  の数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</si>
  <si>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r>
      <rPr>
        <sz val="11"/>
        <color theme="1"/>
        <rFont val="ＭＳ Ｐゴシック"/>
        <family val="2"/>
        <charset val="128"/>
        <scheme val="minor"/>
      </rPr>
      <t>2001</t>
    </r>
    <phoneticPr fontId="4"/>
  </si>
  <si>
    <t xml:space="preserve">    14   2002</t>
    <phoneticPr fontId="4"/>
  </si>
  <si>
    <t>Ｊ-08 市町村及び利用関係別 新設住宅着工</t>
  </si>
  <si>
    <t xml:space="preserve">   新設住宅 総数</t>
  </si>
  <si>
    <t xml:space="preserve">      持ち家</t>
  </si>
  <si>
    <t xml:space="preserve">      貸  家</t>
  </si>
  <si>
    <t xml:space="preserve">   給与住宅</t>
  </si>
  <si>
    <t xml:space="preserve"> 戸数</t>
  </si>
  <si>
    <t>の合計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</si>
  <si>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 200</t>
    </r>
    <r>
      <rPr>
        <sz val="11"/>
        <color theme="1"/>
        <rFont val="ＭＳ Ｐゴシック"/>
        <family val="2"/>
        <charset val="128"/>
        <scheme val="minor"/>
      </rPr>
      <t>1</t>
    </r>
    <rPh sb="0" eb="2">
      <t>ヘイセイ</t>
    </rPh>
    <rPh sb="4" eb="6">
      <t>ネンド</t>
    </rPh>
    <phoneticPr fontId="4"/>
  </si>
  <si>
    <t xml:space="preserve">    14    2002</t>
    <phoneticPr fontId="4"/>
  </si>
  <si>
    <t xml:space="preserve">   Ｊ　建設業</t>
  </si>
  <si>
    <t>Ｊ-01 工事種類別建設投資額(出来高工事費)</t>
  </si>
  <si>
    <t xml:space="preserve">    調査の概要は、J-02 民間土木投資額の説明を参照</t>
    <phoneticPr fontId="4"/>
  </si>
  <si>
    <t xml:space="preserve">      単位：億円</t>
    <phoneticPr fontId="4"/>
  </si>
  <si>
    <t>（出来高ﾍﾞ-ｽ工事費）</t>
  </si>
  <si>
    <t xml:space="preserve"> 建設</t>
  </si>
  <si>
    <t>（民 間）</t>
  </si>
  <si>
    <t xml:space="preserve"> 投資額計</t>
  </si>
  <si>
    <t xml:space="preserve">   民 間</t>
  </si>
  <si>
    <t>（建 築）</t>
  </si>
  <si>
    <t xml:space="preserve"> 土 木</t>
  </si>
  <si>
    <t xml:space="preserve">   建 築</t>
  </si>
  <si>
    <t>居住用</t>
  </si>
  <si>
    <t xml:space="preserve"> 鉱工業用</t>
  </si>
  <si>
    <t>商業・ｻ-ﾋﾞｽ業</t>
    <rPh sb="8" eb="9">
      <t>ギョウ</t>
    </rPh>
    <phoneticPr fontId="4"/>
  </si>
  <si>
    <t>その他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</si>
  <si>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 199</t>
    </r>
    <r>
      <rPr>
        <sz val="11"/>
        <color theme="1"/>
        <rFont val="ＭＳ Ｐゴシック"/>
        <family val="2"/>
        <charset val="128"/>
        <scheme val="minor"/>
      </rPr>
      <t>1</t>
    </r>
    <rPh sb="0" eb="2">
      <t>ヘイセイ</t>
    </rPh>
    <rPh sb="4" eb="6">
      <t>ネンド</t>
    </rPh>
    <phoneticPr fontId="4"/>
  </si>
  <si>
    <t>　　 4　   1992</t>
  </si>
  <si>
    <t>　　 5　   1993</t>
  </si>
  <si>
    <t>　　 6　   1994</t>
  </si>
  <si>
    <t>　　 7　   1995</t>
  </si>
  <si>
    <t>　　 8　   1996</t>
  </si>
  <si>
    <t>　　 9　   1997</t>
  </si>
  <si>
    <t>　　10　   1998</t>
  </si>
  <si>
    <t>　　11　   1999</t>
  </si>
  <si>
    <t>　　12　   2000</t>
    <phoneticPr fontId="4"/>
  </si>
  <si>
    <t>　　13　   2001</t>
    <phoneticPr fontId="4"/>
  </si>
  <si>
    <t>　　14　   2002</t>
    <phoneticPr fontId="4"/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</si>
  <si>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4月</t>
    </r>
    <phoneticPr fontId="4"/>
  </si>
  <si>
    <t xml:space="preserve">            5</t>
  </si>
  <si>
    <t xml:space="preserve">            6</t>
  </si>
  <si>
    <t xml:space="preserve">            7</t>
  </si>
  <si>
    <t xml:space="preserve">            8</t>
  </si>
  <si>
    <t xml:space="preserve">            9</t>
  </si>
  <si>
    <t xml:space="preserve">           10</t>
  </si>
  <si>
    <t xml:space="preserve">           11</t>
  </si>
  <si>
    <t xml:space="preserve">           12</t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</si>
  <si>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 1月</t>
    </r>
    <phoneticPr fontId="4"/>
  </si>
  <si>
    <t xml:space="preserve">            2</t>
  </si>
  <si>
    <t xml:space="preserve">            3</t>
  </si>
  <si>
    <t>（公 共）</t>
  </si>
  <si>
    <t xml:space="preserve"> (再掲)</t>
  </si>
  <si>
    <t xml:space="preserve">  (再掲)</t>
  </si>
  <si>
    <t xml:space="preserve">   公共</t>
  </si>
  <si>
    <t xml:space="preserve"> 建築計</t>
  </si>
  <si>
    <t xml:space="preserve">  土木計</t>
  </si>
  <si>
    <t xml:space="preserve">  居住用</t>
  </si>
  <si>
    <t xml:space="preserve">  土 木</t>
  </si>
  <si>
    <t xml:space="preserve"> 一 般</t>
    <phoneticPr fontId="4"/>
  </si>
  <si>
    <t>企 業</t>
  </si>
  <si>
    <t>資料：国土交通省 建設調査統計課「建設総合統計年度報」</t>
    <rPh sb="3" eb="5">
      <t>コクド</t>
    </rPh>
    <rPh sb="5" eb="7">
      <t>コウツウ</t>
    </rPh>
    <rPh sb="9" eb="11">
      <t>ケンセツ</t>
    </rPh>
    <rPh sb="13" eb="15">
      <t>トウケイ</t>
    </rPh>
    <phoneticPr fontId="4"/>
  </si>
  <si>
    <t>Ｊ-02 民間土木 投資額(出来高工事費)</t>
  </si>
  <si>
    <t xml:space="preserve">  「建設総合統計」は、建設工事受注動態統計及び建築着工統計の調査票を</t>
    <rPh sb="12" eb="14">
      <t>ケンセツ</t>
    </rPh>
    <rPh sb="14" eb="16">
      <t>コウジ</t>
    </rPh>
    <rPh sb="16" eb="18">
      <t>ジュチュウ</t>
    </rPh>
    <rPh sb="18" eb="20">
      <t>ドウタイ</t>
    </rPh>
    <rPh sb="22" eb="23">
      <t>オヨ</t>
    </rPh>
    <rPh sb="31" eb="34">
      <t>チョウサヒョウ</t>
    </rPh>
    <phoneticPr fontId="4"/>
  </si>
  <si>
    <t>用いて、工事１件ごとに着工ベ－スから出来高ベ－スに換算し、統計の修正</t>
    <rPh sb="25" eb="27">
      <t>カンサン</t>
    </rPh>
    <rPh sb="29" eb="31">
      <t>トウケイ</t>
    </rPh>
    <rPh sb="32" eb="34">
      <t>シュウセイ</t>
    </rPh>
    <phoneticPr fontId="4"/>
  </si>
  <si>
    <t>（統計のもれ修正と工事額ベ－スから投資額ベ－スへの修正等）を行い、月</t>
    <rPh sb="30" eb="31">
      <t>オコナ</t>
    </rPh>
    <rPh sb="33" eb="34">
      <t>ツキ</t>
    </rPh>
    <phoneticPr fontId="4"/>
  </si>
  <si>
    <t>別・都道府県別・発注者別・工事種類別等の出来高及び未消化工事高を推計</t>
    <rPh sb="29" eb="30">
      <t>ジ</t>
    </rPh>
    <rPh sb="30" eb="31">
      <t>タカ</t>
    </rPh>
    <rPh sb="32" eb="33">
      <t>スイ</t>
    </rPh>
    <rPh sb="33" eb="34">
      <t>ケイ</t>
    </rPh>
    <phoneticPr fontId="4"/>
  </si>
  <si>
    <t>したものである。</t>
    <phoneticPr fontId="4"/>
  </si>
  <si>
    <t>Ａ．発注者別民間土木工事費(出来高ﾍﾞ-ｽ)</t>
  </si>
  <si>
    <t xml:space="preserve">    単位：億円</t>
  </si>
  <si>
    <t xml:space="preserve">  民間</t>
  </si>
  <si>
    <t>電気・ガ</t>
    <rPh sb="0" eb="2">
      <t>デンキ</t>
    </rPh>
    <phoneticPr fontId="4"/>
  </si>
  <si>
    <t xml:space="preserve">  土木</t>
  </si>
  <si>
    <t xml:space="preserve">  農林</t>
  </si>
  <si>
    <t xml:space="preserve"> 製造業</t>
  </si>
  <si>
    <t xml:space="preserve"> 建設業</t>
  </si>
  <si>
    <t>ス・水道</t>
    <rPh sb="2" eb="3">
      <t>スイ</t>
    </rPh>
    <rPh sb="3" eb="4">
      <t>ドウ</t>
    </rPh>
    <phoneticPr fontId="4"/>
  </si>
  <si>
    <t>運輸業</t>
    <phoneticPr fontId="4"/>
  </si>
  <si>
    <t>不動産業</t>
    <phoneticPr fontId="4"/>
  </si>
  <si>
    <t xml:space="preserve"> 卸売・</t>
  </si>
  <si>
    <t>ｻ-ﾋﾞｽ業</t>
    <phoneticPr fontId="4"/>
  </si>
  <si>
    <t xml:space="preserve">  投資額</t>
  </si>
  <si>
    <t xml:space="preserve">  漁業</t>
  </si>
  <si>
    <t xml:space="preserve"> ･鉱業</t>
  </si>
  <si>
    <t xml:space="preserve"> 業 他</t>
    <rPh sb="1" eb="2">
      <t>ギョウ</t>
    </rPh>
    <rPh sb="3" eb="4">
      <t>ホカ</t>
    </rPh>
    <phoneticPr fontId="4"/>
  </si>
  <si>
    <t>通信業</t>
    <phoneticPr fontId="4"/>
  </si>
  <si>
    <t xml:space="preserve"> 小売業</t>
  </si>
  <si>
    <t xml:space="preserve">   └──┬─┘</t>
    <phoneticPr fontId="4"/>
  </si>
  <si>
    <r>
      <t>昭和6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 198</t>
    </r>
    <r>
      <rPr>
        <sz val="11"/>
        <color theme="1"/>
        <rFont val="ＭＳ Ｐゴシック"/>
        <family val="2"/>
        <charset val="128"/>
        <scheme val="minor"/>
      </rPr>
      <t>8</t>
    </r>
    <rPh sb="0" eb="2">
      <t>ショウワ</t>
    </rPh>
    <rPh sb="4" eb="6">
      <t>ネンド</t>
    </rPh>
    <phoneticPr fontId="4"/>
  </si>
  <si>
    <t>･･･</t>
  </si>
  <si>
    <t>平成元　   1989</t>
  </si>
  <si>
    <t>　　 2   　1990</t>
  </si>
  <si>
    <t xml:space="preserve">         89</t>
  </si>
  <si>
    <t>　　 3　   1991</t>
  </si>
  <si>
    <t xml:space="preserve">        142</t>
  </si>
  <si>
    <t xml:space="preserve">        110</t>
  </si>
  <si>
    <t xml:space="preserve">        168</t>
  </si>
  <si>
    <t xml:space="preserve">        475</t>
  </si>
  <si>
    <t>　　11　   1999</t>
    <phoneticPr fontId="4"/>
  </si>
  <si>
    <t>Ｂ．工事種類別民間土木工事費(出来高ﾍﾞ-ｽ)</t>
  </si>
  <si>
    <t xml:space="preserve">    単位：億円</t>
    <phoneticPr fontId="4"/>
  </si>
  <si>
    <t xml:space="preserve">  土地</t>
  </si>
  <si>
    <t>電気･通</t>
    <rPh sb="1" eb="2">
      <t>キ</t>
    </rPh>
    <rPh sb="3" eb="4">
      <t>ツウシン</t>
    </rPh>
    <phoneticPr fontId="4"/>
  </si>
  <si>
    <t>発電用</t>
    <rPh sb="0" eb="2">
      <t>ハツデン</t>
    </rPh>
    <rPh sb="2" eb="3">
      <t>ヨウ</t>
    </rPh>
    <phoneticPr fontId="4"/>
  </si>
  <si>
    <t xml:space="preserve">  鉄 道</t>
  </si>
  <si>
    <t xml:space="preserve">  造成・</t>
    <phoneticPr fontId="4"/>
  </si>
  <si>
    <t xml:space="preserve"> 埠頭･</t>
  </si>
  <si>
    <t xml:space="preserve"> 道 路</t>
  </si>
  <si>
    <t>信等の</t>
    <rPh sb="0" eb="1">
      <t>ツウシン</t>
    </rPh>
    <rPh sb="1" eb="2">
      <t>トウ</t>
    </rPh>
    <phoneticPr fontId="4"/>
  </si>
  <si>
    <t xml:space="preserve"> 管工事</t>
  </si>
  <si>
    <t xml:space="preserve"> ｺﾞﾙﾌ場</t>
  </si>
  <si>
    <t>構内環</t>
  </si>
  <si>
    <t xml:space="preserve">  土木</t>
    <rPh sb="2" eb="4">
      <t>ドボク</t>
    </rPh>
    <phoneticPr fontId="4"/>
  </si>
  <si>
    <t>　埋立</t>
    <rPh sb="1" eb="2">
      <t>ウ</t>
    </rPh>
    <rPh sb="2" eb="3">
      <t>タ</t>
    </rPh>
    <phoneticPr fontId="4"/>
  </si>
  <si>
    <t xml:space="preserve"> 港湾</t>
  </si>
  <si>
    <t>電線路</t>
    <rPh sb="0" eb="2">
      <t>デンセン</t>
    </rPh>
    <phoneticPr fontId="4"/>
  </si>
  <si>
    <t>境整備</t>
  </si>
  <si>
    <t>の土木</t>
    <rPh sb="1" eb="3">
      <t>ドボク</t>
    </rPh>
    <phoneticPr fontId="4"/>
  </si>
  <si>
    <t>　　11　   1999</t>
    <phoneticPr fontId="4"/>
  </si>
  <si>
    <t>　　12　   2000</t>
    <phoneticPr fontId="4"/>
  </si>
  <si>
    <t>　　13　   2001</t>
    <phoneticPr fontId="4"/>
  </si>
  <si>
    <t>　　14　   2002</t>
    <phoneticPr fontId="4"/>
  </si>
  <si>
    <t>Ｊ-03 公共建設投資額(出来高工事費)</t>
  </si>
  <si>
    <t>調査の説明は、J-02 民間土木投資額を参照</t>
    <phoneticPr fontId="4"/>
  </si>
  <si>
    <t>Ａ．発注者別公共建設投資額(出来高ﾍﾞ-ｽ)</t>
  </si>
  <si>
    <t xml:space="preserve">  公共</t>
  </si>
  <si>
    <t xml:space="preserve">  投資計</t>
  </si>
  <si>
    <t xml:space="preserve">   国</t>
  </si>
  <si>
    <t xml:space="preserve"> 公団・</t>
  </si>
  <si>
    <t xml:space="preserve"> 政府企業</t>
  </si>
  <si>
    <t xml:space="preserve">   県</t>
  </si>
  <si>
    <t xml:space="preserve"> 県内</t>
  </si>
  <si>
    <t>県内地方</t>
  </si>
  <si>
    <t xml:space="preserve"> その他</t>
  </si>
  <si>
    <t xml:space="preserve"> 事業団</t>
  </si>
  <si>
    <t xml:space="preserve"> 市町村</t>
  </si>
  <si>
    <t>公営企業</t>
  </si>
  <si>
    <r>
      <t>平成 2　   19</t>
    </r>
    <r>
      <rPr>
        <sz val="11"/>
        <color theme="1"/>
        <rFont val="ＭＳ Ｐゴシック"/>
        <family val="2"/>
        <charset val="128"/>
        <scheme val="minor"/>
      </rPr>
      <t>90</t>
    </r>
    <phoneticPr fontId="4"/>
  </si>
  <si>
    <t>Ｂ．工事種類別公共建設投資額(出来高ﾍﾞ-ｽ)</t>
  </si>
  <si>
    <t xml:space="preserve">       単位：億円</t>
    <phoneticPr fontId="4"/>
  </si>
  <si>
    <t xml:space="preserve"> 土木計</t>
  </si>
  <si>
    <t xml:space="preserve">  治山</t>
  </si>
  <si>
    <t xml:space="preserve">   農林</t>
  </si>
  <si>
    <t xml:space="preserve">  港湾</t>
  </si>
  <si>
    <t xml:space="preserve">  災害</t>
  </si>
  <si>
    <t xml:space="preserve">  治水</t>
  </si>
  <si>
    <t xml:space="preserve">   水産</t>
  </si>
  <si>
    <t xml:space="preserve">  道 路</t>
  </si>
  <si>
    <t xml:space="preserve">  空港</t>
  </si>
  <si>
    <t xml:space="preserve"> 下水道</t>
  </si>
  <si>
    <t xml:space="preserve"> 公 園</t>
  </si>
  <si>
    <t xml:space="preserve">  復旧</t>
  </si>
  <si>
    <t xml:space="preserve">  造成</t>
  </si>
  <si>
    <t xml:space="preserve">     ├──┘</t>
    <phoneticPr fontId="4"/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</si>
  <si>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　   19</t>
    </r>
    <r>
      <rPr>
        <sz val="11"/>
        <color theme="1"/>
        <rFont val="ＭＳ Ｐゴシック"/>
        <family val="2"/>
        <charset val="128"/>
        <scheme val="minor"/>
      </rPr>
      <t>90</t>
    </r>
    <phoneticPr fontId="4"/>
  </si>
  <si>
    <t>　　11　   1999</t>
    <phoneticPr fontId="4"/>
  </si>
  <si>
    <t>土木（続き）</t>
  </si>
  <si>
    <t xml:space="preserve">   鉄道</t>
  </si>
  <si>
    <t xml:space="preserve">  電気・</t>
  </si>
  <si>
    <t xml:space="preserve"> 上･工業</t>
  </si>
  <si>
    <t xml:space="preserve">  維持</t>
  </si>
  <si>
    <t xml:space="preserve">  機械</t>
  </si>
  <si>
    <t xml:space="preserve">   軌道</t>
  </si>
  <si>
    <t xml:space="preserve">  郵政</t>
  </si>
  <si>
    <t xml:space="preserve">  ガス</t>
  </si>
  <si>
    <t xml:space="preserve"> 用水道</t>
  </si>
  <si>
    <t xml:space="preserve">  修繕</t>
  </si>
  <si>
    <t xml:space="preserve">  設置</t>
  </si>
  <si>
    <t xml:space="preserve"> 居住用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</si>
</sst>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[&lt;=999]000;000\-0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75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4" xfId="1" applyFont="1" applyBorder="1" applyProtection="1">
      <protection locked="0"/>
    </xf>
    <xf numFmtId="37" fontId="1" fillId="0" borderId="0" xfId="1" applyFont="1" applyProtection="1"/>
    <xf numFmtId="37" fontId="1" fillId="0" borderId="0" xfId="1" applyFont="1" applyProtection="1">
      <protection locked="0"/>
    </xf>
    <xf numFmtId="37" fontId="1" fillId="0" borderId="4" xfId="1" applyFont="1" applyBorder="1" applyProtection="1"/>
    <xf numFmtId="37" fontId="3" fillId="0" borderId="4" xfId="1" applyFont="1" applyBorder="1" applyProtection="1"/>
    <xf numFmtId="37" fontId="3" fillId="0" borderId="0" xfId="1" applyFont="1" applyProtection="1"/>
    <xf numFmtId="37" fontId="3" fillId="0" borderId="0" xfId="1" applyFont="1"/>
    <xf numFmtId="37" fontId="1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0" xfId="1" applyNumberFormat="1" applyFont="1" applyProtection="1">
      <protection locked="0"/>
    </xf>
    <xf numFmtId="177" fontId="1" fillId="0" borderId="0" xfId="1" applyNumberFormat="1" applyFont="1"/>
    <xf numFmtId="37" fontId="3" fillId="0" borderId="1" xfId="1" applyFont="1" applyBorder="1" applyProtection="1"/>
    <xf numFmtId="37" fontId="3" fillId="0" borderId="3" xfId="1" applyFont="1" applyBorder="1" applyProtection="1"/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37" fontId="1" fillId="0" borderId="1" xfId="1" applyFont="1" applyBorder="1" applyAlignment="1" applyProtection="1">
      <alignment horizontal="left"/>
    </xf>
    <xf numFmtId="37" fontId="3" fillId="0" borderId="0" xfId="1" applyFont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1" xfId="1" applyFont="1" applyBorder="1" applyAlignment="1" applyProtection="1">
      <alignment horizontal="right"/>
    </xf>
    <xf numFmtId="37" fontId="3" fillId="0" borderId="4" xfId="1" applyFont="1" applyBorder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left"/>
    </xf>
    <xf numFmtId="176" fontId="1" fillId="0" borderId="0" xfId="1" applyNumberFormat="1" applyFont="1"/>
    <xf numFmtId="37" fontId="1" fillId="0" borderId="0" xfId="1" applyFont="1" applyBorder="1"/>
    <xf numFmtId="37" fontId="1" fillId="0" borderId="0" xfId="1" applyFont="1" applyAlignment="1" applyProtection="1">
      <alignment horizontal="left"/>
      <protection locked="0"/>
    </xf>
    <xf numFmtId="37" fontId="3" fillId="0" borderId="0" xfId="1" applyFont="1" applyAlignment="1" applyProtection="1">
      <alignment horizontal="right"/>
    </xf>
    <xf numFmtId="37" fontId="1" fillId="0" borderId="0" xfId="1" applyFont="1" applyAlignment="1" applyProtection="1">
      <alignment horizontal="center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3" fillId="0" borderId="1" xfId="1" applyFont="1" applyBorder="1" applyProtection="1">
      <protection locked="0"/>
    </xf>
    <xf numFmtId="37" fontId="1" fillId="0" borderId="7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right"/>
    </xf>
    <xf numFmtId="37" fontId="6" fillId="0" borderId="0" xfId="1" applyFont="1" applyAlignment="1" applyProtection="1">
      <alignment horizontal="left"/>
    </xf>
    <xf numFmtId="37" fontId="1" fillId="0" borderId="2" xfId="1" applyFont="1" applyBorder="1" applyAlignment="1" applyProtection="1">
      <alignment horizontal="right" shrinkToFit="1"/>
    </xf>
    <xf numFmtId="37" fontId="1" fillId="0" borderId="0" xfId="1" applyFont="1" applyAlignment="1" applyProtection="1">
      <alignment horizontal="center"/>
      <protection locked="0"/>
    </xf>
    <xf numFmtId="37" fontId="1" fillId="0" borderId="0" xfId="1" applyFont="1" applyAlignment="1">
      <alignment horizontal="left"/>
    </xf>
    <xf numFmtId="37" fontId="3" fillId="0" borderId="0" xfId="1" applyFont="1" applyAlignment="1" applyProtection="1">
      <alignment horizontal="center"/>
      <protection locked="0"/>
    </xf>
    <xf numFmtId="37" fontId="3" fillId="0" borderId="4" xfId="1" applyFont="1" applyBorder="1"/>
    <xf numFmtId="37" fontId="1" fillId="0" borderId="7" xfId="1" applyFont="1" applyBorder="1"/>
    <xf numFmtId="37" fontId="1" fillId="0" borderId="4" xfId="1" applyFont="1" applyBorder="1" applyAlignment="1">
      <alignment shrinkToFit="1"/>
    </xf>
    <xf numFmtId="37" fontId="1" fillId="0" borderId="4" xfId="1" applyFont="1" applyBorder="1" applyAlignment="1" applyProtection="1">
      <alignment horizontal="center" shrinkToFit="1"/>
    </xf>
    <xf numFmtId="37" fontId="7" fillId="0" borderId="2" xfId="1" applyFont="1" applyBorder="1" applyAlignment="1" applyProtection="1">
      <alignment horizontal="left"/>
    </xf>
    <xf numFmtId="37" fontId="1" fillId="0" borderId="0" xfId="1" quotePrefix="1" applyFont="1" applyAlignment="1" applyProtection="1">
      <alignment horizontal="left"/>
    </xf>
    <xf numFmtId="37" fontId="1" fillId="0" borderId="0" xfId="1" applyFont="1" applyBorder="1" applyProtection="1">
      <protection locked="0"/>
    </xf>
    <xf numFmtId="37" fontId="3" fillId="0" borderId="0" xfId="1" applyFont="1" applyBorder="1" applyAlignment="1" applyProtection="1">
      <alignment horizontal="right"/>
      <protection locked="0"/>
    </xf>
    <xf numFmtId="37" fontId="3" fillId="0" borderId="0" xfId="1" applyFont="1" applyAlignment="1" applyProtection="1">
      <alignment horizontal="left"/>
      <protection locked="0"/>
    </xf>
    <xf numFmtId="37" fontId="3" fillId="0" borderId="0" xfId="1" applyFont="1" applyBorder="1" applyAlignment="1" applyProtection="1">
      <alignment horizontal="left"/>
    </xf>
    <xf numFmtId="37" fontId="1" fillId="0" borderId="10" xfId="1" applyFont="1" applyBorder="1"/>
    <xf numFmtId="37" fontId="1" fillId="0" borderId="11" xfId="1" applyFont="1" applyBorder="1" applyAlignment="1" applyProtection="1">
      <alignment horizontal="center"/>
    </xf>
    <xf numFmtId="37" fontId="1" fillId="0" borderId="12" xfId="1" applyFont="1" applyBorder="1"/>
    <xf numFmtId="37" fontId="1" fillId="0" borderId="12" xfId="1" applyFont="1" applyBorder="1" applyAlignment="1" applyProtection="1">
      <alignment horizontal="center"/>
    </xf>
    <xf numFmtId="37" fontId="3" fillId="0" borderId="0" xfId="1" applyFont="1" applyBorder="1" applyProtection="1">
      <protection locked="0"/>
    </xf>
    <xf numFmtId="37" fontId="3" fillId="0" borderId="4" xfId="1" applyFont="1" applyBorder="1" applyProtection="1">
      <protection locked="0"/>
    </xf>
    <xf numFmtId="37" fontId="1" fillId="0" borderId="8" xfId="1" applyFont="1" applyBorder="1" applyAlignment="1" applyProtection="1">
      <alignment horizontal="center"/>
    </xf>
    <xf numFmtId="37" fontId="1" fillId="0" borderId="9" xfId="1" applyBorder="1" applyAlignment="1"/>
    <xf numFmtId="37" fontId="1" fillId="0" borderId="2" xfId="1" applyBorder="1" applyAlignment="1"/>
    <xf numFmtId="37" fontId="1" fillId="0" borderId="3" xfId="1" applyBorder="1" applyAlignment="1"/>
    <xf numFmtId="37" fontId="1" fillId="0" borderId="0" xfId="1" applyFont="1" applyAlignment="1" applyProtection="1">
      <alignment horizontal="center"/>
      <protection locked="0"/>
    </xf>
    <xf numFmtId="37" fontId="1" fillId="0" borderId="0" xfId="1" applyAlignment="1">
      <alignment horizontal="center"/>
    </xf>
    <xf numFmtId="37" fontId="1" fillId="0" borderId="6" xfId="1" applyFont="1" applyBorder="1" applyAlignment="1" applyProtection="1">
      <alignment horizontal="left"/>
    </xf>
    <xf numFmtId="37" fontId="1" fillId="0" borderId="6" xfId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73"/>
  <sheetViews>
    <sheetView showGridLines="0" zoomScale="75" workbookViewId="0">
      <selection activeCell="C72" sqref="C72"/>
    </sheetView>
  </sheetViews>
  <sheetFormatPr defaultColWidth="10.875" defaultRowHeight="17.25" x14ac:dyDescent="0.2"/>
  <cols>
    <col min="1" max="1" width="13.375" style="2" customWidth="1"/>
    <col min="2" max="2" width="20.875" style="2" customWidth="1"/>
    <col min="3" max="5" width="13.375" style="2" customWidth="1"/>
    <col min="6" max="6" width="10.875" style="2"/>
    <col min="7" max="7" width="12.125" style="2" customWidth="1"/>
    <col min="8" max="8" width="13.375" style="2" customWidth="1"/>
    <col min="9" max="10" width="10.875" style="2"/>
    <col min="11" max="11" width="13.375" style="2" customWidth="1"/>
    <col min="12" max="256" width="10.875" style="2"/>
    <col min="257" max="257" width="13.375" style="2" customWidth="1"/>
    <col min="258" max="258" width="20.875" style="2" customWidth="1"/>
    <col min="259" max="261" width="13.375" style="2" customWidth="1"/>
    <col min="262" max="262" width="10.875" style="2"/>
    <col min="263" max="263" width="12.125" style="2" customWidth="1"/>
    <col min="264" max="264" width="13.375" style="2" customWidth="1"/>
    <col min="265" max="266" width="10.875" style="2"/>
    <col min="267" max="267" width="13.375" style="2" customWidth="1"/>
    <col min="268" max="512" width="10.875" style="2"/>
    <col min="513" max="513" width="13.375" style="2" customWidth="1"/>
    <col min="514" max="514" width="20.875" style="2" customWidth="1"/>
    <col min="515" max="517" width="13.375" style="2" customWidth="1"/>
    <col min="518" max="518" width="10.875" style="2"/>
    <col min="519" max="519" width="12.125" style="2" customWidth="1"/>
    <col min="520" max="520" width="13.375" style="2" customWidth="1"/>
    <col min="521" max="522" width="10.875" style="2"/>
    <col min="523" max="523" width="13.375" style="2" customWidth="1"/>
    <col min="524" max="768" width="10.875" style="2"/>
    <col min="769" max="769" width="13.375" style="2" customWidth="1"/>
    <col min="770" max="770" width="20.875" style="2" customWidth="1"/>
    <col min="771" max="773" width="13.375" style="2" customWidth="1"/>
    <col min="774" max="774" width="10.875" style="2"/>
    <col min="775" max="775" width="12.125" style="2" customWidth="1"/>
    <col min="776" max="776" width="13.375" style="2" customWidth="1"/>
    <col min="777" max="778" width="10.875" style="2"/>
    <col min="779" max="779" width="13.375" style="2" customWidth="1"/>
    <col min="780" max="1024" width="10.875" style="2"/>
    <col min="1025" max="1025" width="13.375" style="2" customWidth="1"/>
    <col min="1026" max="1026" width="20.875" style="2" customWidth="1"/>
    <col min="1027" max="1029" width="13.375" style="2" customWidth="1"/>
    <col min="1030" max="1030" width="10.875" style="2"/>
    <col min="1031" max="1031" width="12.125" style="2" customWidth="1"/>
    <col min="1032" max="1032" width="13.375" style="2" customWidth="1"/>
    <col min="1033" max="1034" width="10.875" style="2"/>
    <col min="1035" max="1035" width="13.375" style="2" customWidth="1"/>
    <col min="1036" max="1280" width="10.875" style="2"/>
    <col min="1281" max="1281" width="13.375" style="2" customWidth="1"/>
    <col min="1282" max="1282" width="20.875" style="2" customWidth="1"/>
    <col min="1283" max="1285" width="13.375" style="2" customWidth="1"/>
    <col min="1286" max="1286" width="10.875" style="2"/>
    <col min="1287" max="1287" width="12.125" style="2" customWidth="1"/>
    <col min="1288" max="1288" width="13.375" style="2" customWidth="1"/>
    <col min="1289" max="1290" width="10.875" style="2"/>
    <col min="1291" max="1291" width="13.375" style="2" customWidth="1"/>
    <col min="1292" max="1536" width="10.875" style="2"/>
    <col min="1537" max="1537" width="13.375" style="2" customWidth="1"/>
    <col min="1538" max="1538" width="20.875" style="2" customWidth="1"/>
    <col min="1539" max="1541" width="13.375" style="2" customWidth="1"/>
    <col min="1542" max="1542" width="10.875" style="2"/>
    <col min="1543" max="1543" width="12.125" style="2" customWidth="1"/>
    <col min="1544" max="1544" width="13.375" style="2" customWidth="1"/>
    <col min="1545" max="1546" width="10.875" style="2"/>
    <col min="1547" max="1547" width="13.375" style="2" customWidth="1"/>
    <col min="1548" max="1792" width="10.875" style="2"/>
    <col min="1793" max="1793" width="13.375" style="2" customWidth="1"/>
    <col min="1794" max="1794" width="20.875" style="2" customWidth="1"/>
    <col min="1795" max="1797" width="13.375" style="2" customWidth="1"/>
    <col min="1798" max="1798" width="10.875" style="2"/>
    <col min="1799" max="1799" width="12.125" style="2" customWidth="1"/>
    <col min="1800" max="1800" width="13.375" style="2" customWidth="1"/>
    <col min="1801" max="1802" width="10.875" style="2"/>
    <col min="1803" max="1803" width="13.375" style="2" customWidth="1"/>
    <col min="1804" max="2048" width="10.875" style="2"/>
    <col min="2049" max="2049" width="13.375" style="2" customWidth="1"/>
    <col min="2050" max="2050" width="20.875" style="2" customWidth="1"/>
    <col min="2051" max="2053" width="13.375" style="2" customWidth="1"/>
    <col min="2054" max="2054" width="10.875" style="2"/>
    <col min="2055" max="2055" width="12.125" style="2" customWidth="1"/>
    <col min="2056" max="2056" width="13.375" style="2" customWidth="1"/>
    <col min="2057" max="2058" width="10.875" style="2"/>
    <col min="2059" max="2059" width="13.375" style="2" customWidth="1"/>
    <col min="2060" max="2304" width="10.875" style="2"/>
    <col min="2305" max="2305" width="13.375" style="2" customWidth="1"/>
    <col min="2306" max="2306" width="20.875" style="2" customWidth="1"/>
    <col min="2307" max="2309" width="13.375" style="2" customWidth="1"/>
    <col min="2310" max="2310" width="10.875" style="2"/>
    <col min="2311" max="2311" width="12.125" style="2" customWidth="1"/>
    <col min="2312" max="2312" width="13.375" style="2" customWidth="1"/>
    <col min="2313" max="2314" width="10.875" style="2"/>
    <col min="2315" max="2315" width="13.375" style="2" customWidth="1"/>
    <col min="2316" max="2560" width="10.875" style="2"/>
    <col min="2561" max="2561" width="13.375" style="2" customWidth="1"/>
    <col min="2562" max="2562" width="20.875" style="2" customWidth="1"/>
    <col min="2563" max="2565" width="13.375" style="2" customWidth="1"/>
    <col min="2566" max="2566" width="10.875" style="2"/>
    <col min="2567" max="2567" width="12.125" style="2" customWidth="1"/>
    <col min="2568" max="2568" width="13.375" style="2" customWidth="1"/>
    <col min="2569" max="2570" width="10.875" style="2"/>
    <col min="2571" max="2571" width="13.375" style="2" customWidth="1"/>
    <col min="2572" max="2816" width="10.875" style="2"/>
    <col min="2817" max="2817" width="13.375" style="2" customWidth="1"/>
    <col min="2818" max="2818" width="20.875" style="2" customWidth="1"/>
    <col min="2819" max="2821" width="13.375" style="2" customWidth="1"/>
    <col min="2822" max="2822" width="10.875" style="2"/>
    <col min="2823" max="2823" width="12.125" style="2" customWidth="1"/>
    <col min="2824" max="2824" width="13.375" style="2" customWidth="1"/>
    <col min="2825" max="2826" width="10.875" style="2"/>
    <col min="2827" max="2827" width="13.375" style="2" customWidth="1"/>
    <col min="2828" max="3072" width="10.875" style="2"/>
    <col min="3073" max="3073" width="13.375" style="2" customWidth="1"/>
    <col min="3074" max="3074" width="20.875" style="2" customWidth="1"/>
    <col min="3075" max="3077" width="13.375" style="2" customWidth="1"/>
    <col min="3078" max="3078" width="10.875" style="2"/>
    <col min="3079" max="3079" width="12.125" style="2" customWidth="1"/>
    <col min="3080" max="3080" width="13.375" style="2" customWidth="1"/>
    <col min="3081" max="3082" width="10.875" style="2"/>
    <col min="3083" max="3083" width="13.375" style="2" customWidth="1"/>
    <col min="3084" max="3328" width="10.875" style="2"/>
    <col min="3329" max="3329" width="13.375" style="2" customWidth="1"/>
    <col min="3330" max="3330" width="20.875" style="2" customWidth="1"/>
    <col min="3331" max="3333" width="13.375" style="2" customWidth="1"/>
    <col min="3334" max="3334" width="10.875" style="2"/>
    <col min="3335" max="3335" width="12.125" style="2" customWidth="1"/>
    <col min="3336" max="3336" width="13.375" style="2" customWidth="1"/>
    <col min="3337" max="3338" width="10.875" style="2"/>
    <col min="3339" max="3339" width="13.375" style="2" customWidth="1"/>
    <col min="3340" max="3584" width="10.875" style="2"/>
    <col min="3585" max="3585" width="13.375" style="2" customWidth="1"/>
    <col min="3586" max="3586" width="20.875" style="2" customWidth="1"/>
    <col min="3587" max="3589" width="13.375" style="2" customWidth="1"/>
    <col min="3590" max="3590" width="10.875" style="2"/>
    <col min="3591" max="3591" width="12.125" style="2" customWidth="1"/>
    <col min="3592" max="3592" width="13.375" style="2" customWidth="1"/>
    <col min="3593" max="3594" width="10.875" style="2"/>
    <col min="3595" max="3595" width="13.375" style="2" customWidth="1"/>
    <col min="3596" max="3840" width="10.875" style="2"/>
    <col min="3841" max="3841" width="13.375" style="2" customWidth="1"/>
    <col min="3842" max="3842" width="20.875" style="2" customWidth="1"/>
    <col min="3843" max="3845" width="13.375" style="2" customWidth="1"/>
    <col min="3846" max="3846" width="10.875" style="2"/>
    <col min="3847" max="3847" width="12.125" style="2" customWidth="1"/>
    <col min="3848" max="3848" width="13.375" style="2" customWidth="1"/>
    <col min="3849" max="3850" width="10.875" style="2"/>
    <col min="3851" max="3851" width="13.375" style="2" customWidth="1"/>
    <col min="3852" max="4096" width="10.875" style="2"/>
    <col min="4097" max="4097" width="13.375" style="2" customWidth="1"/>
    <col min="4098" max="4098" width="20.875" style="2" customWidth="1"/>
    <col min="4099" max="4101" width="13.375" style="2" customWidth="1"/>
    <col min="4102" max="4102" width="10.875" style="2"/>
    <col min="4103" max="4103" width="12.125" style="2" customWidth="1"/>
    <col min="4104" max="4104" width="13.375" style="2" customWidth="1"/>
    <col min="4105" max="4106" width="10.875" style="2"/>
    <col min="4107" max="4107" width="13.375" style="2" customWidth="1"/>
    <col min="4108" max="4352" width="10.875" style="2"/>
    <col min="4353" max="4353" width="13.375" style="2" customWidth="1"/>
    <col min="4354" max="4354" width="20.875" style="2" customWidth="1"/>
    <col min="4355" max="4357" width="13.375" style="2" customWidth="1"/>
    <col min="4358" max="4358" width="10.875" style="2"/>
    <col min="4359" max="4359" width="12.125" style="2" customWidth="1"/>
    <col min="4360" max="4360" width="13.375" style="2" customWidth="1"/>
    <col min="4361" max="4362" width="10.875" style="2"/>
    <col min="4363" max="4363" width="13.375" style="2" customWidth="1"/>
    <col min="4364" max="4608" width="10.875" style="2"/>
    <col min="4609" max="4609" width="13.375" style="2" customWidth="1"/>
    <col min="4610" max="4610" width="20.875" style="2" customWidth="1"/>
    <col min="4611" max="4613" width="13.375" style="2" customWidth="1"/>
    <col min="4614" max="4614" width="10.875" style="2"/>
    <col min="4615" max="4615" width="12.125" style="2" customWidth="1"/>
    <col min="4616" max="4616" width="13.375" style="2" customWidth="1"/>
    <col min="4617" max="4618" width="10.875" style="2"/>
    <col min="4619" max="4619" width="13.375" style="2" customWidth="1"/>
    <col min="4620" max="4864" width="10.875" style="2"/>
    <col min="4865" max="4865" width="13.375" style="2" customWidth="1"/>
    <col min="4866" max="4866" width="20.875" style="2" customWidth="1"/>
    <col min="4867" max="4869" width="13.375" style="2" customWidth="1"/>
    <col min="4870" max="4870" width="10.875" style="2"/>
    <col min="4871" max="4871" width="12.125" style="2" customWidth="1"/>
    <col min="4872" max="4872" width="13.375" style="2" customWidth="1"/>
    <col min="4873" max="4874" width="10.875" style="2"/>
    <col min="4875" max="4875" width="13.375" style="2" customWidth="1"/>
    <col min="4876" max="5120" width="10.875" style="2"/>
    <col min="5121" max="5121" width="13.375" style="2" customWidth="1"/>
    <col min="5122" max="5122" width="20.875" style="2" customWidth="1"/>
    <col min="5123" max="5125" width="13.375" style="2" customWidth="1"/>
    <col min="5126" max="5126" width="10.875" style="2"/>
    <col min="5127" max="5127" width="12.125" style="2" customWidth="1"/>
    <col min="5128" max="5128" width="13.375" style="2" customWidth="1"/>
    <col min="5129" max="5130" width="10.875" style="2"/>
    <col min="5131" max="5131" width="13.375" style="2" customWidth="1"/>
    <col min="5132" max="5376" width="10.875" style="2"/>
    <col min="5377" max="5377" width="13.375" style="2" customWidth="1"/>
    <col min="5378" max="5378" width="20.875" style="2" customWidth="1"/>
    <col min="5379" max="5381" width="13.375" style="2" customWidth="1"/>
    <col min="5382" max="5382" width="10.875" style="2"/>
    <col min="5383" max="5383" width="12.125" style="2" customWidth="1"/>
    <col min="5384" max="5384" width="13.375" style="2" customWidth="1"/>
    <col min="5385" max="5386" width="10.875" style="2"/>
    <col min="5387" max="5387" width="13.375" style="2" customWidth="1"/>
    <col min="5388" max="5632" width="10.875" style="2"/>
    <col min="5633" max="5633" width="13.375" style="2" customWidth="1"/>
    <col min="5634" max="5634" width="20.875" style="2" customWidth="1"/>
    <col min="5635" max="5637" width="13.375" style="2" customWidth="1"/>
    <col min="5638" max="5638" width="10.875" style="2"/>
    <col min="5639" max="5639" width="12.125" style="2" customWidth="1"/>
    <col min="5640" max="5640" width="13.375" style="2" customWidth="1"/>
    <col min="5641" max="5642" width="10.875" style="2"/>
    <col min="5643" max="5643" width="13.375" style="2" customWidth="1"/>
    <col min="5644" max="5888" width="10.875" style="2"/>
    <col min="5889" max="5889" width="13.375" style="2" customWidth="1"/>
    <col min="5890" max="5890" width="20.875" style="2" customWidth="1"/>
    <col min="5891" max="5893" width="13.375" style="2" customWidth="1"/>
    <col min="5894" max="5894" width="10.875" style="2"/>
    <col min="5895" max="5895" width="12.125" style="2" customWidth="1"/>
    <col min="5896" max="5896" width="13.375" style="2" customWidth="1"/>
    <col min="5897" max="5898" width="10.875" style="2"/>
    <col min="5899" max="5899" width="13.375" style="2" customWidth="1"/>
    <col min="5900" max="6144" width="10.875" style="2"/>
    <col min="6145" max="6145" width="13.375" style="2" customWidth="1"/>
    <col min="6146" max="6146" width="20.875" style="2" customWidth="1"/>
    <col min="6147" max="6149" width="13.375" style="2" customWidth="1"/>
    <col min="6150" max="6150" width="10.875" style="2"/>
    <col min="6151" max="6151" width="12.125" style="2" customWidth="1"/>
    <col min="6152" max="6152" width="13.375" style="2" customWidth="1"/>
    <col min="6153" max="6154" width="10.875" style="2"/>
    <col min="6155" max="6155" width="13.375" style="2" customWidth="1"/>
    <col min="6156" max="6400" width="10.875" style="2"/>
    <col min="6401" max="6401" width="13.375" style="2" customWidth="1"/>
    <col min="6402" max="6402" width="20.875" style="2" customWidth="1"/>
    <col min="6403" max="6405" width="13.375" style="2" customWidth="1"/>
    <col min="6406" max="6406" width="10.875" style="2"/>
    <col min="6407" max="6407" width="12.125" style="2" customWidth="1"/>
    <col min="6408" max="6408" width="13.375" style="2" customWidth="1"/>
    <col min="6409" max="6410" width="10.875" style="2"/>
    <col min="6411" max="6411" width="13.375" style="2" customWidth="1"/>
    <col min="6412" max="6656" width="10.875" style="2"/>
    <col min="6657" max="6657" width="13.375" style="2" customWidth="1"/>
    <col min="6658" max="6658" width="20.875" style="2" customWidth="1"/>
    <col min="6659" max="6661" width="13.375" style="2" customWidth="1"/>
    <col min="6662" max="6662" width="10.875" style="2"/>
    <col min="6663" max="6663" width="12.125" style="2" customWidth="1"/>
    <col min="6664" max="6664" width="13.375" style="2" customWidth="1"/>
    <col min="6665" max="6666" width="10.875" style="2"/>
    <col min="6667" max="6667" width="13.375" style="2" customWidth="1"/>
    <col min="6668" max="6912" width="10.875" style="2"/>
    <col min="6913" max="6913" width="13.375" style="2" customWidth="1"/>
    <col min="6914" max="6914" width="20.875" style="2" customWidth="1"/>
    <col min="6915" max="6917" width="13.375" style="2" customWidth="1"/>
    <col min="6918" max="6918" width="10.875" style="2"/>
    <col min="6919" max="6919" width="12.125" style="2" customWidth="1"/>
    <col min="6920" max="6920" width="13.375" style="2" customWidth="1"/>
    <col min="6921" max="6922" width="10.875" style="2"/>
    <col min="6923" max="6923" width="13.375" style="2" customWidth="1"/>
    <col min="6924" max="7168" width="10.875" style="2"/>
    <col min="7169" max="7169" width="13.375" style="2" customWidth="1"/>
    <col min="7170" max="7170" width="20.875" style="2" customWidth="1"/>
    <col min="7171" max="7173" width="13.375" style="2" customWidth="1"/>
    <col min="7174" max="7174" width="10.875" style="2"/>
    <col min="7175" max="7175" width="12.125" style="2" customWidth="1"/>
    <col min="7176" max="7176" width="13.375" style="2" customWidth="1"/>
    <col min="7177" max="7178" width="10.875" style="2"/>
    <col min="7179" max="7179" width="13.375" style="2" customWidth="1"/>
    <col min="7180" max="7424" width="10.875" style="2"/>
    <col min="7425" max="7425" width="13.375" style="2" customWidth="1"/>
    <col min="7426" max="7426" width="20.875" style="2" customWidth="1"/>
    <col min="7427" max="7429" width="13.375" style="2" customWidth="1"/>
    <col min="7430" max="7430" width="10.875" style="2"/>
    <col min="7431" max="7431" width="12.125" style="2" customWidth="1"/>
    <col min="7432" max="7432" width="13.375" style="2" customWidth="1"/>
    <col min="7433" max="7434" width="10.875" style="2"/>
    <col min="7435" max="7435" width="13.375" style="2" customWidth="1"/>
    <col min="7436" max="7680" width="10.875" style="2"/>
    <col min="7681" max="7681" width="13.375" style="2" customWidth="1"/>
    <col min="7682" max="7682" width="20.875" style="2" customWidth="1"/>
    <col min="7683" max="7685" width="13.375" style="2" customWidth="1"/>
    <col min="7686" max="7686" width="10.875" style="2"/>
    <col min="7687" max="7687" width="12.125" style="2" customWidth="1"/>
    <col min="7688" max="7688" width="13.375" style="2" customWidth="1"/>
    <col min="7689" max="7690" width="10.875" style="2"/>
    <col min="7691" max="7691" width="13.375" style="2" customWidth="1"/>
    <col min="7692" max="7936" width="10.875" style="2"/>
    <col min="7937" max="7937" width="13.375" style="2" customWidth="1"/>
    <col min="7938" max="7938" width="20.875" style="2" customWidth="1"/>
    <col min="7939" max="7941" width="13.375" style="2" customWidth="1"/>
    <col min="7942" max="7942" width="10.875" style="2"/>
    <col min="7943" max="7943" width="12.125" style="2" customWidth="1"/>
    <col min="7944" max="7944" width="13.375" style="2" customWidth="1"/>
    <col min="7945" max="7946" width="10.875" style="2"/>
    <col min="7947" max="7947" width="13.375" style="2" customWidth="1"/>
    <col min="7948" max="8192" width="10.875" style="2"/>
    <col min="8193" max="8193" width="13.375" style="2" customWidth="1"/>
    <col min="8194" max="8194" width="20.875" style="2" customWidth="1"/>
    <col min="8195" max="8197" width="13.375" style="2" customWidth="1"/>
    <col min="8198" max="8198" width="10.875" style="2"/>
    <col min="8199" max="8199" width="12.125" style="2" customWidth="1"/>
    <col min="8200" max="8200" width="13.375" style="2" customWidth="1"/>
    <col min="8201" max="8202" width="10.875" style="2"/>
    <col min="8203" max="8203" width="13.375" style="2" customWidth="1"/>
    <col min="8204" max="8448" width="10.875" style="2"/>
    <col min="8449" max="8449" width="13.375" style="2" customWidth="1"/>
    <col min="8450" max="8450" width="20.875" style="2" customWidth="1"/>
    <col min="8451" max="8453" width="13.375" style="2" customWidth="1"/>
    <col min="8454" max="8454" width="10.875" style="2"/>
    <col min="8455" max="8455" width="12.125" style="2" customWidth="1"/>
    <col min="8456" max="8456" width="13.375" style="2" customWidth="1"/>
    <col min="8457" max="8458" width="10.875" style="2"/>
    <col min="8459" max="8459" width="13.375" style="2" customWidth="1"/>
    <col min="8460" max="8704" width="10.875" style="2"/>
    <col min="8705" max="8705" width="13.375" style="2" customWidth="1"/>
    <col min="8706" max="8706" width="20.875" style="2" customWidth="1"/>
    <col min="8707" max="8709" width="13.375" style="2" customWidth="1"/>
    <col min="8710" max="8710" width="10.875" style="2"/>
    <col min="8711" max="8711" width="12.125" style="2" customWidth="1"/>
    <col min="8712" max="8712" width="13.375" style="2" customWidth="1"/>
    <col min="8713" max="8714" width="10.875" style="2"/>
    <col min="8715" max="8715" width="13.375" style="2" customWidth="1"/>
    <col min="8716" max="8960" width="10.875" style="2"/>
    <col min="8961" max="8961" width="13.375" style="2" customWidth="1"/>
    <col min="8962" max="8962" width="20.875" style="2" customWidth="1"/>
    <col min="8963" max="8965" width="13.375" style="2" customWidth="1"/>
    <col min="8966" max="8966" width="10.875" style="2"/>
    <col min="8967" max="8967" width="12.125" style="2" customWidth="1"/>
    <col min="8968" max="8968" width="13.375" style="2" customWidth="1"/>
    <col min="8969" max="8970" width="10.875" style="2"/>
    <col min="8971" max="8971" width="13.375" style="2" customWidth="1"/>
    <col min="8972" max="9216" width="10.875" style="2"/>
    <col min="9217" max="9217" width="13.375" style="2" customWidth="1"/>
    <col min="9218" max="9218" width="20.875" style="2" customWidth="1"/>
    <col min="9219" max="9221" width="13.375" style="2" customWidth="1"/>
    <col min="9222" max="9222" width="10.875" style="2"/>
    <col min="9223" max="9223" width="12.125" style="2" customWidth="1"/>
    <col min="9224" max="9224" width="13.375" style="2" customWidth="1"/>
    <col min="9225" max="9226" width="10.875" style="2"/>
    <col min="9227" max="9227" width="13.375" style="2" customWidth="1"/>
    <col min="9228" max="9472" width="10.875" style="2"/>
    <col min="9473" max="9473" width="13.375" style="2" customWidth="1"/>
    <col min="9474" max="9474" width="20.875" style="2" customWidth="1"/>
    <col min="9475" max="9477" width="13.375" style="2" customWidth="1"/>
    <col min="9478" max="9478" width="10.875" style="2"/>
    <col min="9479" max="9479" width="12.125" style="2" customWidth="1"/>
    <col min="9480" max="9480" width="13.375" style="2" customWidth="1"/>
    <col min="9481" max="9482" width="10.875" style="2"/>
    <col min="9483" max="9483" width="13.375" style="2" customWidth="1"/>
    <col min="9484" max="9728" width="10.875" style="2"/>
    <col min="9729" max="9729" width="13.375" style="2" customWidth="1"/>
    <col min="9730" max="9730" width="20.875" style="2" customWidth="1"/>
    <col min="9731" max="9733" width="13.375" style="2" customWidth="1"/>
    <col min="9734" max="9734" width="10.875" style="2"/>
    <col min="9735" max="9735" width="12.125" style="2" customWidth="1"/>
    <col min="9736" max="9736" width="13.375" style="2" customWidth="1"/>
    <col min="9737" max="9738" width="10.875" style="2"/>
    <col min="9739" max="9739" width="13.375" style="2" customWidth="1"/>
    <col min="9740" max="9984" width="10.875" style="2"/>
    <col min="9985" max="9985" width="13.375" style="2" customWidth="1"/>
    <col min="9986" max="9986" width="20.875" style="2" customWidth="1"/>
    <col min="9987" max="9989" width="13.375" style="2" customWidth="1"/>
    <col min="9990" max="9990" width="10.875" style="2"/>
    <col min="9991" max="9991" width="12.125" style="2" customWidth="1"/>
    <col min="9992" max="9992" width="13.375" style="2" customWidth="1"/>
    <col min="9993" max="9994" width="10.875" style="2"/>
    <col min="9995" max="9995" width="13.375" style="2" customWidth="1"/>
    <col min="9996" max="10240" width="10.875" style="2"/>
    <col min="10241" max="10241" width="13.375" style="2" customWidth="1"/>
    <col min="10242" max="10242" width="20.875" style="2" customWidth="1"/>
    <col min="10243" max="10245" width="13.375" style="2" customWidth="1"/>
    <col min="10246" max="10246" width="10.875" style="2"/>
    <col min="10247" max="10247" width="12.125" style="2" customWidth="1"/>
    <col min="10248" max="10248" width="13.375" style="2" customWidth="1"/>
    <col min="10249" max="10250" width="10.875" style="2"/>
    <col min="10251" max="10251" width="13.375" style="2" customWidth="1"/>
    <col min="10252" max="10496" width="10.875" style="2"/>
    <col min="10497" max="10497" width="13.375" style="2" customWidth="1"/>
    <col min="10498" max="10498" width="20.875" style="2" customWidth="1"/>
    <col min="10499" max="10501" width="13.375" style="2" customWidth="1"/>
    <col min="10502" max="10502" width="10.875" style="2"/>
    <col min="10503" max="10503" width="12.125" style="2" customWidth="1"/>
    <col min="10504" max="10504" width="13.375" style="2" customWidth="1"/>
    <col min="10505" max="10506" width="10.875" style="2"/>
    <col min="10507" max="10507" width="13.375" style="2" customWidth="1"/>
    <col min="10508" max="10752" width="10.875" style="2"/>
    <col min="10753" max="10753" width="13.375" style="2" customWidth="1"/>
    <col min="10754" max="10754" width="20.875" style="2" customWidth="1"/>
    <col min="10755" max="10757" width="13.375" style="2" customWidth="1"/>
    <col min="10758" max="10758" width="10.875" style="2"/>
    <col min="10759" max="10759" width="12.125" style="2" customWidth="1"/>
    <col min="10760" max="10760" width="13.375" style="2" customWidth="1"/>
    <col min="10761" max="10762" width="10.875" style="2"/>
    <col min="10763" max="10763" width="13.375" style="2" customWidth="1"/>
    <col min="10764" max="11008" width="10.875" style="2"/>
    <col min="11009" max="11009" width="13.375" style="2" customWidth="1"/>
    <col min="11010" max="11010" width="20.875" style="2" customWidth="1"/>
    <col min="11011" max="11013" width="13.375" style="2" customWidth="1"/>
    <col min="11014" max="11014" width="10.875" style="2"/>
    <col min="11015" max="11015" width="12.125" style="2" customWidth="1"/>
    <col min="11016" max="11016" width="13.375" style="2" customWidth="1"/>
    <col min="11017" max="11018" width="10.875" style="2"/>
    <col min="11019" max="11019" width="13.375" style="2" customWidth="1"/>
    <col min="11020" max="11264" width="10.875" style="2"/>
    <col min="11265" max="11265" width="13.375" style="2" customWidth="1"/>
    <col min="11266" max="11266" width="20.875" style="2" customWidth="1"/>
    <col min="11267" max="11269" width="13.375" style="2" customWidth="1"/>
    <col min="11270" max="11270" width="10.875" style="2"/>
    <col min="11271" max="11271" width="12.125" style="2" customWidth="1"/>
    <col min="11272" max="11272" width="13.375" style="2" customWidth="1"/>
    <col min="11273" max="11274" width="10.875" style="2"/>
    <col min="11275" max="11275" width="13.375" style="2" customWidth="1"/>
    <col min="11276" max="11520" width="10.875" style="2"/>
    <col min="11521" max="11521" width="13.375" style="2" customWidth="1"/>
    <col min="11522" max="11522" width="20.875" style="2" customWidth="1"/>
    <col min="11523" max="11525" width="13.375" style="2" customWidth="1"/>
    <col min="11526" max="11526" width="10.875" style="2"/>
    <col min="11527" max="11527" width="12.125" style="2" customWidth="1"/>
    <col min="11528" max="11528" width="13.375" style="2" customWidth="1"/>
    <col min="11529" max="11530" width="10.875" style="2"/>
    <col min="11531" max="11531" width="13.375" style="2" customWidth="1"/>
    <col min="11532" max="11776" width="10.875" style="2"/>
    <col min="11777" max="11777" width="13.375" style="2" customWidth="1"/>
    <col min="11778" max="11778" width="20.875" style="2" customWidth="1"/>
    <col min="11779" max="11781" width="13.375" style="2" customWidth="1"/>
    <col min="11782" max="11782" width="10.875" style="2"/>
    <col min="11783" max="11783" width="12.125" style="2" customWidth="1"/>
    <col min="11784" max="11784" width="13.375" style="2" customWidth="1"/>
    <col min="11785" max="11786" width="10.875" style="2"/>
    <col min="11787" max="11787" width="13.375" style="2" customWidth="1"/>
    <col min="11788" max="12032" width="10.875" style="2"/>
    <col min="12033" max="12033" width="13.375" style="2" customWidth="1"/>
    <col min="12034" max="12034" width="20.875" style="2" customWidth="1"/>
    <col min="12035" max="12037" width="13.375" style="2" customWidth="1"/>
    <col min="12038" max="12038" width="10.875" style="2"/>
    <col min="12039" max="12039" width="12.125" style="2" customWidth="1"/>
    <col min="12040" max="12040" width="13.375" style="2" customWidth="1"/>
    <col min="12041" max="12042" width="10.875" style="2"/>
    <col min="12043" max="12043" width="13.375" style="2" customWidth="1"/>
    <col min="12044" max="12288" width="10.875" style="2"/>
    <col min="12289" max="12289" width="13.375" style="2" customWidth="1"/>
    <col min="12290" max="12290" width="20.875" style="2" customWidth="1"/>
    <col min="12291" max="12293" width="13.375" style="2" customWidth="1"/>
    <col min="12294" max="12294" width="10.875" style="2"/>
    <col min="12295" max="12295" width="12.125" style="2" customWidth="1"/>
    <col min="12296" max="12296" width="13.375" style="2" customWidth="1"/>
    <col min="12297" max="12298" width="10.875" style="2"/>
    <col min="12299" max="12299" width="13.375" style="2" customWidth="1"/>
    <col min="12300" max="12544" width="10.875" style="2"/>
    <col min="12545" max="12545" width="13.375" style="2" customWidth="1"/>
    <col min="12546" max="12546" width="20.875" style="2" customWidth="1"/>
    <col min="12547" max="12549" width="13.375" style="2" customWidth="1"/>
    <col min="12550" max="12550" width="10.875" style="2"/>
    <col min="12551" max="12551" width="12.125" style="2" customWidth="1"/>
    <col min="12552" max="12552" width="13.375" style="2" customWidth="1"/>
    <col min="12553" max="12554" width="10.875" style="2"/>
    <col min="12555" max="12555" width="13.375" style="2" customWidth="1"/>
    <col min="12556" max="12800" width="10.875" style="2"/>
    <col min="12801" max="12801" width="13.375" style="2" customWidth="1"/>
    <col min="12802" max="12802" width="20.875" style="2" customWidth="1"/>
    <col min="12803" max="12805" width="13.375" style="2" customWidth="1"/>
    <col min="12806" max="12806" width="10.875" style="2"/>
    <col min="12807" max="12807" width="12.125" style="2" customWidth="1"/>
    <col min="12808" max="12808" width="13.375" style="2" customWidth="1"/>
    <col min="12809" max="12810" width="10.875" style="2"/>
    <col min="12811" max="12811" width="13.375" style="2" customWidth="1"/>
    <col min="12812" max="13056" width="10.875" style="2"/>
    <col min="13057" max="13057" width="13.375" style="2" customWidth="1"/>
    <col min="13058" max="13058" width="20.875" style="2" customWidth="1"/>
    <col min="13059" max="13061" width="13.375" style="2" customWidth="1"/>
    <col min="13062" max="13062" width="10.875" style="2"/>
    <col min="13063" max="13063" width="12.125" style="2" customWidth="1"/>
    <col min="13064" max="13064" width="13.375" style="2" customWidth="1"/>
    <col min="13065" max="13066" width="10.875" style="2"/>
    <col min="13067" max="13067" width="13.375" style="2" customWidth="1"/>
    <col min="13068" max="13312" width="10.875" style="2"/>
    <col min="13313" max="13313" width="13.375" style="2" customWidth="1"/>
    <col min="13314" max="13314" width="20.875" style="2" customWidth="1"/>
    <col min="13315" max="13317" width="13.375" style="2" customWidth="1"/>
    <col min="13318" max="13318" width="10.875" style="2"/>
    <col min="13319" max="13319" width="12.125" style="2" customWidth="1"/>
    <col min="13320" max="13320" width="13.375" style="2" customWidth="1"/>
    <col min="13321" max="13322" width="10.875" style="2"/>
    <col min="13323" max="13323" width="13.375" style="2" customWidth="1"/>
    <col min="13324" max="13568" width="10.875" style="2"/>
    <col min="13569" max="13569" width="13.375" style="2" customWidth="1"/>
    <col min="13570" max="13570" width="20.875" style="2" customWidth="1"/>
    <col min="13571" max="13573" width="13.375" style="2" customWidth="1"/>
    <col min="13574" max="13574" width="10.875" style="2"/>
    <col min="13575" max="13575" width="12.125" style="2" customWidth="1"/>
    <col min="13576" max="13576" width="13.375" style="2" customWidth="1"/>
    <col min="13577" max="13578" width="10.875" style="2"/>
    <col min="13579" max="13579" width="13.375" style="2" customWidth="1"/>
    <col min="13580" max="13824" width="10.875" style="2"/>
    <col min="13825" max="13825" width="13.375" style="2" customWidth="1"/>
    <col min="13826" max="13826" width="20.875" style="2" customWidth="1"/>
    <col min="13827" max="13829" width="13.375" style="2" customWidth="1"/>
    <col min="13830" max="13830" width="10.875" style="2"/>
    <col min="13831" max="13831" width="12.125" style="2" customWidth="1"/>
    <col min="13832" max="13832" width="13.375" style="2" customWidth="1"/>
    <col min="13833" max="13834" width="10.875" style="2"/>
    <col min="13835" max="13835" width="13.375" style="2" customWidth="1"/>
    <col min="13836" max="14080" width="10.875" style="2"/>
    <col min="14081" max="14081" width="13.375" style="2" customWidth="1"/>
    <col min="14082" max="14082" width="20.875" style="2" customWidth="1"/>
    <col min="14083" max="14085" width="13.375" style="2" customWidth="1"/>
    <col min="14086" max="14086" width="10.875" style="2"/>
    <col min="14087" max="14087" width="12.125" style="2" customWidth="1"/>
    <col min="14088" max="14088" width="13.375" style="2" customWidth="1"/>
    <col min="14089" max="14090" width="10.875" style="2"/>
    <col min="14091" max="14091" width="13.375" style="2" customWidth="1"/>
    <col min="14092" max="14336" width="10.875" style="2"/>
    <col min="14337" max="14337" width="13.375" style="2" customWidth="1"/>
    <col min="14338" max="14338" width="20.875" style="2" customWidth="1"/>
    <col min="14339" max="14341" width="13.375" style="2" customWidth="1"/>
    <col min="14342" max="14342" width="10.875" style="2"/>
    <col min="14343" max="14343" width="12.125" style="2" customWidth="1"/>
    <col min="14344" max="14344" width="13.375" style="2" customWidth="1"/>
    <col min="14345" max="14346" width="10.875" style="2"/>
    <col min="14347" max="14347" width="13.375" style="2" customWidth="1"/>
    <col min="14348" max="14592" width="10.875" style="2"/>
    <col min="14593" max="14593" width="13.375" style="2" customWidth="1"/>
    <col min="14594" max="14594" width="20.875" style="2" customWidth="1"/>
    <col min="14595" max="14597" width="13.375" style="2" customWidth="1"/>
    <col min="14598" max="14598" width="10.875" style="2"/>
    <col min="14599" max="14599" width="12.125" style="2" customWidth="1"/>
    <col min="14600" max="14600" width="13.375" style="2" customWidth="1"/>
    <col min="14601" max="14602" width="10.875" style="2"/>
    <col min="14603" max="14603" width="13.375" style="2" customWidth="1"/>
    <col min="14604" max="14848" width="10.875" style="2"/>
    <col min="14849" max="14849" width="13.375" style="2" customWidth="1"/>
    <col min="14850" max="14850" width="20.875" style="2" customWidth="1"/>
    <col min="14851" max="14853" width="13.375" style="2" customWidth="1"/>
    <col min="14854" max="14854" width="10.875" style="2"/>
    <col min="14855" max="14855" width="12.125" style="2" customWidth="1"/>
    <col min="14856" max="14856" width="13.375" style="2" customWidth="1"/>
    <col min="14857" max="14858" width="10.875" style="2"/>
    <col min="14859" max="14859" width="13.375" style="2" customWidth="1"/>
    <col min="14860" max="15104" width="10.875" style="2"/>
    <col min="15105" max="15105" width="13.375" style="2" customWidth="1"/>
    <col min="15106" max="15106" width="20.875" style="2" customWidth="1"/>
    <col min="15107" max="15109" width="13.375" style="2" customWidth="1"/>
    <col min="15110" max="15110" width="10.875" style="2"/>
    <col min="15111" max="15111" width="12.125" style="2" customWidth="1"/>
    <col min="15112" max="15112" width="13.375" style="2" customWidth="1"/>
    <col min="15113" max="15114" width="10.875" style="2"/>
    <col min="15115" max="15115" width="13.375" style="2" customWidth="1"/>
    <col min="15116" max="15360" width="10.875" style="2"/>
    <col min="15361" max="15361" width="13.375" style="2" customWidth="1"/>
    <col min="15362" max="15362" width="20.875" style="2" customWidth="1"/>
    <col min="15363" max="15365" width="13.375" style="2" customWidth="1"/>
    <col min="15366" max="15366" width="10.875" style="2"/>
    <col min="15367" max="15367" width="12.125" style="2" customWidth="1"/>
    <col min="15368" max="15368" width="13.375" style="2" customWidth="1"/>
    <col min="15369" max="15370" width="10.875" style="2"/>
    <col min="15371" max="15371" width="13.375" style="2" customWidth="1"/>
    <col min="15372" max="15616" width="10.875" style="2"/>
    <col min="15617" max="15617" width="13.375" style="2" customWidth="1"/>
    <col min="15618" max="15618" width="20.875" style="2" customWidth="1"/>
    <col min="15619" max="15621" width="13.375" style="2" customWidth="1"/>
    <col min="15622" max="15622" width="10.875" style="2"/>
    <col min="15623" max="15623" width="12.125" style="2" customWidth="1"/>
    <col min="15624" max="15624" width="13.375" style="2" customWidth="1"/>
    <col min="15625" max="15626" width="10.875" style="2"/>
    <col min="15627" max="15627" width="13.375" style="2" customWidth="1"/>
    <col min="15628" max="15872" width="10.875" style="2"/>
    <col min="15873" max="15873" width="13.375" style="2" customWidth="1"/>
    <col min="15874" max="15874" width="20.875" style="2" customWidth="1"/>
    <col min="15875" max="15877" width="13.375" style="2" customWidth="1"/>
    <col min="15878" max="15878" width="10.875" style="2"/>
    <col min="15879" max="15879" width="12.125" style="2" customWidth="1"/>
    <col min="15880" max="15880" width="13.375" style="2" customWidth="1"/>
    <col min="15881" max="15882" width="10.875" style="2"/>
    <col min="15883" max="15883" width="13.375" style="2" customWidth="1"/>
    <col min="15884" max="16128" width="10.875" style="2"/>
    <col min="16129" max="16129" width="13.375" style="2" customWidth="1"/>
    <col min="16130" max="16130" width="20.875" style="2" customWidth="1"/>
    <col min="16131" max="16133" width="13.375" style="2" customWidth="1"/>
    <col min="16134" max="16134" width="10.875" style="2"/>
    <col min="16135" max="16135" width="12.125" style="2" customWidth="1"/>
    <col min="16136" max="16136" width="13.375" style="2" customWidth="1"/>
    <col min="16137" max="16138" width="10.875" style="2"/>
    <col min="16139" max="16139" width="13.375" style="2" customWidth="1"/>
    <col min="16140" max="16384" width="10.875" style="2"/>
  </cols>
  <sheetData>
    <row r="1" spans="1:19" x14ac:dyDescent="0.2">
      <c r="A1" s="1"/>
    </row>
    <row r="6" spans="1:19" ht="28.5" x14ac:dyDescent="0.3">
      <c r="E6" s="46" t="s">
        <v>268</v>
      </c>
    </row>
    <row r="7" spans="1:19" x14ac:dyDescent="0.2">
      <c r="D7" s="3" t="s">
        <v>269</v>
      </c>
    </row>
    <row r="8" spans="1:19" ht="18" thickBot="1" x14ac:dyDescent="0.25">
      <c r="B8" s="4"/>
      <c r="C8" s="4"/>
      <c r="D8" s="28" t="s">
        <v>270</v>
      </c>
      <c r="E8" s="4"/>
      <c r="F8" s="4"/>
      <c r="G8" s="4"/>
      <c r="H8" s="4"/>
      <c r="I8" s="4"/>
      <c r="J8" s="28" t="s">
        <v>271</v>
      </c>
      <c r="K8" s="4"/>
    </row>
    <row r="9" spans="1:19" x14ac:dyDescent="0.2">
      <c r="C9" s="9"/>
      <c r="D9" s="6" t="s">
        <v>272</v>
      </c>
      <c r="E9" s="7"/>
      <c r="F9" s="7"/>
      <c r="G9" s="7"/>
      <c r="H9" s="7"/>
      <c r="I9" s="7"/>
      <c r="J9" s="7"/>
      <c r="K9" s="7"/>
      <c r="L9" s="35"/>
      <c r="M9" s="35"/>
      <c r="N9" s="35"/>
      <c r="O9" s="35"/>
      <c r="P9" s="35"/>
      <c r="Q9" s="35"/>
      <c r="R9" s="35"/>
    </row>
    <row r="10" spans="1:19" x14ac:dyDescent="0.2">
      <c r="C10" s="10" t="s">
        <v>273</v>
      </c>
      <c r="D10" s="9"/>
      <c r="E10" s="7"/>
      <c r="F10" s="7"/>
      <c r="G10" s="7"/>
      <c r="H10" s="6" t="s">
        <v>274</v>
      </c>
      <c r="I10" s="7"/>
      <c r="J10" s="7"/>
      <c r="K10" s="7"/>
      <c r="L10" s="35"/>
      <c r="N10" s="35"/>
      <c r="O10" s="35"/>
      <c r="P10" s="35"/>
      <c r="Q10" s="35"/>
      <c r="R10" s="35"/>
      <c r="S10" s="35"/>
    </row>
    <row r="11" spans="1:19" x14ac:dyDescent="0.2">
      <c r="C11" s="10" t="s">
        <v>275</v>
      </c>
      <c r="D11" s="10" t="s">
        <v>276</v>
      </c>
      <c r="E11" s="9"/>
      <c r="F11" s="7"/>
      <c r="G11" s="7"/>
      <c r="H11" s="6" t="s">
        <v>277</v>
      </c>
      <c r="I11" s="7"/>
      <c r="J11" s="67" t="s">
        <v>278</v>
      </c>
      <c r="K11" s="68"/>
      <c r="L11" s="35"/>
      <c r="N11" s="35"/>
      <c r="O11" s="35"/>
      <c r="Q11" s="35"/>
      <c r="R11" s="35"/>
      <c r="S11" s="35"/>
    </row>
    <row r="12" spans="1:19" x14ac:dyDescent="0.2">
      <c r="B12" s="7"/>
      <c r="C12" s="5"/>
      <c r="D12" s="5"/>
      <c r="E12" s="8" t="s">
        <v>279</v>
      </c>
      <c r="F12" s="26" t="s">
        <v>280</v>
      </c>
      <c r="G12" s="26" t="s">
        <v>281</v>
      </c>
      <c r="H12" s="47" t="s">
        <v>282</v>
      </c>
      <c r="I12" s="26" t="s">
        <v>283</v>
      </c>
      <c r="J12" s="69"/>
      <c r="K12" s="70"/>
      <c r="L12" s="35"/>
      <c r="M12" s="35"/>
      <c r="N12" s="35"/>
      <c r="O12" s="35"/>
      <c r="P12" s="35"/>
      <c r="Q12" s="35"/>
      <c r="R12" s="35"/>
      <c r="S12" s="35"/>
    </row>
    <row r="13" spans="1:19" x14ac:dyDescent="0.2">
      <c r="C13" s="9"/>
      <c r="F13" s="15"/>
    </row>
    <row r="14" spans="1:19" x14ac:dyDescent="0.2">
      <c r="B14" s="1" t="s">
        <v>284</v>
      </c>
      <c r="C14" s="16">
        <f t="shared" ref="C14:C22" si="0">D14+C45</f>
        <v>7000.4100000000008</v>
      </c>
      <c r="D14" s="14">
        <f>E14+K14</f>
        <v>4417.1900000000005</v>
      </c>
      <c r="E14" s="14">
        <f t="shared" ref="E14:E23" si="1">F14+G14+H14+I14</f>
        <v>3702.8300000000004</v>
      </c>
      <c r="F14" s="15">
        <v>2227.0300000000002</v>
      </c>
      <c r="G14" s="15">
        <v>461.54</v>
      </c>
      <c r="H14" s="15">
        <v>848.2</v>
      </c>
      <c r="I14" s="15">
        <v>166.06</v>
      </c>
      <c r="J14" s="20"/>
      <c r="K14" s="36">
        <v>714.36</v>
      </c>
    </row>
    <row r="15" spans="1:19" x14ac:dyDescent="0.2">
      <c r="B15" s="1" t="s">
        <v>285</v>
      </c>
      <c r="C15" s="16">
        <f t="shared" si="0"/>
        <v>6349.92</v>
      </c>
      <c r="D15" s="14">
        <f>E15+K15</f>
        <v>3892.51</v>
      </c>
      <c r="E15" s="14">
        <f t="shared" si="1"/>
        <v>3256.98</v>
      </c>
      <c r="F15" s="15">
        <v>1837.13</v>
      </c>
      <c r="G15" s="15">
        <v>370.63</v>
      </c>
      <c r="H15" s="15">
        <v>818.39</v>
      </c>
      <c r="I15" s="15">
        <v>230.83</v>
      </c>
      <c r="J15" s="20"/>
      <c r="K15" s="36">
        <v>635.53</v>
      </c>
    </row>
    <row r="16" spans="1:19" x14ac:dyDescent="0.2">
      <c r="B16" s="1" t="s">
        <v>286</v>
      </c>
      <c r="C16" s="16">
        <f t="shared" si="0"/>
        <v>6861.99</v>
      </c>
      <c r="D16" s="14">
        <f>E16+K16</f>
        <v>3864.5</v>
      </c>
      <c r="E16" s="14">
        <f t="shared" si="1"/>
        <v>3089.73</v>
      </c>
      <c r="F16" s="15">
        <v>1935.83</v>
      </c>
      <c r="G16" s="15">
        <v>219.01</v>
      </c>
      <c r="H16" s="15">
        <v>738.16</v>
      </c>
      <c r="I16" s="15">
        <v>196.73</v>
      </c>
      <c r="J16" s="20"/>
      <c r="K16" s="36">
        <v>774.77</v>
      </c>
    </row>
    <row r="17" spans="2:11" x14ac:dyDescent="0.2">
      <c r="B17" s="1" t="s">
        <v>287</v>
      </c>
      <c r="C17" s="16">
        <f t="shared" si="0"/>
        <v>6080.1</v>
      </c>
      <c r="D17" s="14">
        <f>E17+J17</f>
        <v>3921</v>
      </c>
      <c r="E17" s="14">
        <f t="shared" si="1"/>
        <v>2789.9500000000003</v>
      </c>
      <c r="F17" s="15">
        <v>2113.86</v>
      </c>
      <c r="G17" s="15">
        <v>132.82</v>
      </c>
      <c r="H17" s="15">
        <v>398.59</v>
      </c>
      <c r="I17" s="15">
        <v>144.68</v>
      </c>
      <c r="J17" s="71">
        <v>1131.05</v>
      </c>
      <c r="K17" s="72"/>
    </row>
    <row r="18" spans="2:11" x14ac:dyDescent="0.2">
      <c r="B18" s="1" t="s">
        <v>288</v>
      </c>
      <c r="C18" s="16">
        <f t="shared" si="0"/>
        <v>6108.62</v>
      </c>
      <c r="D18" s="14">
        <f t="shared" ref="D18:D24" si="2">E18+K18</f>
        <v>3420.39</v>
      </c>
      <c r="E18" s="14">
        <f t="shared" si="1"/>
        <v>2545</v>
      </c>
      <c r="F18" s="15">
        <v>1819.96</v>
      </c>
      <c r="G18" s="15">
        <v>209.53</v>
      </c>
      <c r="H18" s="15">
        <v>377.51</v>
      </c>
      <c r="I18" s="15">
        <v>138</v>
      </c>
      <c r="J18" s="20"/>
      <c r="K18" s="36">
        <v>875.39</v>
      </c>
    </row>
    <row r="19" spans="2:11" x14ac:dyDescent="0.2">
      <c r="B19" s="1" t="s">
        <v>289</v>
      </c>
      <c r="C19" s="16">
        <f t="shared" si="0"/>
        <v>6130.4949999999999</v>
      </c>
      <c r="D19" s="14">
        <f t="shared" si="2"/>
        <v>3648.5349999999999</v>
      </c>
      <c r="E19" s="14">
        <f t="shared" si="1"/>
        <v>2824.7649999999999</v>
      </c>
      <c r="F19" s="15">
        <v>2065.165</v>
      </c>
      <c r="G19" s="15">
        <v>155.83199999999999</v>
      </c>
      <c r="H19" s="15">
        <v>372.82799999999997</v>
      </c>
      <c r="I19" s="15">
        <v>230.94</v>
      </c>
      <c r="J19" s="20"/>
      <c r="K19" s="36">
        <v>823.77</v>
      </c>
    </row>
    <row r="20" spans="2:11" x14ac:dyDescent="0.2">
      <c r="B20" s="1" t="s">
        <v>290</v>
      </c>
      <c r="C20" s="16">
        <f t="shared" si="0"/>
        <v>5311.9</v>
      </c>
      <c r="D20" s="14">
        <f t="shared" si="2"/>
        <v>3404.77</v>
      </c>
      <c r="E20" s="14">
        <f t="shared" si="1"/>
        <v>2528.6</v>
      </c>
      <c r="F20" s="15">
        <v>1676.36</v>
      </c>
      <c r="G20" s="15">
        <v>198.85</v>
      </c>
      <c r="H20" s="15">
        <v>498.89</v>
      </c>
      <c r="I20" s="15">
        <v>154.5</v>
      </c>
      <c r="J20" s="20"/>
      <c r="K20" s="36">
        <v>876.17</v>
      </c>
    </row>
    <row r="21" spans="2:11" x14ac:dyDescent="0.2">
      <c r="B21" s="1" t="s">
        <v>291</v>
      </c>
      <c r="C21" s="16">
        <f t="shared" si="0"/>
        <v>5192.92</v>
      </c>
      <c r="D21" s="14">
        <f t="shared" si="2"/>
        <v>2928.07</v>
      </c>
      <c r="E21" s="14">
        <f t="shared" si="1"/>
        <v>2219.2800000000002</v>
      </c>
      <c r="F21" s="15">
        <v>1537.3</v>
      </c>
      <c r="G21" s="15">
        <v>154.01</v>
      </c>
      <c r="H21" s="15">
        <v>401.17</v>
      </c>
      <c r="I21" s="15">
        <v>126.8</v>
      </c>
      <c r="J21" s="20"/>
      <c r="K21" s="36">
        <v>708.79</v>
      </c>
    </row>
    <row r="22" spans="2:11" x14ac:dyDescent="0.2">
      <c r="B22" s="1" t="s">
        <v>292</v>
      </c>
      <c r="C22" s="16">
        <f t="shared" si="0"/>
        <v>5148</v>
      </c>
      <c r="D22" s="14">
        <f t="shared" si="2"/>
        <v>2462</v>
      </c>
      <c r="E22" s="14">
        <f t="shared" si="1"/>
        <v>2086</v>
      </c>
      <c r="F22" s="15">
        <v>1552</v>
      </c>
      <c r="G22" s="15">
        <v>84</v>
      </c>
      <c r="H22" s="15">
        <v>342</v>
      </c>
      <c r="I22" s="15">
        <v>108</v>
      </c>
      <c r="J22" s="20"/>
      <c r="K22" s="36">
        <v>376</v>
      </c>
    </row>
    <row r="23" spans="2:11" x14ac:dyDescent="0.2">
      <c r="B23" s="1" t="s">
        <v>293</v>
      </c>
      <c r="C23" s="16">
        <f>D23+C54</f>
        <v>4574</v>
      </c>
      <c r="D23" s="14">
        <f t="shared" si="2"/>
        <v>2308</v>
      </c>
      <c r="E23" s="14">
        <f t="shared" si="1"/>
        <v>1953</v>
      </c>
      <c r="F23" s="14">
        <v>1417</v>
      </c>
      <c r="G23" s="14">
        <v>96</v>
      </c>
      <c r="H23" s="14">
        <v>329</v>
      </c>
      <c r="I23" s="14">
        <v>111</v>
      </c>
      <c r="J23" s="20"/>
      <c r="K23" s="1">
        <v>355</v>
      </c>
    </row>
    <row r="24" spans="2:11" x14ac:dyDescent="0.2">
      <c r="B24" s="1" t="s">
        <v>294</v>
      </c>
      <c r="C24" s="16">
        <f>D24+C55</f>
        <v>4146.1499999999996</v>
      </c>
      <c r="D24" s="14">
        <f t="shared" si="2"/>
        <v>2037.7600000000002</v>
      </c>
      <c r="E24" s="14">
        <f>F24+G24+H24+I24</f>
        <v>1714.15</v>
      </c>
      <c r="F24" s="15">
        <v>1246.51</v>
      </c>
      <c r="G24" s="15">
        <v>101.76</v>
      </c>
      <c r="H24" s="15">
        <v>209.43</v>
      </c>
      <c r="I24" s="15">
        <v>156.44999999999999</v>
      </c>
      <c r="J24" s="48"/>
      <c r="K24" s="49">
        <v>323.61</v>
      </c>
    </row>
    <row r="25" spans="2:11" x14ac:dyDescent="0.2">
      <c r="B25" s="3" t="s">
        <v>295</v>
      </c>
      <c r="C25" s="17">
        <f>SUM(C27:C38)</f>
        <v>3657.08</v>
      </c>
      <c r="D25" s="18">
        <f t="shared" ref="D25:K25" si="3">SUM(D27:D38)</f>
        <v>1783.2699999999998</v>
      </c>
      <c r="E25" s="18">
        <f t="shared" si="3"/>
        <v>1550.92</v>
      </c>
      <c r="F25" s="18">
        <f t="shared" si="3"/>
        <v>1181.33</v>
      </c>
      <c r="G25" s="18">
        <f t="shared" si="3"/>
        <v>54.24</v>
      </c>
      <c r="H25" s="18">
        <f t="shared" si="3"/>
        <v>175.07000000000002</v>
      </c>
      <c r="I25" s="18">
        <f t="shared" si="3"/>
        <v>140.28000000000003</v>
      </c>
      <c r="J25" s="50"/>
      <c r="K25" s="3">
        <f t="shared" si="3"/>
        <v>232.35000000000002</v>
      </c>
    </row>
    <row r="26" spans="2:11" x14ac:dyDescent="0.2">
      <c r="C26" s="9"/>
      <c r="K26" s="49"/>
    </row>
    <row r="27" spans="2:11" x14ac:dyDescent="0.2">
      <c r="B27" s="1" t="s">
        <v>296</v>
      </c>
      <c r="C27" s="16">
        <f t="shared" ref="C27:C38" si="4">D27+C58</f>
        <v>293.17000000000007</v>
      </c>
      <c r="D27" s="14">
        <f t="shared" ref="D27:D38" si="5">E27+K27</f>
        <v>148.57000000000002</v>
      </c>
      <c r="E27" s="14">
        <f t="shared" ref="E27:E38" si="6">F27+G27+H27+I27</f>
        <v>125.05000000000001</v>
      </c>
      <c r="F27" s="15">
        <v>94.79</v>
      </c>
      <c r="G27" s="15">
        <v>6.95</v>
      </c>
      <c r="H27" s="15">
        <v>11.71</v>
      </c>
      <c r="I27" s="15">
        <v>11.6</v>
      </c>
      <c r="J27" s="20"/>
      <c r="K27" s="36">
        <v>23.52</v>
      </c>
    </row>
    <row r="28" spans="2:11" x14ac:dyDescent="0.2">
      <c r="B28" s="1" t="s">
        <v>297</v>
      </c>
      <c r="C28" s="16">
        <f t="shared" si="4"/>
        <v>239.4</v>
      </c>
      <c r="D28" s="14">
        <f t="shared" si="5"/>
        <v>143.84</v>
      </c>
      <c r="E28" s="14">
        <f t="shared" si="6"/>
        <v>123.57000000000001</v>
      </c>
      <c r="F28" s="15">
        <v>96.04</v>
      </c>
      <c r="G28" s="15">
        <v>1.95</v>
      </c>
      <c r="H28" s="15">
        <v>13.95</v>
      </c>
      <c r="I28" s="15">
        <v>11.63</v>
      </c>
      <c r="J28" s="20"/>
      <c r="K28" s="36">
        <v>20.27</v>
      </c>
    </row>
    <row r="29" spans="2:11" x14ac:dyDescent="0.2">
      <c r="B29" s="1" t="s">
        <v>298</v>
      </c>
      <c r="C29" s="16">
        <f t="shared" si="4"/>
        <v>252.92</v>
      </c>
      <c r="D29" s="14">
        <f t="shared" si="5"/>
        <v>152.41999999999999</v>
      </c>
      <c r="E29" s="14">
        <f t="shared" si="6"/>
        <v>132.01</v>
      </c>
      <c r="F29" s="15">
        <v>103.72</v>
      </c>
      <c r="G29" s="15">
        <v>3.2</v>
      </c>
      <c r="H29" s="15">
        <v>12.64</v>
      </c>
      <c r="I29" s="15">
        <v>12.45</v>
      </c>
      <c r="J29" s="20"/>
      <c r="K29" s="36">
        <v>20.41</v>
      </c>
    </row>
    <row r="30" spans="2:11" x14ac:dyDescent="0.2">
      <c r="B30" s="1" t="s">
        <v>299</v>
      </c>
      <c r="C30" s="16">
        <f t="shared" si="4"/>
        <v>264.20999999999998</v>
      </c>
      <c r="D30" s="14">
        <f t="shared" si="5"/>
        <v>154.30999999999997</v>
      </c>
      <c r="E30" s="14">
        <f t="shared" si="6"/>
        <v>133.35999999999999</v>
      </c>
      <c r="F30" s="15">
        <v>105.84</v>
      </c>
      <c r="G30" s="15">
        <v>3.63</v>
      </c>
      <c r="H30" s="15">
        <v>13.13</v>
      </c>
      <c r="I30" s="15">
        <v>10.76</v>
      </c>
      <c r="J30" s="20"/>
      <c r="K30" s="36">
        <v>20.95</v>
      </c>
    </row>
    <row r="31" spans="2:11" x14ac:dyDescent="0.2">
      <c r="B31" s="1" t="s">
        <v>300</v>
      </c>
      <c r="C31" s="16">
        <f t="shared" si="4"/>
        <v>281</v>
      </c>
      <c r="D31" s="14">
        <f t="shared" si="5"/>
        <v>151.55000000000001</v>
      </c>
      <c r="E31" s="14">
        <f t="shared" si="6"/>
        <v>133.78</v>
      </c>
      <c r="F31" s="15">
        <v>103.07</v>
      </c>
      <c r="G31" s="15">
        <v>4.18</v>
      </c>
      <c r="H31" s="15">
        <v>12.77</v>
      </c>
      <c r="I31" s="15">
        <v>13.76</v>
      </c>
      <c r="J31" s="20"/>
      <c r="K31" s="36">
        <v>17.77</v>
      </c>
    </row>
    <row r="32" spans="2:11" x14ac:dyDescent="0.2">
      <c r="B32" s="1" t="s">
        <v>301</v>
      </c>
      <c r="C32" s="16">
        <f t="shared" si="4"/>
        <v>303.77</v>
      </c>
      <c r="D32" s="14">
        <f t="shared" si="5"/>
        <v>151.86000000000001</v>
      </c>
      <c r="E32" s="14">
        <f t="shared" si="6"/>
        <v>134.92000000000002</v>
      </c>
      <c r="F32" s="15">
        <v>101.06</v>
      </c>
      <c r="G32" s="15">
        <v>3.73</v>
      </c>
      <c r="H32" s="15">
        <v>15.02</v>
      </c>
      <c r="I32" s="15">
        <v>15.11</v>
      </c>
      <c r="J32" s="20"/>
      <c r="K32" s="36">
        <v>16.940000000000001</v>
      </c>
    </row>
    <row r="33" spans="2:16" x14ac:dyDescent="0.2">
      <c r="B33" s="1" t="s">
        <v>302</v>
      </c>
      <c r="C33" s="16">
        <f t="shared" si="4"/>
        <v>321.61</v>
      </c>
      <c r="D33" s="14">
        <f t="shared" si="5"/>
        <v>148.16999999999999</v>
      </c>
      <c r="E33" s="14">
        <f t="shared" si="6"/>
        <v>132.07999999999998</v>
      </c>
      <c r="F33" s="15">
        <v>97.14</v>
      </c>
      <c r="G33" s="15">
        <v>3.21</v>
      </c>
      <c r="H33" s="15">
        <v>17.52</v>
      </c>
      <c r="I33" s="15">
        <v>14.21</v>
      </c>
      <c r="J33" s="20"/>
      <c r="K33" s="36">
        <v>16.09</v>
      </c>
    </row>
    <row r="34" spans="2:16" x14ac:dyDescent="0.2">
      <c r="B34" s="1" t="s">
        <v>303</v>
      </c>
      <c r="C34" s="16">
        <f t="shared" si="4"/>
        <v>337.99</v>
      </c>
      <c r="D34" s="14">
        <f t="shared" si="5"/>
        <v>150.36000000000001</v>
      </c>
      <c r="E34" s="14">
        <f t="shared" si="6"/>
        <v>134.19</v>
      </c>
      <c r="F34" s="15">
        <v>98.07</v>
      </c>
      <c r="G34" s="15">
        <v>4.17</v>
      </c>
      <c r="H34" s="15">
        <v>18.95</v>
      </c>
      <c r="I34" s="15">
        <v>13</v>
      </c>
      <c r="J34" s="20"/>
      <c r="K34" s="36">
        <v>16.170000000000002</v>
      </c>
    </row>
    <row r="35" spans="2:16" x14ac:dyDescent="0.2">
      <c r="B35" s="1" t="s">
        <v>304</v>
      </c>
      <c r="C35" s="16">
        <f t="shared" si="4"/>
        <v>352.23</v>
      </c>
      <c r="D35" s="14">
        <f t="shared" si="5"/>
        <v>159.57999999999998</v>
      </c>
      <c r="E35" s="14">
        <f t="shared" si="6"/>
        <v>140.41</v>
      </c>
      <c r="F35" s="15">
        <v>105.82</v>
      </c>
      <c r="G35" s="15">
        <v>5.28</v>
      </c>
      <c r="H35" s="15">
        <v>17.600000000000001</v>
      </c>
      <c r="I35" s="15">
        <v>11.71</v>
      </c>
      <c r="J35" s="20"/>
      <c r="K35" s="36">
        <v>19.170000000000002</v>
      </c>
    </row>
    <row r="36" spans="2:16" x14ac:dyDescent="0.2">
      <c r="B36" s="1" t="s">
        <v>305</v>
      </c>
      <c r="C36" s="16">
        <f t="shared" si="4"/>
        <v>292.63</v>
      </c>
      <c r="D36" s="14">
        <f t="shared" si="5"/>
        <v>124.80999999999999</v>
      </c>
      <c r="E36" s="14">
        <f t="shared" si="6"/>
        <v>109.32</v>
      </c>
      <c r="F36" s="15">
        <v>82.74</v>
      </c>
      <c r="G36" s="15">
        <v>4.29</v>
      </c>
      <c r="H36" s="15">
        <v>13.55</v>
      </c>
      <c r="I36" s="15">
        <v>8.74</v>
      </c>
      <c r="J36" s="20"/>
      <c r="K36" s="36">
        <v>15.49</v>
      </c>
    </row>
    <row r="37" spans="2:16" x14ac:dyDescent="0.2">
      <c r="B37" s="1" t="s">
        <v>306</v>
      </c>
      <c r="C37" s="16">
        <f t="shared" si="4"/>
        <v>305.33000000000004</v>
      </c>
      <c r="D37" s="14">
        <f t="shared" si="5"/>
        <v>140.1</v>
      </c>
      <c r="E37" s="14">
        <f t="shared" si="6"/>
        <v>121.39999999999999</v>
      </c>
      <c r="F37" s="15">
        <v>93.58</v>
      </c>
      <c r="G37" s="15">
        <v>5.55</v>
      </c>
      <c r="H37" s="15">
        <v>13.89</v>
      </c>
      <c r="I37" s="15">
        <v>8.3800000000000008</v>
      </c>
      <c r="J37" s="20"/>
      <c r="K37" s="36">
        <v>18.7</v>
      </c>
    </row>
    <row r="38" spans="2:16" x14ac:dyDescent="0.2">
      <c r="B38" s="1" t="s">
        <v>307</v>
      </c>
      <c r="C38" s="16">
        <f t="shared" si="4"/>
        <v>412.82</v>
      </c>
      <c r="D38" s="14">
        <f t="shared" si="5"/>
        <v>157.69999999999999</v>
      </c>
      <c r="E38" s="14">
        <f t="shared" si="6"/>
        <v>130.82999999999998</v>
      </c>
      <c r="F38" s="15">
        <v>99.46</v>
      </c>
      <c r="G38" s="15">
        <v>8.1</v>
      </c>
      <c r="H38" s="15">
        <v>14.34</v>
      </c>
      <c r="I38" s="15">
        <v>8.93</v>
      </c>
      <c r="J38" s="20"/>
      <c r="K38" s="36">
        <v>26.87</v>
      </c>
    </row>
    <row r="39" spans="2:16" ht="18" thickBot="1" x14ac:dyDescent="0.25">
      <c r="B39" s="4"/>
      <c r="C39" s="21"/>
      <c r="D39" s="4"/>
      <c r="E39" s="4"/>
      <c r="F39" s="4"/>
      <c r="G39" s="4"/>
      <c r="H39" s="4"/>
      <c r="I39" s="4"/>
      <c r="J39" s="4"/>
      <c r="K39" s="4"/>
    </row>
    <row r="40" spans="2:16" x14ac:dyDescent="0.2">
      <c r="C40" s="5"/>
      <c r="D40" s="6" t="s">
        <v>272</v>
      </c>
      <c r="E40" s="7"/>
      <c r="F40" s="7"/>
      <c r="G40" s="7"/>
      <c r="H40" s="7"/>
      <c r="I40" s="7"/>
      <c r="J40" s="9"/>
      <c r="K40" s="9"/>
      <c r="L40" s="35"/>
      <c r="M40" s="35"/>
      <c r="N40" s="35"/>
      <c r="O40" s="35"/>
    </row>
    <row r="41" spans="2:16" x14ac:dyDescent="0.2">
      <c r="C41" s="9"/>
      <c r="D41" s="7"/>
      <c r="E41" s="7"/>
      <c r="F41" s="6" t="s">
        <v>308</v>
      </c>
      <c r="G41" s="7"/>
      <c r="H41" s="7"/>
      <c r="I41" s="7"/>
      <c r="J41" s="10" t="s">
        <v>309</v>
      </c>
      <c r="K41" s="10" t="s">
        <v>310</v>
      </c>
      <c r="L41" s="35"/>
      <c r="N41" s="35"/>
      <c r="O41" s="35"/>
    </row>
    <row r="42" spans="2:16" x14ac:dyDescent="0.2">
      <c r="C42" s="10" t="s">
        <v>311</v>
      </c>
      <c r="D42" s="9"/>
      <c r="E42" s="7"/>
      <c r="F42" s="7"/>
      <c r="G42" s="9"/>
      <c r="H42" s="7"/>
      <c r="I42" s="7"/>
      <c r="J42" s="10" t="s">
        <v>312</v>
      </c>
      <c r="K42" s="10" t="s">
        <v>313</v>
      </c>
      <c r="L42" s="35"/>
      <c r="N42" s="35"/>
      <c r="O42" s="35"/>
    </row>
    <row r="43" spans="2:16" x14ac:dyDescent="0.2">
      <c r="B43" s="7"/>
      <c r="C43" s="5"/>
      <c r="D43" s="8" t="s">
        <v>279</v>
      </c>
      <c r="E43" s="8" t="s">
        <v>314</v>
      </c>
      <c r="F43" s="26" t="s">
        <v>283</v>
      </c>
      <c r="G43" s="8" t="s">
        <v>315</v>
      </c>
      <c r="H43" s="26" t="s">
        <v>316</v>
      </c>
      <c r="I43" s="26" t="s">
        <v>317</v>
      </c>
      <c r="J43" s="5"/>
      <c r="K43" s="5"/>
      <c r="L43" s="35"/>
      <c r="M43" s="35"/>
      <c r="N43" s="35"/>
      <c r="O43" s="35"/>
      <c r="P43" s="35"/>
    </row>
    <row r="44" spans="2:16" x14ac:dyDescent="0.2">
      <c r="C44" s="9"/>
    </row>
    <row r="45" spans="2:16" x14ac:dyDescent="0.2">
      <c r="B45" s="1" t="s">
        <v>284</v>
      </c>
      <c r="C45" s="16">
        <f t="shared" ref="C45:C54" si="7">D45+G45</f>
        <v>2583.2200000000003</v>
      </c>
      <c r="D45" s="14">
        <f t="shared" ref="D45:D54" si="8">E45+F45</f>
        <v>347.49</v>
      </c>
      <c r="E45" s="15">
        <v>39.950000000000003</v>
      </c>
      <c r="F45" s="15">
        <v>307.54000000000002</v>
      </c>
      <c r="G45" s="14">
        <f t="shared" ref="G45:G55" si="9">H45+I45</f>
        <v>2235.73</v>
      </c>
      <c r="H45" s="15">
        <v>2169.73</v>
      </c>
      <c r="I45" s="15">
        <v>66</v>
      </c>
      <c r="J45" s="14">
        <f t="shared" ref="J45:J53" si="10">D45+E14</f>
        <v>4050.3200000000006</v>
      </c>
      <c r="K45" s="14">
        <f>G45+K14</f>
        <v>2950.09</v>
      </c>
    </row>
    <row r="46" spans="2:16" x14ac:dyDescent="0.2">
      <c r="B46" s="1" t="s">
        <v>285</v>
      </c>
      <c r="C46" s="16">
        <f t="shared" si="7"/>
        <v>2457.41</v>
      </c>
      <c r="D46" s="14">
        <f t="shared" si="8"/>
        <v>406.68</v>
      </c>
      <c r="E46" s="15">
        <v>47.07</v>
      </c>
      <c r="F46" s="15">
        <v>359.61</v>
      </c>
      <c r="G46" s="14">
        <f t="shared" si="9"/>
        <v>2050.73</v>
      </c>
      <c r="H46" s="15">
        <v>1881.65</v>
      </c>
      <c r="I46" s="15">
        <v>169.08</v>
      </c>
      <c r="J46" s="14">
        <f t="shared" si="10"/>
        <v>3663.66</v>
      </c>
      <c r="K46" s="14">
        <f>G46+K15</f>
        <v>2686.26</v>
      </c>
    </row>
    <row r="47" spans="2:16" x14ac:dyDescent="0.2">
      <c r="B47" s="1" t="s">
        <v>286</v>
      </c>
      <c r="C47" s="16">
        <f t="shared" si="7"/>
        <v>2997.49</v>
      </c>
      <c r="D47" s="14">
        <f t="shared" si="8"/>
        <v>530.67999999999995</v>
      </c>
      <c r="E47" s="15">
        <v>48.53</v>
      </c>
      <c r="F47" s="15">
        <v>482.15</v>
      </c>
      <c r="G47" s="14">
        <f t="shared" si="9"/>
        <v>2466.81</v>
      </c>
      <c r="H47" s="15">
        <v>2122.4899999999998</v>
      </c>
      <c r="I47" s="15">
        <v>344.32</v>
      </c>
      <c r="J47" s="14">
        <f t="shared" si="10"/>
        <v>3620.41</v>
      </c>
      <c r="K47" s="14">
        <f>G47+K16</f>
        <v>3241.58</v>
      </c>
    </row>
    <row r="48" spans="2:16" x14ac:dyDescent="0.2">
      <c r="B48" s="1" t="s">
        <v>287</v>
      </c>
      <c r="C48" s="16">
        <f t="shared" si="7"/>
        <v>2159.1</v>
      </c>
      <c r="D48" s="14">
        <f t="shared" si="8"/>
        <v>538.27</v>
      </c>
      <c r="E48" s="15">
        <v>56.63</v>
      </c>
      <c r="F48" s="15">
        <v>481.64</v>
      </c>
      <c r="G48" s="14">
        <f t="shared" si="9"/>
        <v>1620.83</v>
      </c>
      <c r="H48" s="15">
        <v>1443.11</v>
      </c>
      <c r="I48" s="15">
        <v>177.72</v>
      </c>
      <c r="J48" s="14">
        <f t="shared" si="10"/>
        <v>3328.2200000000003</v>
      </c>
      <c r="K48" s="14">
        <f>G48+J17</f>
        <v>2751.88</v>
      </c>
    </row>
    <row r="49" spans="2:11" x14ac:dyDescent="0.2">
      <c r="B49" s="1" t="s">
        <v>288</v>
      </c>
      <c r="C49" s="16">
        <f t="shared" si="7"/>
        <v>2688.23</v>
      </c>
      <c r="D49" s="14">
        <f t="shared" si="8"/>
        <v>680.49</v>
      </c>
      <c r="E49" s="15">
        <v>48.37</v>
      </c>
      <c r="F49" s="15">
        <v>632.12</v>
      </c>
      <c r="G49" s="14">
        <f t="shared" si="9"/>
        <v>2007.74</v>
      </c>
      <c r="H49" s="15">
        <v>1807.42</v>
      </c>
      <c r="I49" s="15">
        <v>200.32</v>
      </c>
      <c r="J49" s="14">
        <f t="shared" si="10"/>
        <v>3225.49</v>
      </c>
      <c r="K49" s="14">
        <f>G49+K18</f>
        <v>2883.13</v>
      </c>
    </row>
    <row r="50" spans="2:11" x14ac:dyDescent="0.2">
      <c r="B50" s="1" t="s">
        <v>289</v>
      </c>
      <c r="C50" s="16">
        <f t="shared" si="7"/>
        <v>2481.96</v>
      </c>
      <c r="D50" s="14">
        <f t="shared" si="8"/>
        <v>804.57</v>
      </c>
      <c r="E50" s="15">
        <v>51.72</v>
      </c>
      <c r="F50" s="15">
        <v>752.85</v>
      </c>
      <c r="G50" s="14">
        <f t="shared" si="9"/>
        <v>1677.3899999999999</v>
      </c>
      <c r="H50" s="15">
        <v>1560.28</v>
      </c>
      <c r="I50" s="15">
        <v>117.11</v>
      </c>
      <c r="J50" s="14">
        <f t="shared" si="10"/>
        <v>3629.335</v>
      </c>
      <c r="K50" s="14">
        <f>G50+K19</f>
        <v>2501.16</v>
      </c>
    </row>
    <row r="51" spans="2:11" x14ac:dyDescent="0.2">
      <c r="B51" s="1" t="s">
        <v>290</v>
      </c>
      <c r="C51" s="16">
        <f t="shared" si="7"/>
        <v>1907.13</v>
      </c>
      <c r="D51" s="14">
        <f t="shared" si="8"/>
        <v>532.46</v>
      </c>
      <c r="E51" s="15">
        <v>55.31</v>
      </c>
      <c r="F51" s="15">
        <v>477.15</v>
      </c>
      <c r="G51" s="14">
        <f t="shared" si="9"/>
        <v>1374.67</v>
      </c>
      <c r="H51" s="15">
        <v>1151.1300000000001</v>
      </c>
      <c r="I51" s="15">
        <v>223.54</v>
      </c>
      <c r="J51" s="14">
        <f t="shared" si="10"/>
        <v>3061.06</v>
      </c>
      <c r="K51" s="14">
        <f>G51+K20</f>
        <v>2250.84</v>
      </c>
    </row>
    <row r="52" spans="2:11" x14ac:dyDescent="0.2">
      <c r="B52" s="1" t="s">
        <v>291</v>
      </c>
      <c r="C52" s="16">
        <f t="shared" si="7"/>
        <v>2264.85</v>
      </c>
      <c r="D52" s="14">
        <f t="shared" si="8"/>
        <v>468.43</v>
      </c>
      <c r="E52" s="15">
        <v>64.17</v>
      </c>
      <c r="F52" s="15">
        <v>404.26</v>
      </c>
      <c r="G52" s="14">
        <f t="shared" si="9"/>
        <v>1796.42</v>
      </c>
      <c r="H52" s="15">
        <v>1590.92</v>
      </c>
      <c r="I52" s="15">
        <v>205.5</v>
      </c>
      <c r="J52" s="14">
        <f t="shared" si="10"/>
        <v>2687.71</v>
      </c>
      <c r="K52" s="14">
        <f>G52+K21</f>
        <v>2505.21</v>
      </c>
    </row>
    <row r="53" spans="2:11" x14ac:dyDescent="0.2">
      <c r="B53" s="1" t="s">
        <v>292</v>
      </c>
      <c r="C53" s="16">
        <f t="shared" si="7"/>
        <v>2686</v>
      </c>
      <c r="D53" s="14">
        <f t="shared" si="8"/>
        <v>388</v>
      </c>
      <c r="E53" s="15">
        <v>22</v>
      </c>
      <c r="F53" s="15">
        <v>366</v>
      </c>
      <c r="G53" s="14">
        <f t="shared" si="9"/>
        <v>2298</v>
      </c>
      <c r="H53" s="15">
        <v>1940</v>
      </c>
      <c r="I53" s="15">
        <v>358</v>
      </c>
      <c r="J53" s="14">
        <f t="shared" si="10"/>
        <v>2474</v>
      </c>
      <c r="K53" s="14">
        <f>G53+K22</f>
        <v>2674</v>
      </c>
    </row>
    <row r="54" spans="2:11" x14ac:dyDescent="0.2">
      <c r="B54" s="1" t="s">
        <v>293</v>
      </c>
      <c r="C54" s="16">
        <f t="shared" si="7"/>
        <v>2266</v>
      </c>
      <c r="D54" s="14">
        <f t="shared" si="8"/>
        <v>338</v>
      </c>
      <c r="E54" s="14">
        <v>75</v>
      </c>
      <c r="F54" s="14">
        <v>263</v>
      </c>
      <c r="G54" s="14">
        <f t="shared" si="9"/>
        <v>1928</v>
      </c>
      <c r="H54" s="14">
        <v>1726</v>
      </c>
      <c r="I54" s="14">
        <v>202</v>
      </c>
      <c r="J54" s="14">
        <v>2291</v>
      </c>
      <c r="K54" s="14">
        <v>2283</v>
      </c>
    </row>
    <row r="55" spans="2:11" x14ac:dyDescent="0.2">
      <c r="B55" s="1" t="s">
        <v>294</v>
      </c>
      <c r="C55" s="16">
        <f>D55+G55</f>
        <v>2108.39</v>
      </c>
      <c r="D55" s="14">
        <f>E55+F55</f>
        <v>334.62</v>
      </c>
      <c r="E55" s="15">
        <v>63.46</v>
      </c>
      <c r="F55" s="15">
        <v>271.16000000000003</v>
      </c>
      <c r="G55" s="14">
        <f t="shared" si="9"/>
        <v>1773.77</v>
      </c>
      <c r="H55" s="15">
        <v>1562.21</v>
      </c>
      <c r="I55" s="15">
        <v>211.56</v>
      </c>
      <c r="J55" s="15">
        <v>2048.77</v>
      </c>
      <c r="K55" s="15">
        <v>2097.38</v>
      </c>
    </row>
    <row r="56" spans="2:11" x14ac:dyDescent="0.2">
      <c r="B56" s="3" t="s">
        <v>295</v>
      </c>
      <c r="C56" s="51">
        <f t="shared" ref="C56:K56" si="11">SUM(C58:C69)</f>
        <v>1873.81</v>
      </c>
      <c r="D56" s="19">
        <f t="shared" si="11"/>
        <v>328.12</v>
      </c>
      <c r="E56" s="19">
        <f t="shared" si="11"/>
        <v>64.81</v>
      </c>
      <c r="F56" s="19">
        <f t="shared" si="11"/>
        <v>263.31</v>
      </c>
      <c r="G56" s="19">
        <f t="shared" si="11"/>
        <v>1545.69</v>
      </c>
      <c r="H56" s="19">
        <f t="shared" si="11"/>
        <v>1248.21</v>
      </c>
      <c r="I56" s="18">
        <f t="shared" si="11"/>
        <v>297.48</v>
      </c>
      <c r="J56" s="19">
        <f t="shared" si="11"/>
        <v>1879.08</v>
      </c>
      <c r="K56" s="19">
        <f t="shared" si="11"/>
        <v>1778.0100000000002</v>
      </c>
    </row>
    <row r="57" spans="2:11" x14ac:dyDescent="0.2">
      <c r="B57" s="52"/>
    </row>
    <row r="58" spans="2:11" x14ac:dyDescent="0.2">
      <c r="B58" s="1" t="s">
        <v>296</v>
      </c>
      <c r="C58" s="16">
        <f t="shared" ref="C58:C69" si="12">D58+G58</f>
        <v>144.60000000000002</v>
      </c>
      <c r="D58" s="14">
        <f t="shared" ref="D58:D69" si="13">E58+F58</f>
        <v>18.05</v>
      </c>
      <c r="E58" s="15">
        <v>4.62</v>
      </c>
      <c r="F58" s="15">
        <v>13.43</v>
      </c>
      <c r="G58" s="14">
        <f t="shared" ref="G58:G69" si="14">H58+I58</f>
        <v>126.55000000000001</v>
      </c>
      <c r="H58" s="15">
        <v>111.12</v>
      </c>
      <c r="I58" s="15">
        <v>15.43</v>
      </c>
      <c r="J58" s="15">
        <v>143.1</v>
      </c>
      <c r="K58" s="15">
        <v>150.07</v>
      </c>
    </row>
    <row r="59" spans="2:11" x14ac:dyDescent="0.2">
      <c r="B59" s="1" t="s">
        <v>297</v>
      </c>
      <c r="C59" s="16">
        <f t="shared" si="12"/>
        <v>95.56</v>
      </c>
      <c r="D59" s="14">
        <f t="shared" si="13"/>
        <v>13.47</v>
      </c>
      <c r="E59" s="15">
        <v>4.42</v>
      </c>
      <c r="F59" s="15">
        <v>9.0500000000000007</v>
      </c>
      <c r="G59" s="14">
        <f t="shared" si="14"/>
        <v>82.09</v>
      </c>
      <c r="H59" s="15">
        <v>69.430000000000007</v>
      </c>
      <c r="I59" s="15">
        <v>12.66</v>
      </c>
      <c r="J59" s="15">
        <v>137.04</v>
      </c>
      <c r="K59" s="15">
        <v>102.35</v>
      </c>
    </row>
    <row r="60" spans="2:11" x14ac:dyDescent="0.2">
      <c r="B60" s="1" t="s">
        <v>298</v>
      </c>
      <c r="C60" s="16">
        <f t="shared" si="12"/>
        <v>100.5</v>
      </c>
      <c r="D60" s="14">
        <f t="shared" si="13"/>
        <v>14.75</v>
      </c>
      <c r="E60" s="15">
        <v>4.4000000000000004</v>
      </c>
      <c r="F60" s="15">
        <v>10.35</v>
      </c>
      <c r="G60" s="14">
        <f t="shared" si="14"/>
        <v>85.75</v>
      </c>
      <c r="H60" s="15">
        <v>67.12</v>
      </c>
      <c r="I60" s="15">
        <v>18.63</v>
      </c>
      <c r="J60" s="15">
        <v>146.76</v>
      </c>
      <c r="K60" s="15">
        <v>106.16</v>
      </c>
    </row>
    <row r="61" spans="2:11" x14ac:dyDescent="0.2">
      <c r="B61" s="1" t="s">
        <v>299</v>
      </c>
      <c r="C61" s="16">
        <f t="shared" si="12"/>
        <v>109.9</v>
      </c>
      <c r="D61" s="14">
        <f t="shared" si="13"/>
        <v>18.07</v>
      </c>
      <c r="E61" s="15">
        <v>4.41</v>
      </c>
      <c r="F61" s="15">
        <v>13.66</v>
      </c>
      <c r="G61" s="14">
        <f t="shared" si="14"/>
        <v>91.83</v>
      </c>
      <c r="H61" s="15">
        <v>76.739999999999995</v>
      </c>
      <c r="I61" s="15">
        <v>15.09</v>
      </c>
      <c r="J61" s="15">
        <v>151.44</v>
      </c>
      <c r="K61" s="15">
        <v>112.78</v>
      </c>
    </row>
    <row r="62" spans="2:11" x14ac:dyDescent="0.2">
      <c r="B62" s="1" t="s">
        <v>300</v>
      </c>
      <c r="C62" s="16">
        <f t="shared" si="12"/>
        <v>129.44999999999999</v>
      </c>
      <c r="D62" s="14">
        <f t="shared" si="13"/>
        <v>23.61</v>
      </c>
      <c r="E62" s="15">
        <v>5.85</v>
      </c>
      <c r="F62" s="15">
        <v>17.760000000000002</v>
      </c>
      <c r="G62" s="14">
        <f t="shared" si="14"/>
        <v>105.84</v>
      </c>
      <c r="H62" s="15">
        <v>86.94</v>
      </c>
      <c r="I62" s="15">
        <v>18.899999999999999</v>
      </c>
      <c r="J62" s="15">
        <v>157.38999999999999</v>
      </c>
      <c r="K62" s="15">
        <v>123.61</v>
      </c>
    </row>
    <row r="63" spans="2:11" x14ac:dyDescent="0.2">
      <c r="B63" s="1" t="s">
        <v>301</v>
      </c>
      <c r="C63" s="16">
        <f t="shared" si="12"/>
        <v>151.91</v>
      </c>
      <c r="D63" s="14">
        <f t="shared" si="13"/>
        <v>30.29</v>
      </c>
      <c r="E63" s="15">
        <v>7.06</v>
      </c>
      <c r="F63" s="15">
        <v>23.23</v>
      </c>
      <c r="G63" s="14">
        <f t="shared" si="14"/>
        <v>121.62</v>
      </c>
      <c r="H63" s="15">
        <v>102.9</v>
      </c>
      <c r="I63" s="15">
        <v>18.72</v>
      </c>
      <c r="J63" s="15">
        <v>165.21</v>
      </c>
      <c r="K63" s="15">
        <v>138.55000000000001</v>
      </c>
    </row>
    <row r="64" spans="2:11" x14ac:dyDescent="0.2">
      <c r="B64" s="1" t="s">
        <v>302</v>
      </c>
      <c r="C64" s="16">
        <f t="shared" si="12"/>
        <v>173.44</v>
      </c>
      <c r="D64" s="14">
        <f t="shared" si="13"/>
        <v>35.130000000000003</v>
      </c>
      <c r="E64" s="15">
        <v>8.06</v>
      </c>
      <c r="F64" s="15">
        <v>27.07</v>
      </c>
      <c r="G64" s="14">
        <f t="shared" si="14"/>
        <v>138.31</v>
      </c>
      <c r="H64" s="15">
        <v>117.11</v>
      </c>
      <c r="I64" s="15">
        <v>21.2</v>
      </c>
      <c r="J64" s="15">
        <v>167.21</v>
      </c>
      <c r="K64" s="15">
        <v>154.4</v>
      </c>
    </row>
    <row r="65" spans="1:11" x14ac:dyDescent="0.2">
      <c r="B65" s="1" t="s">
        <v>303</v>
      </c>
      <c r="C65" s="16">
        <f t="shared" si="12"/>
        <v>187.63</v>
      </c>
      <c r="D65" s="14">
        <f t="shared" si="13"/>
        <v>38.269999999999996</v>
      </c>
      <c r="E65" s="15">
        <v>7.98</v>
      </c>
      <c r="F65" s="15">
        <v>30.29</v>
      </c>
      <c r="G65" s="14">
        <f t="shared" si="14"/>
        <v>149.36000000000001</v>
      </c>
      <c r="H65" s="15">
        <v>126.33</v>
      </c>
      <c r="I65" s="15">
        <v>23.03</v>
      </c>
      <c r="J65" s="15">
        <v>172.46</v>
      </c>
      <c r="K65" s="15">
        <v>165.53</v>
      </c>
    </row>
    <row r="66" spans="1:11" x14ac:dyDescent="0.2">
      <c r="B66" s="1" t="s">
        <v>304</v>
      </c>
      <c r="C66" s="16">
        <f t="shared" si="12"/>
        <v>192.65</v>
      </c>
      <c r="D66" s="14">
        <f t="shared" si="13"/>
        <v>39.590000000000003</v>
      </c>
      <c r="E66" s="15">
        <v>6.06</v>
      </c>
      <c r="F66" s="15">
        <v>33.53</v>
      </c>
      <c r="G66" s="14">
        <f t="shared" si="14"/>
        <v>153.06</v>
      </c>
      <c r="H66" s="15">
        <v>130.11000000000001</v>
      </c>
      <c r="I66" s="15">
        <v>22.95</v>
      </c>
      <c r="J66" s="15">
        <v>180</v>
      </c>
      <c r="K66" s="15">
        <v>172.23</v>
      </c>
    </row>
    <row r="67" spans="1:11" x14ac:dyDescent="0.2">
      <c r="B67" s="1" t="s">
        <v>305</v>
      </c>
      <c r="C67" s="16">
        <f t="shared" si="12"/>
        <v>167.82</v>
      </c>
      <c r="D67" s="14">
        <f t="shared" si="13"/>
        <v>32.39</v>
      </c>
      <c r="E67" s="15">
        <v>4.4800000000000004</v>
      </c>
      <c r="F67" s="15">
        <v>27.91</v>
      </c>
      <c r="G67" s="14">
        <f t="shared" si="14"/>
        <v>135.43</v>
      </c>
      <c r="H67" s="15">
        <v>114.84</v>
      </c>
      <c r="I67" s="15">
        <v>20.59</v>
      </c>
      <c r="J67" s="15">
        <v>141.71</v>
      </c>
      <c r="K67" s="15">
        <v>150.91999999999999</v>
      </c>
    </row>
    <row r="68" spans="1:11" x14ac:dyDescent="0.2">
      <c r="B68" s="1" t="s">
        <v>306</v>
      </c>
      <c r="C68" s="16">
        <f t="shared" si="12"/>
        <v>165.23000000000002</v>
      </c>
      <c r="D68" s="14">
        <f t="shared" si="13"/>
        <v>33.5</v>
      </c>
      <c r="E68" s="15">
        <v>4.25</v>
      </c>
      <c r="F68" s="15">
        <v>29.25</v>
      </c>
      <c r="G68" s="14">
        <f t="shared" si="14"/>
        <v>131.73000000000002</v>
      </c>
      <c r="H68" s="15">
        <v>110.81</v>
      </c>
      <c r="I68" s="15">
        <v>20.92</v>
      </c>
      <c r="J68" s="15">
        <v>154.91</v>
      </c>
      <c r="K68" s="15">
        <v>150.41999999999999</v>
      </c>
    </row>
    <row r="69" spans="1:11" x14ac:dyDescent="0.2">
      <c r="B69" s="1" t="s">
        <v>307</v>
      </c>
      <c r="C69" s="16">
        <f t="shared" si="12"/>
        <v>255.12</v>
      </c>
      <c r="D69" s="14">
        <f t="shared" si="13"/>
        <v>31</v>
      </c>
      <c r="E69" s="15">
        <v>3.22</v>
      </c>
      <c r="F69" s="15">
        <v>27.78</v>
      </c>
      <c r="G69" s="14">
        <f t="shared" si="14"/>
        <v>224.12</v>
      </c>
      <c r="H69" s="15">
        <v>134.76</v>
      </c>
      <c r="I69" s="15">
        <v>89.36</v>
      </c>
      <c r="J69" s="15">
        <v>161.85</v>
      </c>
      <c r="K69" s="15">
        <v>250.99</v>
      </c>
    </row>
    <row r="70" spans="1:11" ht="18" thickBot="1" x14ac:dyDescent="0.25">
      <c r="B70" s="4"/>
      <c r="C70" s="21"/>
      <c r="D70" s="4"/>
      <c r="E70" s="4"/>
      <c r="F70" s="4"/>
      <c r="G70" s="4"/>
      <c r="H70" s="4"/>
      <c r="I70" s="4"/>
      <c r="J70" s="4"/>
      <c r="K70" s="4"/>
    </row>
    <row r="71" spans="1:11" x14ac:dyDescent="0.2">
      <c r="C71" s="1" t="s">
        <v>318</v>
      </c>
    </row>
    <row r="72" spans="1:11" x14ac:dyDescent="0.2">
      <c r="A72" s="1"/>
    </row>
    <row r="73" spans="1:11" x14ac:dyDescent="0.2">
      <c r="A73" s="1"/>
    </row>
  </sheetData>
  <mergeCells count="2">
    <mergeCell ref="J11:K12"/>
    <mergeCell ref="J17:K17"/>
  </mergeCells>
  <phoneticPr fontId="2"/>
  <pageMargins left="0.4" right="0.43" top="0.56999999999999995" bottom="0.59" header="0.51200000000000001" footer="0.51200000000000001"/>
  <pageSetup paperSize="12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9"/>
  <sheetViews>
    <sheetView showGridLines="0" zoomScale="75" workbookViewId="0">
      <selection activeCell="H26" sqref="H26"/>
    </sheetView>
  </sheetViews>
  <sheetFormatPr defaultColWidth="10.875" defaultRowHeight="17.25" x14ac:dyDescent="0.2"/>
  <cols>
    <col min="1" max="1" width="13.375" style="2" customWidth="1"/>
    <col min="2" max="2" width="17.125" style="2" customWidth="1"/>
    <col min="3" max="3" width="10.875" style="2"/>
    <col min="4" max="4" width="15.875" style="2" customWidth="1"/>
    <col min="5" max="5" width="9.625" style="2" customWidth="1"/>
    <col min="6" max="6" width="13.375" style="2" customWidth="1"/>
    <col min="7" max="7" width="9.625" style="2" customWidth="1"/>
    <col min="8" max="8" width="12.125" style="2" customWidth="1"/>
    <col min="9" max="9" width="9.625" style="2" customWidth="1"/>
    <col min="10" max="10" width="12.125" style="2" customWidth="1"/>
    <col min="11" max="11" width="9.625" style="2" customWidth="1"/>
    <col min="12" max="12" width="13.375" style="2" customWidth="1"/>
    <col min="13" max="256" width="10.875" style="2"/>
    <col min="257" max="257" width="13.375" style="2" customWidth="1"/>
    <col min="258" max="258" width="17.125" style="2" customWidth="1"/>
    <col min="259" max="259" width="10.875" style="2"/>
    <col min="260" max="260" width="15.875" style="2" customWidth="1"/>
    <col min="261" max="261" width="9.625" style="2" customWidth="1"/>
    <col min="262" max="262" width="13.375" style="2" customWidth="1"/>
    <col min="263" max="263" width="9.625" style="2" customWidth="1"/>
    <col min="264" max="264" width="12.125" style="2" customWidth="1"/>
    <col min="265" max="265" width="9.625" style="2" customWidth="1"/>
    <col min="266" max="266" width="12.125" style="2" customWidth="1"/>
    <col min="267" max="267" width="9.625" style="2" customWidth="1"/>
    <col min="268" max="268" width="13.375" style="2" customWidth="1"/>
    <col min="269" max="512" width="10.875" style="2"/>
    <col min="513" max="513" width="13.375" style="2" customWidth="1"/>
    <col min="514" max="514" width="17.125" style="2" customWidth="1"/>
    <col min="515" max="515" width="10.875" style="2"/>
    <col min="516" max="516" width="15.875" style="2" customWidth="1"/>
    <col min="517" max="517" width="9.625" style="2" customWidth="1"/>
    <col min="518" max="518" width="13.375" style="2" customWidth="1"/>
    <col min="519" max="519" width="9.625" style="2" customWidth="1"/>
    <col min="520" max="520" width="12.125" style="2" customWidth="1"/>
    <col min="521" max="521" width="9.625" style="2" customWidth="1"/>
    <col min="522" max="522" width="12.125" style="2" customWidth="1"/>
    <col min="523" max="523" width="9.625" style="2" customWidth="1"/>
    <col min="524" max="524" width="13.375" style="2" customWidth="1"/>
    <col min="525" max="768" width="10.875" style="2"/>
    <col min="769" max="769" width="13.375" style="2" customWidth="1"/>
    <col min="770" max="770" width="17.125" style="2" customWidth="1"/>
    <col min="771" max="771" width="10.875" style="2"/>
    <col min="772" max="772" width="15.875" style="2" customWidth="1"/>
    <col min="773" max="773" width="9.625" style="2" customWidth="1"/>
    <col min="774" max="774" width="13.375" style="2" customWidth="1"/>
    <col min="775" max="775" width="9.625" style="2" customWidth="1"/>
    <col min="776" max="776" width="12.125" style="2" customWidth="1"/>
    <col min="777" max="777" width="9.625" style="2" customWidth="1"/>
    <col min="778" max="778" width="12.125" style="2" customWidth="1"/>
    <col min="779" max="779" width="9.625" style="2" customWidth="1"/>
    <col min="780" max="780" width="13.375" style="2" customWidth="1"/>
    <col min="781" max="1024" width="10.875" style="2"/>
    <col min="1025" max="1025" width="13.375" style="2" customWidth="1"/>
    <col min="1026" max="1026" width="17.125" style="2" customWidth="1"/>
    <col min="1027" max="1027" width="10.875" style="2"/>
    <col min="1028" max="1028" width="15.875" style="2" customWidth="1"/>
    <col min="1029" max="1029" width="9.625" style="2" customWidth="1"/>
    <col min="1030" max="1030" width="13.375" style="2" customWidth="1"/>
    <col min="1031" max="1031" width="9.625" style="2" customWidth="1"/>
    <col min="1032" max="1032" width="12.125" style="2" customWidth="1"/>
    <col min="1033" max="1033" width="9.625" style="2" customWidth="1"/>
    <col min="1034" max="1034" width="12.125" style="2" customWidth="1"/>
    <col min="1035" max="1035" width="9.625" style="2" customWidth="1"/>
    <col min="1036" max="1036" width="13.375" style="2" customWidth="1"/>
    <col min="1037" max="1280" width="10.875" style="2"/>
    <col min="1281" max="1281" width="13.375" style="2" customWidth="1"/>
    <col min="1282" max="1282" width="17.125" style="2" customWidth="1"/>
    <col min="1283" max="1283" width="10.875" style="2"/>
    <col min="1284" max="1284" width="15.875" style="2" customWidth="1"/>
    <col min="1285" max="1285" width="9.625" style="2" customWidth="1"/>
    <col min="1286" max="1286" width="13.375" style="2" customWidth="1"/>
    <col min="1287" max="1287" width="9.625" style="2" customWidth="1"/>
    <col min="1288" max="1288" width="12.125" style="2" customWidth="1"/>
    <col min="1289" max="1289" width="9.625" style="2" customWidth="1"/>
    <col min="1290" max="1290" width="12.125" style="2" customWidth="1"/>
    <col min="1291" max="1291" width="9.625" style="2" customWidth="1"/>
    <col min="1292" max="1292" width="13.375" style="2" customWidth="1"/>
    <col min="1293" max="1536" width="10.875" style="2"/>
    <col min="1537" max="1537" width="13.375" style="2" customWidth="1"/>
    <col min="1538" max="1538" width="17.125" style="2" customWidth="1"/>
    <col min="1539" max="1539" width="10.875" style="2"/>
    <col min="1540" max="1540" width="15.875" style="2" customWidth="1"/>
    <col min="1541" max="1541" width="9.625" style="2" customWidth="1"/>
    <col min="1542" max="1542" width="13.375" style="2" customWidth="1"/>
    <col min="1543" max="1543" width="9.625" style="2" customWidth="1"/>
    <col min="1544" max="1544" width="12.125" style="2" customWidth="1"/>
    <col min="1545" max="1545" width="9.625" style="2" customWidth="1"/>
    <col min="1546" max="1546" width="12.125" style="2" customWidth="1"/>
    <col min="1547" max="1547" width="9.625" style="2" customWidth="1"/>
    <col min="1548" max="1548" width="13.375" style="2" customWidth="1"/>
    <col min="1549" max="1792" width="10.875" style="2"/>
    <col min="1793" max="1793" width="13.375" style="2" customWidth="1"/>
    <col min="1794" max="1794" width="17.125" style="2" customWidth="1"/>
    <col min="1795" max="1795" width="10.875" style="2"/>
    <col min="1796" max="1796" width="15.875" style="2" customWidth="1"/>
    <col min="1797" max="1797" width="9.625" style="2" customWidth="1"/>
    <col min="1798" max="1798" width="13.375" style="2" customWidth="1"/>
    <col min="1799" max="1799" width="9.625" style="2" customWidth="1"/>
    <col min="1800" max="1800" width="12.125" style="2" customWidth="1"/>
    <col min="1801" max="1801" width="9.625" style="2" customWidth="1"/>
    <col min="1802" max="1802" width="12.125" style="2" customWidth="1"/>
    <col min="1803" max="1803" width="9.625" style="2" customWidth="1"/>
    <col min="1804" max="1804" width="13.375" style="2" customWidth="1"/>
    <col min="1805" max="2048" width="10.875" style="2"/>
    <col min="2049" max="2049" width="13.375" style="2" customWidth="1"/>
    <col min="2050" max="2050" width="17.125" style="2" customWidth="1"/>
    <col min="2051" max="2051" width="10.875" style="2"/>
    <col min="2052" max="2052" width="15.875" style="2" customWidth="1"/>
    <col min="2053" max="2053" width="9.625" style="2" customWidth="1"/>
    <col min="2054" max="2054" width="13.375" style="2" customWidth="1"/>
    <col min="2055" max="2055" width="9.625" style="2" customWidth="1"/>
    <col min="2056" max="2056" width="12.125" style="2" customWidth="1"/>
    <col min="2057" max="2057" width="9.625" style="2" customWidth="1"/>
    <col min="2058" max="2058" width="12.125" style="2" customWidth="1"/>
    <col min="2059" max="2059" width="9.625" style="2" customWidth="1"/>
    <col min="2060" max="2060" width="13.375" style="2" customWidth="1"/>
    <col min="2061" max="2304" width="10.875" style="2"/>
    <col min="2305" max="2305" width="13.375" style="2" customWidth="1"/>
    <col min="2306" max="2306" width="17.125" style="2" customWidth="1"/>
    <col min="2307" max="2307" width="10.875" style="2"/>
    <col min="2308" max="2308" width="15.875" style="2" customWidth="1"/>
    <col min="2309" max="2309" width="9.625" style="2" customWidth="1"/>
    <col min="2310" max="2310" width="13.375" style="2" customWidth="1"/>
    <col min="2311" max="2311" width="9.625" style="2" customWidth="1"/>
    <col min="2312" max="2312" width="12.125" style="2" customWidth="1"/>
    <col min="2313" max="2313" width="9.625" style="2" customWidth="1"/>
    <col min="2314" max="2314" width="12.125" style="2" customWidth="1"/>
    <col min="2315" max="2315" width="9.625" style="2" customWidth="1"/>
    <col min="2316" max="2316" width="13.375" style="2" customWidth="1"/>
    <col min="2317" max="2560" width="10.875" style="2"/>
    <col min="2561" max="2561" width="13.375" style="2" customWidth="1"/>
    <col min="2562" max="2562" width="17.125" style="2" customWidth="1"/>
    <col min="2563" max="2563" width="10.875" style="2"/>
    <col min="2564" max="2564" width="15.875" style="2" customWidth="1"/>
    <col min="2565" max="2565" width="9.625" style="2" customWidth="1"/>
    <col min="2566" max="2566" width="13.375" style="2" customWidth="1"/>
    <col min="2567" max="2567" width="9.625" style="2" customWidth="1"/>
    <col min="2568" max="2568" width="12.125" style="2" customWidth="1"/>
    <col min="2569" max="2569" width="9.625" style="2" customWidth="1"/>
    <col min="2570" max="2570" width="12.125" style="2" customWidth="1"/>
    <col min="2571" max="2571" width="9.625" style="2" customWidth="1"/>
    <col min="2572" max="2572" width="13.375" style="2" customWidth="1"/>
    <col min="2573" max="2816" width="10.875" style="2"/>
    <col min="2817" max="2817" width="13.375" style="2" customWidth="1"/>
    <col min="2818" max="2818" width="17.125" style="2" customWidth="1"/>
    <col min="2819" max="2819" width="10.875" style="2"/>
    <col min="2820" max="2820" width="15.875" style="2" customWidth="1"/>
    <col min="2821" max="2821" width="9.625" style="2" customWidth="1"/>
    <col min="2822" max="2822" width="13.375" style="2" customWidth="1"/>
    <col min="2823" max="2823" width="9.625" style="2" customWidth="1"/>
    <col min="2824" max="2824" width="12.125" style="2" customWidth="1"/>
    <col min="2825" max="2825" width="9.625" style="2" customWidth="1"/>
    <col min="2826" max="2826" width="12.125" style="2" customWidth="1"/>
    <col min="2827" max="2827" width="9.625" style="2" customWidth="1"/>
    <col min="2828" max="2828" width="13.375" style="2" customWidth="1"/>
    <col min="2829" max="3072" width="10.875" style="2"/>
    <col min="3073" max="3073" width="13.375" style="2" customWidth="1"/>
    <col min="3074" max="3074" width="17.125" style="2" customWidth="1"/>
    <col min="3075" max="3075" width="10.875" style="2"/>
    <col min="3076" max="3076" width="15.875" style="2" customWidth="1"/>
    <col min="3077" max="3077" width="9.625" style="2" customWidth="1"/>
    <col min="3078" max="3078" width="13.375" style="2" customWidth="1"/>
    <col min="3079" max="3079" width="9.625" style="2" customWidth="1"/>
    <col min="3080" max="3080" width="12.125" style="2" customWidth="1"/>
    <col min="3081" max="3081" width="9.625" style="2" customWidth="1"/>
    <col min="3082" max="3082" width="12.125" style="2" customWidth="1"/>
    <col min="3083" max="3083" width="9.625" style="2" customWidth="1"/>
    <col min="3084" max="3084" width="13.375" style="2" customWidth="1"/>
    <col min="3085" max="3328" width="10.875" style="2"/>
    <col min="3329" max="3329" width="13.375" style="2" customWidth="1"/>
    <col min="3330" max="3330" width="17.125" style="2" customWidth="1"/>
    <col min="3331" max="3331" width="10.875" style="2"/>
    <col min="3332" max="3332" width="15.875" style="2" customWidth="1"/>
    <col min="3333" max="3333" width="9.625" style="2" customWidth="1"/>
    <col min="3334" max="3334" width="13.375" style="2" customWidth="1"/>
    <col min="3335" max="3335" width="9.625" style="2" customWidth="1"/>
    <col min="3336" max="3336" width="12.125" style="2" customWidth="1"/>
    <col min="3337" max="3337" width="9.625" style="2" customWidth="1"/>
    <col min="3338" max="3338" width="12.125" style="2" customWidth="1"/>
    <col min="3339" max="3339" width="9.625" style="2" customWidth="1"/>
    <col min="3340" max="3340" width="13.375" style="2" customWidth="1"/>
    <col min="3341" max="3584" width="10.875" style="2"/>
    <col min="3585" max="3585" width="13.375" style="2" customWidth="1"/>
    <col min="3586" max="3586" width="17.125" style="2" customWidth="1"/>
    <col min="3587" max="3587" width="10.875" style="2"/>
    <col min="3588" max="3588" width="15.875" style="2" customWidth="1"/>
    <col min="3589" max="3589" width="9.625" style="2" customWidth="1"/>
    <col min="3590" max="3590" width="13.375" style="2" customWidth="1"/>
    <col min="3591" max="3591" width="9.625" style="2" customWidth="1"/>
    <col min="3592" max="3592" width="12.125" style="2" customWidth="1"/>
    <col min="3593" max="3593" width="9.625" style="2" customWidth="1"/>
    <col min="3594" max="3594" width="12.125" style="2" customWidth="1"/>
    <col min="3595" max="3595" width="9.625" style="2" customWidth="1"/>
    <col min="3596" max="3596" width="13.375" style="2" customWidth="1"/>
    <col min="3597" max="3840" width="10.875" style="2"/>
    <col min="3841" max="3841" width="13.375" style="2" customWidth="1"/>
    <col min="3842" max="3842" width="17.125" style="2" customWidth="1"/>
    <col min="3843" max="3843" width="10.875" style="2"/>
    <col min="3844" max="3844" width="15.875" style="2" customWidth="1"/>
    <col min="3845" max="3845" width="9.625" style="2" customWidth="1"/>
    <col min="3846" max="3846" width="13.375" style="2" customWidth="1"/>
    <col min="3847" max="3847" width="9.625" style="2" customWidth="1"/>
    <col min="3848" max="3848" width="12.125" style="2" customWidth="1"/>
    <col min="3849" max="3849" width="9.625" style="2" customWidth="1"/>
    <col min="3850" max="3850" width="12.125" style="2" customWidth="1"/>
    <col min="3851" max="3851" width="9.625" style="2" customWidth="1"/>
    <col min="3852" max="3852" width="13.375" style="2" customWidth="1"/>
    <col min="3853" max="4096" width="10.875" style="2"/>
    <col min="4097" max="4097" width="13.375" style="2" customWidth="1"/>
    <col min="4098" max="4098" width="17.125" style="2" customWidth="1"/>
    <col min="4099" max="4099" width="10.875" style="2"/>
    <col min="4100" max="4100" width="15.875" style="2" customWidth="1"/>
    <col min="4101" max="4101" width="9.625" style="2" customWidth="1"/>
    <col min="4102" max="4102" width="13.375" style="2" customWidth="1"/>
    <col min="4103" max="4103" width="9.625" style="2" customWidth="1"/>
    <col min="4104" max="4104" width="12.125" style="2" customWidth="1"/>
    <col min="4105" max="4105" width="9.625" style="2" customWidth="1"/>
    <col min="4106" max="4106" width="12.125" style="2" customWidth="1"/>
    <col min="4107" max="4107" width="9.625" style="2" customWidth="1"/>
    <col min="4108" max="4108" width="13.375" style="2" customWidth="1"/>
    <col min="4109" max="4352" width="10.875" style="2"/>
    <col min="4353" max="4353" width="13.375" style="2" customWidth="1"/>
    <col min="4354" max="4354" width="17.125" style="2" customWidth="1"/>
    <col min="4355" max="4355" width="10.875" style="2"/>
    <col min="4356" max="4356" width="15.875" style="2" customWidth="1"/>
    <col min="4357" max="4357" width="9.625" style="2" customWidth="1"/>
    <col min="4358" max="4358" width="13.375" style="2" customWidth="1"/>
    <col min="4359" max="4359" width="9.625" style="2" customWidth="1"/>
    <col min="4360" max="4360" width="12.125" style="2" customWidth="1"/>
    <col min="4361" max="4361" width="9.625" style="2" customWidth="1"/>
    <col min="4362" max="4362" width="12.125" style="2" customWidth="1"/>
    <col min="4363" max="4363" width="9.625" style="2" customWidth="1"/>
    <col min="4364" max="4364" width="13.375" style="2" customWidth="1"/>
    <col min="4365" max="4608" width="10.875" style="2"/>
    <col min="4609" max="4609" width="13.375" style="2" customWidth="1"/>
    <col min="4610" max="4610" width="17.125" style="2" customWidth="1"/>
    <col min="4611" max="4611" width="10.875" style="2"/>
    <col min="4612" max="4612" width="15.875" style="2" customWidth="1"/>
    <col min="4613" max="4613" width="9.625" style="2" customWidth="1"/>
    <col min="4614" max="4614" width="13.375" style="2" customWidth="1"/>
    <col min="4615" max="4615" width="9.625" style="2" customWidth="1"/>
    <col min="4616" max="4616" width="12.125" style="2" customWidth="1"/>
    <col min="4617" max="4617" width="9.625" style="2" customWidth="1"/>
    <col min="4618" max="4618" width="12.125" style="2" customWidth="1"/>
    <col min="4619" max="4619" width="9.625" style="2" customWidth="1"/>
    <col min="4620" max="4620" width="13.375" style="2" customWidth="1"/>
    <col min="4621" max="4864" width="10.875" style="2"/>
    <col min="4865" max="4865" width="13.375" style="2" customWidth="1"/>
    <col min="4866" max="4866" width="17.125" style="2" customWidth="1"/>
    <col min="4867" max="4867" width="10.875" style="2"/>
    <col min="4868" max="4868" width="15.875" style="2" customWidth="1"/>
    <col min="4869" max="4869" width="9.625" style="2" customWidth="1"/>
    <col min="4870" max="4870" width="13.375" style="2" customWidth="1"/>
    <col min="4871" max="4871" width="9.625" style="2" customWidth="1"/>
    <col min="4872" max="4872" width="12.125" style="2" customWidth="1"/>
    <col min="4873" max="4873" width="9.625" style="2" customWidth="1"/>
    <col min="4874" max="4874" width="12.125" style="2" customWidth="1"/>
    <col min="4875" max="4875" width="9.625" style="2" customWidth="1"/>
    <col min="4876" max="4876" width="13.375" style="2" customWidth="1"/>
    <col min="4877" max="5120" width="10.875" style="2"/>
    <col min="5121" max="5121" width="13.375" style="2" customWidth="1"/>
    <col min="5122" max="5122" width="17.125" style="2" customWidth="1"/>
    <col min="5123" max="5123" width="10.875" style="2"/>
    <col min="5124" max="5124" width="15.875" style="2" customWidth="1"/>
    <col min="5125" max="5125" width="9.625" style="2" customWidth="1"/>
    <col min="5126" max="5126" width="13.375" style="2" customWidth="1"/>
    <col min="5127" max="5127" width="9.625" style="2" customWidth="1"/>
    <col min="5128" max="5128" width="12.125" style="2" customWidth="1"/>
    <col min="5129" max="5129" width="9.625" style="2" customWidth="1"/>
    <col min="5130" max="5130" width="12.125" style="2" customWidth="1"/>
    <col min="5131" max="5131" width="9.625" style="2" customWidth="1"/>
    <col min="5132" max="5132" width="13.375" style="2" customWidth="1"/>
    <col min="5133" max="5376" width="10.875" style="2"/>
    <col min="5377" max="5377" width="13.375" style="2" customWidth="1"/>
    <col min="5378" max="5378" width="17.125" style="2" customWidth="1"/>
    <col min="5379" max="5379" width="10.875" style="2"/>
    <col min="5380" max="5380" width="15.875" style="2" customWidth="1"/>
    <col min="5381" max="5381" width="9.625" style="2" customWidth="1"/>
    <col min="5382" max="5382" width="13.375" style="2" customWidth="1"/>
    <col min="5383" max="5383" width="9.625" style="2" customWidth="1"/>
    <col min="5384" max="5384" width="12.125" style="2" customWidth="1"/>
    <col min="5385" max="5385" width="9.625" style="2" customWidth="1"/>
    <col min="5386" max="5386" width="12.125" style="2" customWidth="1"/>
    <col min="5387" max="5387" width="9.625" style="2" customWidth="1"/>
    <col min="5388" max="5388" width="13.375" style="2" customWidth="1"/>
    <col min="5389" max="5632" width="10.875" style="2"/>
    <col min="5633" max="5633" width="13.375" style="2" customWidth="1"/>
    <col min="5634" max="5634" width="17.125" style="2" customWidth="1"/>
    <col min="5635" max="5635" width="10.875" style="2"/>
    <col min="5636" max="5636" width="15.875" style="2" customWidth="1"/>
    <col min="5637" max="5637" width="9.625" style="2" customWidth="1"/>
    <col min="5638" max="5638" width="13.375" style="2" customWidth="1"/>
    <col min="5639" max="5639" width="9.625" style="2" customWidth="1"/>
    <col min="5640" max="5640" width="12.125" style="2" customWidth="1"/>
    <col min="5641" max="5641" width="9.625" style="2" customWidth="1"/>
    <col min="5642" max="5642" width="12.125" style="2" customWidth="1"/>
    <col min="5643" max="5643" width="9.625" style="2" customWidth="1"/>
    <col min="5644" max="5644" width="13.375" style="2" customWidth="1"/>
    <col min="5645" max="5888" width="10.875" style="2"/>
    <col min="5889" max="5889" width="13.375" style="2" customWidth="1"/>
    <col min="5890" max="5890" width="17.125" style="2" customWidth="1"/>
    <col min="5891" max="5891" width="10.875" style="2"/>
    <col min="5892" max="5892" width="15.875" style="2" customWidth="1"/>
    <col min="5893" max="5893" width="9.625" style="2" customWidth="1"/>
    <col min="5894" max="5894" width="13.375" style="2" customWidth="1"/>
    <col min="5895" max="5895" width="9.625" style="2" customWidth="1"/>
    <col min="5896" max="5896" width="12.125" style="2" customWidth="1"/>
    <col min="5897" max="5897" width="9.625" style="2" customWidth="1"/>
    <col min="5898" max="5898" width="12.125" style="2" customWidth="1"/>
    <col min="5899" max="5899" width="9.625" style="2" customWidth="1"/>
    <col min="5900" max="5900" width="13.375" style="2" customWidth="1"/>
    <col min="5901" max="6144" width="10.875" style="2"/>
    <col min="6145" max="6145" width="13.375" style="2" customWidth="1"/>
    <col min="6146" max="6146" width="17.125" style="2" customWidth="1"/>
    <col min="6147" max="6147" width="10.875" style="2"/>
    <col min="6148" max="6148" width="15.875" style="2" customWidth="1"/>
    <col min="6149" max="6149" width="9.625" style="2" customWidth="1"/>
    <col min="6150" max="6150" width="13.375" style="2" customWidth="1"/>
    <col min="6151" max="6151" width="9.625" style="2" customWidth="1"/>
    <col min="6152" max="6152" width="12.125" style="2" customWidth="1"/>
    <col min="6153" max="6153" width="9.625" style="2" customWidth="1"/>
    <col min="6154" max="6154" width="12.125" style="2" customWidth="1"/>
    <col min="6155" max="6155" width="9.625" style="2" customWidth="1"/>
    <col min="6156" max="6156" width="13.375" style="2" customWidth="1"/>
    <col min="6157" max="6400" width="10.875" style="2"/>
    <col min="6401" max="6401" width="13.375" style="2" customWidth="1"/>
    <col min="6402" max="6402" width="17.125" style="2" customWidth="1"/>
    <col min="6403" max="6403" width="10.875" style="2"/>
    <col min="6404" max="6404" width="15.875" style="2" customWidth="1"/>
    <col min="6405" max="6405" width="9.625" style="2" customWidth="1"/>
    <col min="6406" max="6406" width="13.375" style="2" customWidth="1"/>
    <col min="6407" max="6407" width="9.625" style="2" customWidth="1"/>
    <col min="6408" max="6408" width="12.125" style="2" customWidth="1"/>
    <col min="6409" max="6409" width="9.625" style="2" customWidth="1"/>
    <col min="6410" max="6410" width="12.125" style="2" customWidth="1"/>
    <col min="6411" max="6411" width="9.625" style="2" customWidth="1"/>
    <col min="6412" max="6412" width="13.375" style="2" customWidth="1"/>
    <col min="6413" max="6656" width="10.875" style="2"/>
    <col min="6657" max="6657" width="13.375" style="2" customWidth="1"/>
    <col min="6658" max="6658" width="17.125" style="2" customWidth="1"/>
    <col min="6659" max="6659" width="10.875" style="2"/>
    <col min="6660" max="6660" width="15.875" style="2" customWidth="1"/>
    <col min="6661" max="6661" width="9.625" style="2" customWidth="1"/>
    <col min="6662" max="6662" width="13.375" style="2" customWidth="1"/>
    <col min="6663" max="6663" width="9.625" style="2" customWidth="1"/>
    <col min="6664" max="6664" width="12.125" style="2" customWidth="1"/>
    <col min="6665" max="6665" width="9.625" style="2" customWidth="1"/>
    <col min="6666" max="6666" width="12.125" style="2" customWidth="1"/>
    <col min="6667" max="6667" width="9.625" style="2" customWidth="1"/>
    <col min="6668" max="6668" width="13.375" style="2" customWidth="1"/>
    <col min="6669" max="6912" width="10.875" style="2"/>
    <col min="6913" max="6913" width="13.375" style="2" customWidth="1"/>
    <col min="6914" max="6914" width="17.125" style="2" customWidth="1"/>
    <col min="6915" max="6915" width="10.875" style="2"/>
    <col min="6916" max="6916" width="15.875" style="2" customWidth="1"/>
    <col min="6917" max="6917" width="9.625" style="2" customWidth="1"/>
    <col min="6918" max="6918" width="13.375" style="2" customWidth="1"/>
    <col min="6919" max="6919" width="9.625" style="2" customWidth="1"/>
    <col min="6920" max="6920" width="12.125" style="2" customWidth="1"/>
    <col min="6921" max="6921" width="9.625" style="2" customWidth="1"/>
    <col min="6922" max="6922" width="12.125" style="2" customWidth="1"/>
    <col min="6923" max="6923" width="9.625" style="2" customWidth="1"/>
    <col min="6924" max="6924" width="13.375" style="2" customWidth="1"/>
    <col min="6925" max="7168" width="10.875" style="2"/>
    <col min="7169" max="7169" width="13.375" style="2" customWidth="1"/>
    <col min="7170" max="7170" width="17.125" style="2" customWidth="1"/>
    <col min="7171" max="7171" width="10.875" style="2"/>
    <col min="7172" max="7172" width="15.875" style="2" customWidth="1"/>
    <col min="7173" max="7173" width="9.625" style="2" customWidth="1"/>
    <col min="7174" max="7174" width="13.375" style="2" customWidth="1"/>
    <col min="7175" max="7175" width="9.625" style="2" customWidth="1"/>
    <col min="7176" max="7176" width="12.125" style="2" customWidth="1"/>
    <col min="7177" max="7177" width="9.625" style="2" customWidth="1"/>
    <col min="7178" max="7178" width="12.125" style="2" customWidth="1"/>
    <col min="7179" max="7179" width="9.625" style="2" customWidth="1"/>
    <col min="7180" max="7180" width="13.375" style="2" customWidth="1"/>
    <col min="7181" max="7424" width="10.875" style="2"/>
    <col min="7425" max="7425" width="13.375" style="2" customWidth="1"/>
    <col min="7426" max="7426" width="17.125" style="2" customWidth="1"/>
    <col min="7427" max="7427" width="10.875" style="2"/>
    <col min="7428" max="7428" width="15.875" style="2" customWidth="1"/>
    <col min="7429" max="7429" width="9.625" style="2" customWidth="1"/>
    <col min="7430" max="7430" width="13.375" style="2" customWidth="1"/>
    <col min="7431" max="7431" width="9.625" style="2" customWidth="1"/>
    <col min="7432" max="7432" width="12.125" style="2" customWidth="1"/>
    <col min="7433" max="7433" width="9.625" style="2" customWidth="1"/>
    <col min="7434" max="7434" width="12.125" style="2" customWidth="1"/>
    <col min="7435" max="7435" width="9.625" style="2" customWidth="1"/>
    <col min="7436" max="7436" width="13.375" style="2" customWidth="1"/>
    <col min="7437" max="7680" width="10.875" style="2"/>
    <col min="7681" max="7681" width="13.375" style="2" customWidth="1"/>
    <col min="7682" max="7682" width="17.125" style="2" customWidth="1"/>
    <col min="7683" max="7683" width="10.875" style="2"/>
    <col min="7684" max="7684" width="15.875" style="2" customWidth="1"/>
    <col min="7685" max="7685" width="9.625" style="2" customWidth="1"/>
    <col min="7686" max="7686" width="13.375" style="2" customWidth="1"/>
    <col min="7687" max="7687" width="9.625" style="2" customWidth="1"/>
    <col min="7688" max="7688" width="12.125" style="2" customWidth="1"/>
    <col min="7689" max="7689" width="9.625" style="2" customWidth="1"/>
    <col min="7690" max="7690" width="12.125" style="2" customWidth="1"/>
    <col min="7691" max="7691" width="9.625" style="2" customWidth="1"/>
    <col min="7692" max="7692" width="13.375" style="2" customWidth="1"/>
    <col min="7693" max="7936" width="10.875" style="2"/>
    <col min="7937" max="7937" width="13.375" style="2" customWidth="1"/>
    <col min="7938" max="7938" width="17.125" style="2" customWidth="1"/>
    <col min="7939" max="7939" width="10.875" style="2"/>
    <col min="7940" max="7940" width="15.875" style="2" customWidth="1"/>
    <col min="7941" max="7941" width="9.625" style="2" customWidth="1"/>
    <col min="7942" max="7942" width="13.375" style="2" customWidth="1"/>
    <col min="7943" max="7943" width="9.625" style="2" customWidth="1"/>
    <col min="7944" max="7944" width="12.125" style="2" customWidth="1"/>
    <col min="7945" max="7945" width="9.625" style="2" customWidth="1"/>
    <col min="7946" max="7946" width="12.125" style="2" customWidth="1"/>
    <col min="7947" max="7947" width="9.625" style="2" customWidth="1"/>
    <col min="7948" max="7948" width="13.375" style="2" customWidth="1"/>
    <col min="7949" max="8192" width="10.875" style="2"/>
    <col min="8193" max="8193" width="13.375" style="2" customWidth="1"/>
    <col min="8194" max="8194" width="17.125" style="2" customWidth="1"/>
    <col min="8195" max="8195" width="10.875" style="2"/>
    <col min="8196" max="8196" width="15.875" style="2" customWidth="1"/>
    <col min="8197" max="8197" width="9.625" style="2" customWidth="1"/>
    <col min="8198" max="8198" width="13.375" style="2" customWidth="1"/>
    <col min="8199" max="8199" width="9.625" style="2" customWidth="1"/>
    <col min="8200" max="8200" width="12.125" style="2" customWidth="1"/>
    <col min="8201" max="8201" width="9.625" style="2" customWidth="1"/>
    <col min="8202" max="8202" width="12.125" style="2" customWidth="1"/>
    <col min="8203" max="8203" width="9.625" style="2" customWidth="1"/>
    <col min="8204" max="8204" width="13.375" style="2" customWidth="1"/>
    <col min="8205" max="8448" width="10.875" style="2"/>
    <col min="8449" max="8449" width="13.375" style="2" customWidth="1"/>
    <col min="8450" max="8450" width="17.125" style="2" customWidth="1"/>
    <col min="8451" max="8451" width="10.875" style="2"/>
    <col min="8452" max="8452" width="15.875" style="2" customWidth="1"/>
    <col min="8453" max="8453" width="9.625" style="2" customWidth="1"/>
    <col min="8454" max="8454" width="13.375" style="2" customWidth="1"/>
    <col min="8455" max="8455" width="9.625" style="2" customWidth="1"/>
    <col min="8456" max="8456" width="12.125" style="2" customWidth="1"/>
    <col min="8457" max="8457" width="9.625" style="2" customWidth="1"/>
    <col min="8458" max="8458" width="12.125" style="2" customWidth="1"/>
    <col min="8459" max="8459" width="9.625" style="2" customWidth="1"/>
    <col min="8460" max="8460" width="13.375" style="2" customWidth="1"/>
    <col min="8461" max="8704" width="10.875" style="2"/>
    <col min="8705" max="8705" width="13.375" style="2" customWidth="1"/>
    <col min="8706" max="8706" width="17.125" style="2" customWidth="1"/>
    <col min="8707" max="8707" width="10.875" style="2"/>
    <col min="8708" max="8708" width="15.875" style="2" customWidth="1"/>
    <col min="8709" max="8709" width="9.625" style="2" customWidth="1"/>
    <col min="8710" max="8710" width="13.375" style="2" customWidth="1"/>
    <col min="8711" max="8711" width="9.625" style="2" customWidth="1"/>
    <col min="8712" max="8712" width="12.125" style="2" customWidth="1"/>
    <col min="8713" max="8713" width="9.625" style="2" customWidth="1"/>
    <col min="8714" max="8714" width="12.125" style="2" customWidth="1"/>
    <col min="8715" max="8715" width="9.625" style="2" customWidth="1"/>
    <col min="8716" max="8716" width="13.375" style="2" customWidth="1"/>
    <col min="8717" max="8960" width="10.875" style="2"/>
    <col min="8961" max="8961" width="13.375" style="2" customWidth="1"/>
    <col min="8962" max="8962" width="17.125" style="2" customWidth="1"/>
    <col min="8963" max="8963" width="10.875" style="2"/>
    <col min="8964" max="8964" width="15.875" style="2" customWidth="1"/>
    <col min="8965" max="8965" width="9.625" style="2" customWidth="1"/>
    <col min="8966" max="8966" width="13.375" style="2" customWidth="1"/>
    <col min="8967" max="8967" width="9.625" style="2" customWidth="1"/>
    <col min="8968" max="8968" width="12.125" style="2" customWidth="1"/>
    <col min="8969" max="8969" width="9.625" style="2" customWidth="1"/>
    <col min="8970" max="8970" width="12.125" style="2" customWidth="1"/>
    <col min="8971" max="8971" width="9.625" style="2" customWidth="1"/>
    <col min="8972" max="8972" width="13.375" style="2" customWidth="1"/>
    <col min="8973" max="9216" width="10.875" style="2"/>
    <col min="9217" max="9217" width="13.375" style="2" customWidth="1"/>
    <col min="9218" max="9218" width="17.125" style="2" customWidth="1"/>
    <col min="9219" max="9219" width="10.875" style="2"/>
    <col min="9220" max="9220" width="15.875" style="2" customWidth="1"/>
    <col min="9221" max="9221" width="9.625" style="2" customWidth="1"/>
    <col min="9222" max="9222" width="13.375" style="2" customWidth="1"/>
    <col min="9223" max="9223" width="9.625" style="2" customWidth="1"/>
    <col min="9224" max="9224" width="12.125" style="2" customWidth="1"/>
    <col min="9225" max="9225" width="9.625" style="2" customWidth="1"/>
    <col min="9226" max="9226" width="12.125" style="2" customWidth="1"/>
    <col min="9227" max="9227" width="9.625" style="2" customWidth="1"/>
    <col min="9228" max="9228" width="13.375" style="2" customWidth="1"/>
    <col min="9229" max="9472" width="10.875" style="2"/>
    <col min="9473" max="9473" width="13.375" style="2" customWidth="1"/>
    <col min="9474" max="9474" width="17.125" style="2" customWidth="1"/>
    <col min="9475" max="9475" width="10.875" style="2"/>
    <col min="9476" max="9476" width="15.875" style="2" customWidth="1"/>
    <col min="9477" max="9477" width="9.625" style="2" customWidth="1"/>
    <col min="9478" max="9478" width="13.375" style="2" customWidth="1"/>
    <col min="9479" max="9479" width="9.625" style="2" customWidth="1"/>
    <col min="9480" max="9480" width="12.125" style="2" customWidth="1"/>
    <col min="9481" max="9481" width="9.625" style="2" customWidth="1"/>
    <col min="9482" max="9482" width="12.125" style="2" customWidth="1"/>
    <col min="9483" max="9483" width="9.625" style="2" customWidth="1"/>
    <col min="9484" max="9484" width="13.375" style="2" customWidth="1"/>
    <col min="9485" max="9728" width="10.875" style="2"/>
    <col min="9729" max="9729" width="13.375" style="2" customWidth="1"/>
    <col min="9730" max="9730" width="17.125" style="2" customWidth="1"/>
    <col min="9731" max="9731" width="10.875" style="2"/>
    <col min="9732" max="9732" width="15.875" style="2" customWidth="1"/>
    <col min="9733" max="9733" width="9.625" style="2" customWidth="1"/>
    <col min="9734" max="9734" width="13.375" style="2" customWidth="1"/>
    <col min="9735" max="9735" width="9.625" style="2" customWidth="1"/>
    <col min="9736" max="9736" width="12.125" style="2" customWidth="1"/>
    <col min="9737" max="9737" width="9.625" style="2" customWidth="1"/>
    <col min="9738" max="9738" width="12.125" style="2" customWidth="1"/>
    <col min="9739" max="9739" width="9.625" style="2" customWidth="1"/>
    <col min="9740" max="9740" width="13.375" style="2" customWidth="1"/>
    <col min="9741" max="9984" width="10.875" style="2"/>
    <col min="9985" max="9985" width="13.375" style="2" customWidth="1"/>
    <col min="9986" max="9986" width="17.125" style="2" customWidth="1"/>
    <col min="9987" max="9987" width="10.875" style="2"/>
    <col min="9988" max="9988" width="15.875" style="2" customWidth="1"/>
    <col min="9989" max="9989" width="9.625" style="2" customWidth="1"/>
    <col min="9990" max="9990" width="13.375" style="2" customWidth="1"/>
    <col min="9991" max="9991" width="9.625" style="2" customWidth="1"/>
    <col min="9992" max="9992" width="12.125" style="2" customWidth="1"/>
    <col min="9993" max="9993" width="9.625" style="2" customWidth="1"/>
    <col min="9994" max="9994" width="12.125" style="2" customWidth="1"/>
    <col min="9995" max="9995" width="9.625" style="2" customWidth="1"/>
    <col min="9996" max="9996" width="13.375" style="2" customWidth="1"/>
    <col min="9997" max="10240" width="10.875" style="2"/>
    <col min="10241" max="10241" width="13.375" style="2" customWidth="1"/>
    <col min="10242" max="10242" width="17.125" style="2" customWidth="1"/>
    <col min="10243" max="10243" width="10.875" style="2"/>
    <col min="10244" max="10244" width="15.875" style="2" customWidth="1"/>
    <col min="10245" max="10245" width="9.625" style="2" customWidth="1"/>
    <col min="10246" max="10246" width="13.375" style="2" customWidth="1"/>
    <col min="10247" max="10247" width="9.625" style="2" customWidth="1"/>
    <col min="10248" max="10248" width="12.125" style="2" customWidth="1"/>
    <col min="10249" max="10249" width="9.625" style="2" customWidth="1"/>
    <col min="10250" max="10250" width="12.125" style="2" customWidth="1"/>
    <col min="10251" max="10251" width="9.625" style="2" customWidth="1"/>
    <col min="10252" max="10252" width="13.375" style="2" customWidth="1"/>
    <col min="10253" max="10496" width="10.875" style="2"/>
    <col min="10497" max="10497" width="13.375" style="2" customWidth="1"/>
    <col min="10498" max="10498" width="17.125" style="2" customWidth="1"/>
    <col min="10499" max="10499" width="10.875" style="2"/>
    <col min="10500" max="10500" width="15.875" style="2" customWidth="1"/>
    <col min="10501" max="10501" width="9.625" style="2" customWidth="1"/>
    <col min="10502" max="10502" width="13.375" style="2" customWidth="1"/>
    <col min="10503" max="10503" width="9.625" style="2" customWidth="1"/>
    <col min="10504" max="10504" width="12.125" style="2" customWidth="1"/>
    <col min="10505" max="10505" width="9.625" style="2" customWidth="1"/>
    <col min="10506" max="10506" width="12.125" style="2" customWidth="1"/>
    <col min="10507" max="10507" width="9.625" style="2" customWidth="1"/>
    <col min="10508" max="10508" width="13.375" style="2" customWidth="1"/>
    <col min="10509" max="10752" width="10.875" style="2"/>
    <col min="10753" max="10753" width="13.375" style="2" customWidth="1"/>
    <col min="10754" max="10754" width="17.125" style="2" customWidth="1"/>
    <col min="10755" max="10755" width="10.875" style="2"/>
    <col min="10756" max="10756" width="15.875" style="2" customWidth="1"/>
    <col min="10757" max="10757" width="9.625" style="2" customWidth="1"/>
    <col min="10758" max="10758" width="13.375" style="2" customWidth="1"/>
    <col min="10759" max="10759" width="9.625" style="2" customWidth="1"/>
    <col min="10760" max="10760" width="12.125" style="2" customWidth="1"/>
    <col min="10761" max="10761" width="9.625" style="2" customWidth="1"/>
    <col min="10762" max="10762" width="12.125" style="2" customWidth="1"/>
    <col min="10763" max="10763" width="9.625" style="2" customWidth="1"/>
    <col min="10764" max="10764" width="13.375" style="2" customWidth="1"/>
    <col min="10765" max="11008" width="10.875" style="2"/>
    <col min="11009" max="11009" width="13.375" style="2" customWidth="1"/>
    <col min="11010" max="11010" width="17.125" style="2" customWidth="1"/>
    <col min="11011" max="11011" width="10.875" style="2"/>
    <col min="11012" max="11012" width="15.875" style="2" customWidth="1"/>
    <col min="11013" max="11013" width="9.625" style="2" customWidth="1"/>
    <col min="11014" max="11014" width="13.375" style="2" customWidth="1"/>
    <col min="11015" max="11015" width="9.625" style="2" customWidth="1"/>
    <col min="11016" max="11016" width="12.125" style="2" customWidth="1"/>
    <col min="11017" max="11017" width="9.625" style="2" customWidth="1"/>
    <col min="11018" max="11018" width="12.125" style="2" customWidth="1"/>
    <col min="11019" max="11019" width="9.625" style="2" customWidth="1"/>
    <col min="11020" max="11020" width="13.375" style="2" customWidth="1"/>
    <col min="11021" max="11264" width="10.875" style="2"/>
    <col min="11265" max="11265" width="13.375" style="2" customWidth="1"/>
    <col min="11266" max="11266" width="17.125" style="2" customWidth="1"/>
    <col min="11267" max="11267" width="10.875" style="2"/>
    <col min="11268" max="11268" width="15.875" style="2" customWidth="1"/>
    <col min="11269" max="11269" width="9.625" style="2" customWidth="1"/>
    <col min="11270" max="11270" width="13.375" style="2" customWidth="1"/>
    <col min="11271" max="11271" width="9.625" style="2" customWidth="1"/>
    <col min="11272" max="11272" width="12.125" style="2" customWidth="1"/>
    <col min="11273" max="11273" width="9.625" style="2" customWidth="1"/>
    <col min="11274" max="11274" width="12.125" style="2" customWidth="1"/>
    <col min="11275" max="11275" width="9.625" style="2" customWidth="1"/>
    <col min="11276" max="11276" width="13.375" style="2" customWidth="1"/>
    <col min="11277" max="11520" width="10.875" style="2"/>
    <col min="11521" max="11521" width="13.375" style="2" customWidth="1"/>
    <col min="11522" max="11522" width="17.125" style="2" customWidth="1"/>
    <col min="11523" max="11523" width="10.875" style="2"/>
    <col min="11524" max="11524" width="15.875" style="2" customWidth="1"/>
    <col min="11525" max="11525" width="9.625" style="2" customWidth="1"/>
    <col min="11526" max="11526" width="13.375" style="2" customWidth="1"/>
    <col min="11527" max="11527" width="9.625" style="2" customWidth="1"/>
    <col min="11528" max="11528" width="12.125" style="2" customWidth="1"/>
    <col min="11529" max="11529" width="9.625" style="2" customWidth="1"/>
    <col min="11530" max="11530" width="12.125" style="2" customWidth="1"/>
    <col min="11531" max="11531" width="9.625" style="2" customWidth="1"/>
    <col min="11532" max="11532" width="13.375" style="2" customWidth="1"/>
    <col min="11533" max="11776" width="10.875" style="2"/>
    <col min="11777" max="11777" width="13.375" style="2" customWidth="1"/>
    <col min="11778" max="11778" width="17.125" style="2" customWidth="1"/>
    <col min="11779" max="11779" width="10.875" style="2"/>
    <col min="11780" max="11780" width="15.875" style="2" customWidth="1"/>
    <col min="11781" max="11781" width="9.625" style="2" customWidth="1"/>
    <col min="11782" max="11782" width="13.375" style="2" customWidth="1"/>
    <col min="11783" max="11783" width="9.625" style="2" customWidth="1"/>
    <col min="11784" max="11784" width="12.125" style="2" customWidth="1"/>
    <col min="11785" max="11785" width="9.625" style="2" customWidth="1"/>
    <col min="11786" max="11786" width="12.125" style="2" customWidth="1"/>
    <col min="11787" max="11787" width="9.625" style="2" customWidth="1"/>
    <col min="11788" max="11788" width="13.375" style="2" customWidth="1"/>
    <col min="11789" max="12032" width="10.875" style="2"/>
    <col min="12033" max="12033" width="13.375" style="2" customWidth="1"/>
    <col min="12034" max="12034" width="17.125" style="2" customWidth="1"/>
    <col min="12035" max="12035" width="10.875" style="2"/>
    <col min="12036" max="12036" width="15.875" style="2" customWidth="1"/>
    <col min="12037" max="12037" width="9.625" style="2" customWidth="1"/>
    <col min="12038" max="12038" width="13.375" style="2" customWidth="1"/>
    <col min="12039" max="12039" width="9.625" style="2" customWidth="1"/>
    <col min="12040" max="12040" width="12.125" style="2" customWidth="1"/>
    <col min="12041" max="12041" width="9.625" style="2" customWidth="1"/>
    <col min="12042" max="12042" width="12.125" style="2" customWidth="1"/>
    <col min="12043" max="12043" width="9.625" style="2" customWidth="1"/>
    <col min="12044" max="12044" width="13.375" style="2" customWidth="1"/>
    <col min="12045" max="12288" width="10.875" style="2"/>
    <col min="12289" max="12289" width="13.375" style="2" customWidth="1"/>
    <col min="12290" max="12290" width="17.125" style="2" customWidth="1"/>
    <col min="12291" max="12291" width="10.875" style="2"/>
    <col min="12292" max="12292" width="15.875" style="2" customWidth="1"/>
    <col min="12293" max="12293" width="9.625" style="2" customWidth="1"/>
    <col min="12294" max="12294" width="13.375" style="2" customWidth="1"/>
    <col min="12295" max="12295" width="9.625" style="2" customWidth="1"/>
    <col min="12296" max="12296" width="12.125" style="2" customWidth="1"/>
    <col min="12297" max="12297" width="9.625" style="2" customWidth="1"/>
    <col min="12298" max="12298" width="12.125" style="2" customWidth="1"/>
    <col min="12299" max="12299" width="9.625" style="2" customWidth="1"/>
    <col min="12300" max="12300" width="13.375" style="2" customWidth="1"/>
    <col min="12301" max="12544" width="10.875" style="2"/>
    <col min="12545" max="12545" width="13.375" style="2" customWidth="1"/>
    <col min="12546" max="12546" width="17.125" style="2" customWidth="1"/>
    <col min="12547" max="12547" width="10.875" style="2"/>
    <col min="12548" max="12548" width="15.875" style="2" customWidth="1"/>
    <col min="12549" max="12549" width="9.625" style="2" customWidth="1"/>
    <col min="12550" max="12550" width="13.375" style="2" customWidth="1"/>
    <col min="12551" max="12551" width="9.625" style="2" customWidth="1"/>
    <col min="12552" max="12552" width="12.125" style="2" customWidth="1"/>
    <col min="12553" max="12553" width="9.625" style="2" customWidth="1"/>
    <col min="12554" max="12554" width="12.125" style="2" customWidth="1"/>
    <col min="12555" max="12555" width="9.625" style="2" customWidth="1"/>
    <col min="12556" max="12556" width="13.375" style="2" customWidth="1"/>
    <col min="12557" max="12800" width="10.875" style="2"/>
    <col min="12801" max="12801" width="13.375" style="2" customWidth="1"/>
    <col min="12802" max="12802" width="17.125" style="2" customWidth="1"/>
    <col min="12803" max="12803" width="10.875" style="2"/>
    <col min="12804" max="12804" width="15.875" style="2" customWidth="1"/>
    <col min="12805" max="12805" width="9.625" style="2" customWidth="1"/>
    <col min="12806" max="12806" width="13.375" style="2" customWidth="1"/>
    <col min="12807" max="12807" width="9.625" style="2" customWidth="1"/>
    <col min="12808" max="12808" width="12.125" style="2" customWidth="1"/>
    <col min="12809" max="12809" width="9.625" style="2" customWidth="1"/>
    <col min="12810" max="12810" width="12.125" style="2" customWidth="1"/>
    <col min="12811" max="12811" width="9.625" style="2" customWidth="1"/>
    <col min="12812" max="12812" width="13.375" style="2" customWidth="1"/>
    <col min="12813" max="13056" width="10.875" style="2"/>
    <col min="13057" max="13057" width="13.375" style="2" customWidth="1"/>
    <col min="13058" max="13058" width="17.125" style="2" customWidth="1"/>
    <col min="13059" max="13059" width="10.875" style="2"/>
    <col min="13060" max="13060" width="15.875" style="2" customWidth="1"/>
    <col min="13061" max="13061" width="9.625" style="2" customWidth="1"/>
    <col min="13062" max="13062" width="13.375" style="2" customWidth="1"/>
    <col min="13063" max="13063" width="9.625" style="2" customWidth="1"/>
    <col min="13064" max="13064" width="12.125" style="2" customWidth="1"/>
    <col min="13065" max="13065" width="9.625" style="2" customWidth="1"/>
    <col min="13066" max="13066" width="12.125" style="2" customWidth="1"/>
    <col min="13067" max="13067" width="9.625" style="2" customWidth="1"/>
    <col min="13068" max="13068" width="13.375" style="2" customWidth="1"/>
    <col min="13069" max="13312" width="10.875" style="2"/>
    <col min="13313" max="13313" width="13.375" style="2" customWidth="1"/>
    <col min="13314" max="13314" width="17.125" style="2" customWidth="1"/>
    <col min="13315" max="13315" width="10.875" style="2"/>
    <col min="13316" max="13316" width="15.875" style="2" customWidth="1"/>
    <col min="13317" max="13317" width="9.625" style="2" customWidth="1"/>
    <col min="13318" max="13318" width="13.375" style="2" customWidth="1"/>
    <col min="13319" max="13319" width="9.625" style="2" customWidth="1"/>
    <col min="13320" max="13320" width="12.125" style="2" customWidth="1"/>
    <col min="13321" max="13321" width="9.625" style="2" customWidth="1"/>
    <col min="13322" max="13322" width="12.125" style="2" customWidth="1"/>
    <col min="13323" max="13323" width="9.625" style="2" customWidth="1"/>
    <col min="13324" max="13324" width="13.375" style="2" customWidth="1"/>
    <col min="13325" max="13568" width="10.875" style="2"/>
    <col min="13569" max="13569" width="13.375" style="2" customWidth="1"/>
    <col min="13570" max="13570" width="17.125" style="2" customWidth="1"/>
    <col min="13571" max="13571" width="10.875" style="2"/>
    <col min="13572" max="13572" width="15.875" style="2" customWidth="1"/>
    <col min="13573" max="13573" width="9.625" style="2" customWidth="1"/>
    <col min="13574" max="13574" width="13.375" style="2" customWidth="1"/>
    <col min="13575" max="13575" width="9.625" style="2" customWidth="1"/>
    <col min="13576" max="13576" width="12.125" style="2" customWidth="1"/>
    <col min="13577" max="13577" width="9.625" style="2" customWidth="1"/>
    <col min="13578" max="13578" width="12.125" style="2" customWidth="1"/>
    <col min="13579" max="13579" width="9.625" style="2" customWidth="1"/>
    <col min="13580" max="13580" width="13.375" style="2" customWidth="1"/>
    <col min="13581" max="13824" width="10.875" style="2"/>
    <col min="13825" max="13825" width="13.375" style="2" customWidth="1"/>
    <col min="13826" max="13826" width="17.125" style="2" customWidth="1"/>
    <col min="13827" max="13827" width="10.875" style="2"/>
    <col min="13828" max="13828" width="15.875" style="2" customWidth="1"/>
    <col min="13829" max="13829" width="9.625" style="2" customWidth="1"/>
    <col min="13830" max="13830" width="13.375" style="2" customWidth="1"/>
    <col min="13831" max="13831" width="9.625" style="2" customWidth="1"/>
    <col min="13832" max="13832" width="12.125" style="2" customWidth="1"/>
    <col min="13833" max="13833" width="9.625" style="2" customWidth="1"/>
    <col min="13834" max="13834" width="12.125" style="2" customWidth="1"/>
    <col min="13835" max="13835" width="9.625" style="2" customWidth="1"/>
    <col min="13836" max="13836" width="13.375" style="2" customWidth="1"/>
    <col min="13837" max="14080" width="10.875" style="2"/>
    <col min="14081" max="14081" width="13.375" style="2" customWidth="1"/>
    <col min="14082" max="14082" width="17.125" style="2" customWidth="1"/>
    <col min="14083" max="14083" width="10.875" style="2"/>
    <col min="14084" max="14084" width="15.875" style="2" customWidth="1"/>
    <col min="14085" max="14085" width="9.625" style="2" customWidth="1"/>
    <col min="14086" max="14086" width="13.375" style="2" customWidth="1"/>
    <col min="14087" max="14087" width="9.625" style="2" customWidth="1"/>
    <col min="14088" max="14088" width="12.125" style="2" customWidth="1"/>
    <col min="14089" max="14089" width="9.625" style="2" customWidth="1"/>
    <col min="14090" max="14090" width="12.125" style="2" customWidth="1"/>
    <col min="14091" max="14091" width="9.625" style="2" customWidth="1"/>
    <col min="14092" max="14092" width="13.375" style="2" customWidth="1"/>
    <col min="14093" max="14336" width="10.875" style="2"/>
    <col min="14337" max="14337" width="13.375" style="2" customWidth="1"/>
    <col min="14338" max="14338" width="17.125" style="2" customWidth="1"/>
    <col min="14339" max="14339" width="10.875" style="2"/>
    <col min="14340" max="14340" width="15.875" style="2" customWidth="1"/>
    <col min="14341" max="14341" width="9.625" style="2" customWidth="1"/>
    <col min="14342" max="14342" width="13.375" style="2" customWidth="1"/>
    <col min="14343" max="14343" width="9.625" style="2" customWidth="1"/>
    <col min="14344" max="14344" width="12.125" style="2" customWidth="1"/>
    <col min="14345" max="14345" width="9.625" style="2" customWidth="1"/>
    <col min="14346" max="14346" width="12.125" style="2" customWidth="1"/>
    <col min="14347" max="14347" width="9.625" style="2" customWidth="1"/>
    <col min="14348" max="14348" width="13.375" style="2" customWidth="1"/>
    <col min="14349" max="14592" width="10.875" style="2"/>
    <col min="14593" max="14593" width="13.375" style="2" customWidth="1"/>
    <col min="14594" max="14594" width="17.125" style="2" customWidth="1"/>
    <col min="14595" max="14595" width="10.875" style="2"/>
    <col min="14596" max="14596" width="15.875" style="2" customWidth="1"/>
    <col min="14597" max="14597" width="9.625" style="2" customWidth="1"/>
    <col min="14598" max="14598" width="13.375" style="2" customWidth="1"/>
    <col min="14599" max="14599" width="9.625" style="2" customWidth="1"/>
    <col min="14600" max="14600" width="12.125" style="2" customWidth="1"/>
    <col min="14601" max="14601" width="9.625" style="2" customWidth="1"/>
    <col min="14602" max="14602" width="12.125" style="2" customWidth="1"/>
    <col min="14603" max="14603" width="9.625" style="2" customWidth="1"/>
    <col min="14604" max="14604" width="13.375" style="2" customWidth="1"/>
    <col min="14605" max="14848" width="10.875" style="2"/>
    <col min="14849" max="14849" width="13.375" style="2" customWidth="1"/>
    <col min="14850" max="14850" width="17.125" style="2" customWidth="1"/>
    <col min="14851" max="14851" width="10.875" style="2"/>
    <col min="14852" max="14852" width="15.875" style="2" customWidth="1"/>
    <col min="14853" max="14853" width="9.625" style="2" customWidth="1"/>
    <col min="14854" max="14854" width="13.375" style="2" customWidth="1"/>
    <col min="14855" max="14855" width="9.625" style="2" customWidth="1"/>
    <col min="14856" max="14856" width="12.125" style="2" customWidth="1"/>
    <col min="14857" max="14857" width="9.625" style="2" customWidth="1"/>
    <col min="14858" max="14858" width="12.125" style="2" customWidth="1"/>
    <col min="14859" max="14859" width="9.625" style="2" customWidth="1"/>
    <col min="14860" max="14860" width="13.375" style="2" customWidth="1"/>
    <col min="14861" max="15104" width="10.875" style="2"/>
    <col min="15105" max="15105" width="13.375" style="2" customWidth="1"/>
    <col min="15106" max="15106" width="17.125" style="2" customWidth="1"/>
    <col min="15107" max="15107" width="10.875" style="2"/>
    <col min="15108" max="15108" width="15.875" style="2" customWidth="1"/>
    <col min="15109" max="15109" width="9.625" style="2" customWidth="1"/>
    <col min="15110" max="15110" width="13.375" style="2" customWidth="1"/>
    <col min="15111" max="15111" width="9.625" style="2" customWidth="1"/>
    <col min="15112" max="15112" width="12.125" style="2" customWidth="1"/>
    <col min="15113" max="15113" width="9.625" style="2" customWidth="1"/>
    <col min="15114" max="15114" width="12.125" style="2" customWidth="1"/>
    <col min="15115" max="15115" width="9.625" style="2" customWidth="1"/>
    <col min="15116" max="15116" width="13.375" style="2" customWidth="1"/>
    <col min="15117" max="15360" width="10.875" style="2"/>
    <col min="15361" max="15361" width="13.375" style="2" customWidth="1"/>
    <col min="15362" max="15362" width="17.125" style="2" customWidth="1"/>
    <col min="15363" max="15363" width="10.875" style="2"/>
    <col min="15364" max="15364" width="15.875" style="2" customWidth="1"/>
    <col min="15365" max="15365" width="9.625" style="2" customWidth="1"/>
    <col min="15366" max="15366" width="13.375" style="2" customWidth="1"/>
    <col min="15367" max="15367" width="9.625" style="2" customWidth="1"/>
    <col min="15368" max="15368" width="12.125" style="2" customWidth="1"/>
    <col min="15369" max="15369" width="9.625" style="2" customWidth="1"/>
    <col min="15370" max="15370" width="12.125" style="2" customWidth="1"/>
    <col min="15371" max="15371" width="9.625" style="2" customWidth="1"/>
    <col min="15372" max="15372" width="13.375" style="2" customWidth="1"/>
    <col min="15373" max="15616" width="10.875" style="2"/>
    <col min="15617" max="15617" width="13.375" style="2" customWidth="1"/>
    <col min="15618" max="15618" width="17.125" style="2" customWidth="1"/>
    <col min="15619" max="15619" width="10.875" style="2"/>
    <col min="15620" max="15620" width="15.875" style="2" customWidth="1"/>
    <col min="15621" max="15621" width="9.625" style="2" customWidth="1"/>
    <col min="15622" max="15622" width="13.375" style="2" customWidth="1"/>
    <col min="15623" max="15623" width="9.625" style="2" customWidth="1"/>
    <col min="15624" max="15624" width="12.125" style="2" customWidth="1"/>
    <col min="15625" max="15625" width="9.625" style="2" customWidth="1"/>
    <col min="15626" max="15626" width="12.125" style="2" customWidth="1"/>
    <col min="15627" max="15627" width="9.625" style="2" customWidth="1"/>
    <col min="15628" max="15628" width="13.375" style="2" customWidth="1"/>
    <col min="15629" max="15872" width="10.875" style="2"/>
    <col min="15873" max="15873" width="13.375" style="2" customWidth="1"/>
    <col min="15874" max="15874" width="17.125" style="2" customWidth="1"/>
    <col min="15875" max="15875" width="10.875" style="2"/>
    <col min="15876" max="15876" width="15.875" style="2" customWidth="1"/>
    <col min="15877" max="15877" width="9.625" style="2" customWidth="1"/>
    <col min="15878" max="15878" width="13.375" style="2" customWidth="1"/>
    <col min="15879" max="15879" width="9.625" style="2" customWidth="1"/>
    <col min="15880" max="15880" width="12.125" style="2" customWidth="1"/>
    <col min="15881" max="15881" width="9.625" style="2" customWidth="1"/>
    <col min="15882" max="15882" width="12.125" style="2" customWidth="1"/>
    <col min="15883" max="15883" width="9.625" style="2" customWidth="1"/>
    <col min="15884" max="15884" width="13.375" style="2" customWidth="1"/>
    <col min="15885" max="16128" width="10.875" style="2"/>
    <col min="16129" max="16129" width="13.375" style="2" customWidth="1"/>
    <col min="16130" max="16130" width="17.125" style="2" customWidth="1"/>
    <col min="16131" max="16131" width="10.875" style="2"/>
    <col min="16132" max="16132" width="15.875" style="2" customWidth="1"/>
    <col min="16133" max="16133" width="9.625" style="2" customWidth="1"/>
    <col min="16134" max="16134" width="13.375" style="2" customWidth="1"/>
    <col min="16135" max="16135" width="9.625" style="2" customWidth="1"/>
    <col min="16136" max="16136" width="12.125" style="2" customWidth="1"/>
    <col min="16137" max="16137" width="9.625" style="2" customWidth="1"/>
    <col min="16138" max="16138" width="12.125" style="2" customWidth="1"/>
    <col min="16139" max="16139" width="9.625" style="2" customWidth="1"/>
    <col min="16140" max="16140" width="13.375" style="2" customWidth="1"/>
    <col min="16141" max="16384" width="10.875" style="2"/>
  </cols>
  <sheetData>
    <row r="1" spans="1:12" x14ac:dyDescent="0.2">
      <c r="A1" s="1"/>
    </row>
    <row r="4" spans="1:12" x14ac:dyDescent="0.2">
      <c r="A4" s="18"/>
      <c r="D4" s="18"/>
    </row>
    <row r="5" spans="1:12" x14ac:dyDescent="0.2">
      <c r="A5" s="18"/>
      <c r="D5" s="18"/>
    </row>
    <row r="6" spans="1:12" x14ac:dyDescent="0.2">
      <c r="A6" s="18"/>
      <c r="D6" s="3" t="s">
        <v>163</v>
      </c>
    </row>
    <row r="7" spans="1:12" ht="18" thickBot="1" x14ac:dyDescent="0.25">
      <c r="A7" s="18"/>
      <c r="B7" s="24"/>
      <c r="C7" s="4"/>
      <c r="D7" s="4"/>
      <c r="E7" s="4"/>
      <c r="F7" s="4"/>
      <c r="G7" s="4"/>
      <c r="H7" s="4"/>
      <c r="I7" s="4"/>
      <c r="J7" s="4"/>
      <c r="K7" s="4"/>
      <c r="L7" s="31" t="s">
        <v>138</v>
      </c>
    </row>
    <row r="8" spans="1:12" x14ac:dyDescent="0.2">
      <c r="C8" s="9"/>
      <c r="D8" s="7"/>
      <c r="E8" s="7"/>
      <c r="F8" s="7"/>
      <c r="G8" s="7"/>
      <c r="H8" s="7"/>
      <c r="I8" s="7"/>
      <c r="J8" s="7"/>
      <c r="K8" s="7"/>
      <c r="L8" s="7"/>
    </row>
    <row r="9" spans="1:12" x14ac:dyDescent="0.2">
      <c r="C9" s="9"/>
      <c r="D9" s="8" t="s">
        <v>164</v>
      </c>
      <c r="E9" s="7"/>
      <c r="F9" s="7"/>
      <c r="G9" s="5"/>
      <c r="H9" s="7"/>
      <c r="I9" s="6" t="s">
        <v>165</v>
      </c>
      <c r="J9" s="7"/>
      <c r="K9" s="7"/>
      <c r="L9" s="7"/>
    </row>
    <row r="10" spans="1:12" x14ac:dyDescent="0.2">
      <c r="C10" s="10" t="s">
        <v>166</v>
      </c>
      <c r="D10" s="9"/>
      <c r="E10" s="9"/>
      <c r="F10" s="9"/>
      <c r="G10" s="9"/>
      <c r="H10" s="27" t="s">
        <v>167</v>
      </c>
      <c r="I10" s="27" t="s">
        <v>168</v>
      </c>
      <c r="J10" s="9"/>
      <c r="K10" s="27" t="s">
        <v>169</v>
      </c>
      <c r="L10" s="9"/>
    </row>
    <row r="11" spans="1:12" x14ac:dyDescent="0.2">
      <c r="B11" s="7"/>
      <c r="C11" s="5"/>
      <c r="D11" s="26" t="s">
        <v>170</v>
      </c>
      <c r="E11" s="26" t="s">
        <v>171</v>
      </c>
      <c r="F11" s="26" t="s">
        <v>172</v>
      </c>
      <c r="G11" s="26" t="s">
        <v>173</v>
      </c>
      <c r="H11" s="26" t="s">
        <v>174</v>
      </c>
      <c r="I11" s="26" t="s">
        <v>175</v>
      </c>
      <c r="J11" s="26" t="s">
        <v>176</v>
      </c>
      <c r="K11" s="26" t="s">
        <v>177</v>
      </c>
      <c r="L11" s="26" t="s">
        <v>178</v>
      </c>
    </row>
    <row r="12" spans="1:12" x14ac:dyDescent="0.2">
      <c r="C12" s="9"/>
    </row>
    <row r="13" spans="1:12" x14ac:dyDescent="0.2">
      <c r="B13" s="1" t="s">
        <v>62</v>
      </c>
      <c r="C13" s="16">
        <f>F13+9685</f>
        <v>12142</v>
      </c>
      <c r="D13" s="36" t="s">
        <v>179</v>
      </c>
      <c r="E13" s="15" t="s">
        <v>180</v>
      </c>
      <c r="F13" s="15">
        <v>2457</v>
      </c>
      <c r="G13" s="15">
        <v>7000</v>
      </c>
      <c r="H13" s="15">
        <v>195</v>
      </c>
      <c r="I13" s="15">
        <v>2729</v>
      </c>
      <c r="J13" s="15">
        <v>2159</v>
      </c>
      <c r="K13" s="15">
        <v>52</v>
      </c>
      <c r="L13" s="15">
        <v>7</v>
      </c>
    </row>
    <row r="14" spans="1:12" x14ac:dyDescent="0.2">
      <c r="A14" s="18"/>
      <c r="B14" s="1" t="s">
        <v>63</v>
      </c>
      <c r="C14" s="16">
        <f>F14+8278</f>
        <v>9744</v>
      </c>
      <c r="D14" s="36" t="s">
        <v>181</v>
      </c>
      <c r="E14" s="15" t="s">
        <v>180</v>
      </c>
      <c r="F14" s="15">
        <v>1466</v>
      </c>
      <c r="G14" s="15">
        <f>5690+44</f>
        <v>5734</v>
      </c>
      <c r="H14" s="15">
        <v>16</v>
      </c>
      <c r="I14" s="15">
        <f>702+1098</f>
        <v>1800</v>
      </c>
      <c r="J14" s="15">
        <f>1847+324</f>
        <v>2171</v>
      </c>
      <c r="K14" s="15">
        <v>6</v>
      </c>
      <c r="L14" s="15">
        <v>17</v>
      </c>
    </row>
    <row r="15" spans="1:12" x14ac:dyDescent="0.2">
      <c r="A15" s="18"/>
      <c r="B15" s="1" t="s">
        <v>16</v>
      </c>
      <c r="C15" s="16">
        <f>F15+5145</f>
        <v>7558</v>
      </c>
      <c r="D15" s="36" t="s">
        <v>182</v>
      </c>
      <c r="E15" s="15" t="s">
        <v>180</v>
      </c>
      <c r="F15" s="15">
        <v>2413</v>
      </c>
      <c r="G15" s="15">
        <f>3669+44</f>
        <v>3713</v>
      </c>
      <c r="H15" s="15">
        <v>224</v>
      </c>
      <c r="I15" s="15">
        <f>416+1079</f>
        <v>1495</v>
      </c>
      <c r="J15" s="15">
        <f>1026+1066</f>
        <v>2092</v>
      </c>
      <c r="K15" s="15">
        <v>8</v>
      </c>
      <c r="L15" s="15">
        <v>26</v>
      </c>
    </row>
    <row r="16" spans="1:12" x14ac:dyDescent="0.2">
      <c r="A16" s="18"/>
      <c r="B16" s="1" t="s">
        <v>17</v>
      </c>
      <c r="C16" s="16">
        <f>D16+E16+F16</f>
        <v>15165</v>
      </c>
      <c r="D16" s="15">
        <v>6707</v>
      </c>
      <c r="E16" s="15">
        <v>148</v>
      </c>
      <c r="F16" s="15">
        <v>8310</v>
      </c>
      <c r="G16" s="15">
        <f>5124+80+124</f>
        <v>5328</v>
      </c>
      <c r="H16" s="15">
        <v>2820</v>
      </c>
      <c r="I16" s="15">
        <f>122+40+2503</f>
        <v>2665</v>
      </c>
      <c r="J16" s="15">
        <f>1455+28+2864</f>
        <v>4347</v>
      </c>
      <c r="K16" s="20" t="s">
        <v>28</v>
      </c>
      <c r="L16" s="15">
        <v>5</v>
      </c>
    </row>
    <row r="17" spans="1:12" x14ac:dyDescent="0.2">
      <c r="B17" s="1" t="s">
        <v>183</v>
      </c>
      <c r="C17" s="9">
        <f>D17+E17+F17</f>
        <v>9442</v>
      </c>
      <c r="D17" s="15">
        <v>6448</v>
      </c>
      <c r="E17" s="15">
        <v>134</v>
      </c>
      <c r="F17" s="15">
        <v>2860</v>
      </c>
      <c r="G17" s="15">
        <v>5457</v>
      </c>
      <c r="H17" s="15">
        <v>47</v>
      </c>
      <c r="I17" s="15">
        <v>610</v>
      </c>
      <c r="J17" s="15">
        <v>3303</v>
      </c>
      <c r="K17" s="20" t="s">
        <v>28</v>
      </c>
      <c r="L17" s="15">
        <v>25</v>
      </c>
    </row>
    <row r="18" spans="1:12" x14ac:dyDescent="0.2">
      <c r="B18" s="1"/>
      <c r="C18" s="9"/>
      <c r="D18" s="15"/>
      <c r="E18" s="15"/>
      <c r="F18" s="15"/>
      <c r="G18" s="15"/>
      <c r="H18" s="15"/>
      <c r="I18" s="15"/>
      <c r="J18" s="15"/>
      <c r="K18" s="20"/>
      <c r="L18" s="15"/>
    </row>
    <row r="19" spans="1:12" x14ac:dyDescent="0.2">
      <c r="B19" s="1" t="s">
        <v>20</v>
      </c>
      <c r="C19" s="16">
        <f>D19+E19+F19</f>
        <v>7813</v>
      </c>
      <c r="D19" s="15">
        <v>5267</v>
      </c>
      <c r="E19" s="15">
        <v>185</v>
      </c>
      <c r="F19" s="15">
        <v>2361</v>
      </c>
      <c r="G19" s="15">
        <v>4332</v>
      </c>
      <c r="H19" s="15">
        <v>16</v>
      </c>
      <c r="I19" s="15">
        <v>673</v>
      </c>
      <c r="J19" s="15">
        <v>2776</v>
      </c>
      <c r="K19" s="15">
        <v>9</v>
      </c>
      <c r="L19" s="15">
        <v>7</v>
      </c>
    </row>
    <row r="20" spans="1:12" x14ac:dyDescent="0.2">
      <c r="A20" s="18"/>
      <c r="B20" s="1" t="s">
        <v>21</v>
      </c>
      <c r="C20" s="16">
        <f>D20+E20+F20</f>
        <v>7816</v>
      </c>
      <c r="D20" s="14">
        <v>5758</v>
      </c>
      <c r="E20" s="14">
        <v>133</v>
      </c>
      <c r="F20" s="14">
        <v>1925</v>
      </c>
      <c r="G20" s="14">
        <v>4589</v>
      </c>
      <c r="H20" s="14">
        <v>239</v>
      </c>
      <c r="I20" s="14">
        <v>428</v>
      </c>
      <c r="J20" s="14">
        <v>2560</v>
      </c>
      <c r="K20" s="20" t="s">
        <v>28</v>
      </c>
      <c r="L20" s="20" t="s">
        <v>28</v>
      </c>
    </row>
    <row r="21" spans="1:12" x14ac:dyDescent="0.2">
      <c r="A21" s="18"/>
      <c r="B21" s="1" t="s">
        <v>184</v>
      </c>
      <c r="C21" s="9">
        <f>D21+E21+F21</f>
        <v>7893</v>
      </c>
      <c r="D21" s="2">
        <v>5335</v>
      </c>
      <c r="E21" s="2">
        <v>223</v>
      </c>
      <c r="F21" s="2">
        <v>2335</v>
      </c>
      <c r="G21" s="2">
        <v>4281</v>
      </c>
      <c r="H21" s="2">
        <v>286</v>
      </c>
      <c r="I21" s="2">
        <v>992</v>
      </c>
      <c r="J21" s="2">
        <v>2322</v>
      </c>
      <c r="K21" s="20" t="s">
        <v>28</v>
      </c>
      <c r="L21" s="2">
        <v>12</v>
      </c>
    </row>
    <row r="22" spans="1:12" x14ac:dyDescent="0.2">
      <c r="A22" s="18"/>
      <c r="B22" s="1" t="s">
        <v>185</v>
      </c>
      <c r="C22" s="16">
        <f>D22+E22+F22</f>
        <v>6744</v>
      </c>
      <c r="D22" s="14">
        <v>4724</v>
      </c>
      <c r="E22" s="14">
        <v>259</v>
      </c>
      <c r="F22" s="14">
        <v>1761</v>
      </c>
      <c r="G22" s="14">
        <v>3860</v>
      </c>
      <c r="H22" s="14">
        <v>243</v>
      </c>
      <c r="I22" s="14">
        <v>715</v>
      </c>
      <c r="J22" s="14">
        <v>1878</v>
      </c>
      <c r="K22" s="20" t="s">
        <v>28</v>
      </c>
      <c r="L22" s="14">
        <v>48</v>
      </c>
    </row>
    <row r="23" spans="1:12" x14ac:dyDescent="0.2">
      <c r="A23" s="18"/>
      <c r="B23" s="3" t="s">
        <v>66</v>
      </c>
      <c r="C23" s="17">
        <f>SUM(C25:C36)</f>
        <v>6559</v>
      </c>
      <c r="D23" s="18">
        <f>SUM(D25:D36)</f>
        <v>4460</v>
      </c>
      <c r="E23" s="18">
        <f t="shared" ref="E23:L23" si="0">SUM(E25:E36)</f>
        <v>329</v>
      </c>
      <c r="F23" s="18">
        <f t="shared" si="0"/>
        <v>1770</v>
      </c>
      <c r="G23" s="18">
        <f t="shared" si="0"/>
        <v>3792</v>
      </c>
      <c r="H23" s="18">
        <f t="shared" si="0"/>
        <v>104</v>
      </c>
      <c r="I23" s="18">
        <f t="shared" si="0"/>
        <v>616</v>
      </c>
      <c r="J23" s="18">
        <f t="shared" si="0"/>
        <v>1903</v>
      </c>
      <c r="K23" s="37" t="s">
        <v>186</v>
      </c>
      <c r="L23" s="18">
        <f t="shared" si="0"/>
        <v>144</v>
      </c>
    </row>
    <row r="24" spans="1:12" x14ac:dyDescent="0.2">
      <c r="C24" s="9"/>
    </row>
    <row r="25" spans="1:12" x14ac:dyDescent="0.2">
      <c r="A25" s="18"/>
      <c r="B25" s="1" t="s">
        <v>187</v>
      </c>
      <c r="C25" s="16">
        <f>D25+E25+F25</f>
        <v>338</v>
      </c>
      <c r="D25" s="15">
        <v>296</v>
      </c>
      <c r="E25" s="15">
        <v>2</v>
      </c>
      <c r="F25" s="15">
        <v>40</v>
      </c>
      <c r="G25" s="15">
        <v>214</v>
      </c>
      <c r="H25" s="20" t="s">
        <v>186</v>
      </c>
      <c r="I25" s="15">
        <v>12</v>
      </c>
      <c r="J25" s="15">
        <v>112</v>
      </c>
      <c r="K25" s="20" t="s">
        <v>186</v>
      </c>
      <c r="L25" s="20" t="s">
        <v>186</v>
      </c>
    </row>
    <row r="26" spans="1:12" x14ac:dyDescent="0.2">
      <c r="A26" s="18"/>
      <c r="B26" s="1" t="s">
        <v>68</v>
      </c>
      <c r="C26" s="16">
        <f t="shared" ref="C26:C36" si="1">D26+E26+F26</f>
        <v>645</v>
      </c>
      <c r="D26" s="15">
        <v>383</v>
      </c>
      <c r="E26" s="15">
        <v>2</v>
      </c>
      <c r="F26" s="15">
        <v>260</v>
      </c>
      <c r="G26" s="15">
        <v>321</v>
      </c>
      <c r="H26" s="20">
        <v>1</v>
      </c>
      <c r="I26" s="15">
        <v>92</v>
      </c>
      <c r="J26" s="15">
        <v>184</v>
      </c>
      <c r="K26" s="20" t="s">
        <v>28</v>
      </c>
      <c r="L26" s="20">
        <v>47</v>
      </c>
    </row>
    <row r="27" spans="1:12" x14ac:dyDescent="0.2">
      <c r="B27" s="1" t="s">
        <v>69</v>
      </c>
      <c r="C27" s="16">
        <f t="shared" si="1"/>
        <v>553</v>
      </c>
      <c r="D27" s="15">
        <v>366</v>
      </c>
      <c r="E27" s="15">
        <v>25</v>
      </c>
      <c r="F27" s="15">
        <v>162</v>
      </c>
      <c r="G27" s="15">
        <v>286</v>
      </c>
      <c r="H27" s="20" t="s">
        <v>28</v>
      </c>
      <c r="I27" s="15">
        <v>115</v>
      </c>
      <c r="J27" s="15">
        <v>152</v>
      </c>
      <c r="K27" s="20" t="s">
        <v>28</v>
      </c>
      <c r="L27" s="20" t="s">
        <v>28</v>
      </c>
    </row>
    <row r="28" spans="1:12" x14ac:dyDescent="0.2">
      <c r="B28" s="1" t="s">
        <v>70</v>
      </c>
      <c r="C28" s="16">
        <f t="shared" si="1"/>
        <v>529</v>
      </c>
      <c r="D28" s="15">
        <v>372</v>
      </c>
      <c r="E28" s="15">
        <v>4</v>
      </c>
      <c r="F28" s="15">
        <v>153</v>
      </c>
      <c r="G28" s="15">
        <v>314</v>
      </c>
      <c r="H28" s="20" t="s">
        <v>28</v>
      </c>
      <c r="I28" s="15">
        <v>40</v>
      </c>
      <c r="J28" s="15">
        <v>155</v>
      </c>
      <c r="K28" s="20" t="s">
        <v>28</v>
      </c>
      <c r="L28" s="20">
        <v>20</v>
      </c>
    </row>
    <row r="29" spans="1:12" x14ac:dyDescent="0.2">
      <c r="B29" s="1" t="s">
        <v>71</v>
      </c>
      <c r="C29" s="16">
        <f t="shared" si="1"/>
        <v>546</v>
      </c>
      <c r="D29" s="15">
        <v>470</v>
      </c>
      <c r="E29" s="15">
        <v>8</v>
      </c>
      <c r="F29" s="15">
        <v>68</v>
      </c>
      <c r="G29" s="15">
        <v>363</v>
      </c>
      <c r="H29" s="20" t="s">
        <v>28</v>
      </c>
      <c r="I29" s="15">
        <v>8</v>
      </c>
      <c r="J29" s="15">
        <v>174</v>
      </c>
      <c r="K29" s="20" t="s">
        <v>28</v>
      </c>
      <c r="L29" s="20">
        <v>1</v>
      </c>
    </row>
    <row r="30" spans="1:12" x14ac:dyDescent="0.2">
      <c r="A30" s="18"/>
      <c r="B30" s="1" t="s">
        <v>72</v>
      </c>
      <c r="C30" s="16">
        <f t="shared" si="1"/>
        <v>590</v>
      </c>
      <c r="D30" s="15">
        <v>386</v>
      </c>
      <c r="E30" s="20">
        <v>25</v>
      </c>
      <c r="F30" s="15">
        <v>179</v>
      </c>
      <c r="G30" s="15">
        <v>341</v>
      </c>
      <c r="H30" s="20" t="s">
        <v>28</v>
      </c>
      <c r="I30" s="15">
        <v>72</v>
      </c>
      <c r="J30" s="15">
        <v>177</v>
      </c>
      <c r="K30" s="20" t="s">
        <v>28</v>
      </c>
      <c r="L30" s="20" t="s">
        <v>28</v>
      </c>
    </row>
    <row r="31" spans="1:12" x14ac:dyDescent="0.2">
      <c r="A31" s="18"/>
      <c r="B31" s="1" t="s">
        <v>73</v>
      </c>
      <c r="C31" s="16">
        <f t="shared" si="1"/>
        <v>695</v>
      </c>
      <c r="D31" s="15">
        <v>374</v>
      </c>
      <c r="E31" s="15">
        <v>38</v>
      </c>
      <c r="F31" s="15">
        <v>283</v>
      </c>
      <c r="G31" s="15">
        <v>349</v>
      </c>
      <c r="H31" s="15">
        <v>102</v>
      </c>
      <c r="I31" s="15">
        <v>86</v>
      </c>
      <c r="J31" s="15">
        <v>156</v>
      </c>
      <c r="K31" s="20" t="s">
        <v>28</v>
      </c>
      <c r="L31" s="20">
        <v>2</v>
      </c>
    </row>
    <row r="32" spans="1:12" x14ac:dyDescent="0.2">
      <c r="A32" s="18"/>
      <c r="B32" s="1" t="s">
        <v>74</v>
      </c>
      <c r="C32" s="16">
        <f t="shared" si="1"/>
        <v>528</v>
      </c>
      <c r="D32" s="15">
        <v>351</v>
      </c>
      <c r="E32" s="20">
        <v>63</v>
      </c>
      <c r="F32" s="15">
        <v>114</v>
      </c>
      <c r="G32" s="15">
        <v>311</v>
      </c>
      <c r="H32" s="20" t="s">
        <v>28</v>
      </c>
      <c r="I32" s="15">
        <v>48</v>
      </c>
      <c r="J32" s="15">
        <v>166</v>
      </c>
      <c r="K32" s="20" t="s">
        <v>28</v>
      </c>
      <c r="L32" s="20">
        <v>3</v>
      </c>
    </row>
    <row r="33" spans="1:12" x14ac:dyDescent="0.2">
      <c r="A33" s="18"/>
      <c r="B33" s="1" t="s">
        <v>75</v>
      </c>
      <c r="C33" s="16">
        <f t="shared" si="1"/>
        <v>520</v>
      </c>
      <c r="D33" s="15">
        <v>336</v>
      </c>
      <c r="E33" s="15">
        <v>39</v>
      </c>
      <c r="F33" s="15">
        <v>145</v>
      </c>
      <c r="G33" s="15">
        <v>287</v>
      </c>
      <c r="H33" s="20" t="s">
        <v>28</v>
      </c>
      <c r="I33" s="15">
        <v>52</v>
      </c>
      <c r="J33" s="15">
        <v>179</v>
      </c>
      <c r="K33" s="20" t="s">
        <v>28</v>
      </c>
      <c r="L33" s="20">
        <v>2</v>
      </c>
    </row>
    <row r="34" spans="1:12" x14ac:dyDescent="0.2">
      <c r="A34" s="18"/>
      <c r="B34" s="1" t="s">
        <v>76</v>
      </c>
      <c r="C34" s="16">
        <f t="shared" si="1"/>
        <v>570</v>
      </c>
      <c r="D34" s="15">
        <v>370</v>
      </c>
      <c r="E34" s="15">
        <v>34</v>
      </c>
      <c r="F34" s="15">
        <v>166</v>
      </c>
      <c r="G34" s="15">
        <v>374</v>
      </c>
      <c r="H34" s="20">
        <v>1</v>
      </c>
      <c r="I34" s="15">
        <v>27</v>
      </c>
      <c r="J34" s="15">
        <v>147</v>
      </c>
      <c r="K34" s="20" t="s">
        <v>28</v>
      </c>
      <c r="L34" s="20">
        <v>21</v>
      </c>
    </row>
    <row r="35" spans="1:12" x14ac:dyDescent="0.2">
      <c r="A35" s="18"/>
      <c r="B35" s="1" t="s">
        <v>77</v>
      </c>
      <c r="C35" s="16">
        <f t="shared" si="1"/>
        <v>624</v>
      </c>
      <c r="D35" s="15">
        <v>461</v>
      </c>
      <c r="E35" s="15">
        <v>48</v>
      </c>
      <c r="F35" s="15">
        <v>115</v>
      </c>
      <c r="G35" s="15">
        <v>402</v>
      </c>
      <c r="H35" s="20" t="s">
        <v>28</v>
      </c>
      <c r="I35" s="15">
        <v>33</v>
      </c>
      <c r="J35" s="15">
        <v>155</v>
      </c>
      <c r="K35" s="20" t="s">
        <v>28</v>
      </c>
      <c r="L35" s="20">
        <v>34</v>
      </c>
    </row>
    <row r="36" spans="1:12" x14ac:dyDescent="0.2">
      <c r="A36" s="18"/>
      <c r="B36" s="1" t="s">
        <v>78</v>
      </c>
      <c r="C36" s="16">
        <f t="shared" si="1"/>
        <v>421</v>
      </c>
      <c r="D36" s="15">
        <v>295</v>
      </c>
      <c r="E36" s="15">
        <v>41</v>
      </c>
      <c r="F36" s="15">
        <v>85</v>
      </c>
      <c r="G36" s="15">
        <v>230</v>
      </c>
      <c r="H36" s="20" t="s">
        <v>28</v>
      </c>
      <c r="I36" s="15">
        <v>31</v>
      </c>
      <c r="J36" s="15">
        <v>146</v>
      </c>
      <c r="K36" s="20" t="s">
        <v>28</v>
      </c>
      <c r="L36" s="20">
        <v>14</v>
      </c>
    </row>
    <row r="37" spans="1:12" ht="18" thickBot="1" x14ac:dyDescent="0.25">
      <c r="B37" s="4"/>
      <c r="C37" s="21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">
      <c r="C38" s="73" t="s">
        <v>49</v>
      </c>
      <c r="D38" s="74"/>
      <c r="E38" s="74"/>
      <c r="F38" s="74"/>
      <c r="G38" s="74"/>
      <c r="H38" s="74"/>
      <c r="I38" s="74"/>
    </row>
    <row r="39" spans="1:12" x14ac:dyDescent="0.2">
      <c r="A39" s="1"/>
    </row>
  </sheetData>
  <mergeCells count="1">
    <mergeCell ref="C38:I38"/>
  </mergeCells>
  <phoneticPr fontId="2"/>
  <pageMargins left="0.37" right="0.46" top="0.6" bottom="0.56000000000000005" header="0.51200000000000001" footer="0.51200000000000001"/>
  <pageSetup paperSize="12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6"/>
  <sheetViews>
    <sheetView showGridLines="0" tabSelected="1" zoomScale="75" zoomScaleNormal="100" workbookViewId="0">
      <selection activeCell="K87" sqref="K87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4" width="15.875" style="2" customWidth="1"/>
    <col min="5" max="5" width="14.625" style="2" customWidth="1"/>
    <col min="6" max="6" width="10.875" style="2" customWidth="1"/>
    <col min="7" max="7" width="14.625" style="2" customWidth="1"/>
    <col min="8" max="8" width="13.375" style="2" customWidth="1"/>
    <col min="9" max="9" width="9.625" style="2" customWidth="1"/>
    <col min="10" max="10" width="12.125" style="2"/>
    <col min="11" max="11" width="10.875" style="2" customWidth="1"/>
    <col min="12" max="256" width="12.125" style="2"/>
    <col min="257" max="257" width="13.375" style="2" customWidth="1"/>
    <col min="258" max="258" width="18.375" style="2" customWidth="1"/>
    <col min="259" max="259" width="12.125" style="2"/>
    <col min="260" max="260" width="15.875" style="2" customWidth="1"/>
    <col min="261" max="261" width="14.625" style="2" customWidth="1"/>
    <col min="262" max="262" width="10.875" style="2" customWidth="1"/>
    <col min="263" max="263" width="14.625" style="2" customWidth="1"/>
    <col min="264" max="264" width="13.375" style="2" customWidth="1"/>
    <col min="265" max="265" width="9.625" style="2" customWidth="1"/>
    <col min="266" max="266" width="12.125" style="2"/>
    <col min="267" max="267" width="10.875" style="2" customWidth="1"/>
    <col min="268" max="512" width="12.125" style="2"/>
    <col min="513" max="513" width="13.375" style="2" customWidth="1"/>
    <col min="514" max="514" width="18.375" style="2" customWidth="1"/>
    <col min="515" max="515" width="12.125" style="2"/>
    <col min="516" max="516" width="15.875" style="2" customWidth="1"/>
    <col min="517" max="517" width="14.625" style="2" customWidth="1"/>
    <col min="518" max="518" width="10.875" style="2" customWidth="1"/>
    <col min="519" max="519" width="14.625" style="2" customWidth="1"/>
    <col min="520" max="520" width="13.375" style="2" customWidth="1"/>
    <col min="521" max="521" width="9.625" style="2" customWidth="1"/>
    <col min="522" max="522" width="12.125" style="2"/>
    <col min="523" max="523" width="10.875" style="2" customWidth="1"/>
    <col min="524" max="768" width="12.125" style="2"/>
    <col min="769" max="769" width="13.375" style="2" customWidth="1"/>
    <col min="770" max="770" width="18.375" style="2" customWidth="1"/>
    <col min="771" max="771" width="12.125" style="2"/>
    <col min="772" max="772" width="15.875" style="2" customWidth="1"/>
    <col min="773" max="773" width="14.625" style="2" customWidth="1"/>
    <col min="774" max="774" width="10.875" style="2" customWidth="1"/>
    <col min="775" max="775" width="14.625" style="2" customWidth="1"/>
    <col min="776" max="776" width="13.375" style="2" customWidth="1"/>
    <col min="777" max="777" width="9.625" style="2" customWidth="1"/>
    <col min="778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8.375" style="2" customWidth="1"/>
    <col min="1027" max="1027" width="12.125" style="2"/>
    <col min="1028" max="1028" width="15.875" style="2" customWidth="1"/>
    <col min="1029" max="1029" width="14.625" style="2" customWidth="1"/>
    <col min="1030" max="1030" width="10.875" style="2" customWidth="1"/>
    <col min="1031" max="1031" width="14.625" style="2" customWidth="1"/>
    <col min="1032" max="1032" width="13.375" style="2" customWidth="1"/>
    <col min="1033" max="1033" width="9.625" style="2" customWidth="1"/>
    <col min="1034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8.375" style="2" customWidth="1"/>
    <col min="1283" max="1283" width="12.125" style="2"/>
    <col min="1284" max="1284" width="15.875" style="2" customWidth="1"/>
    <col min="1285" max="1285" width="14.625" style="2" customWidth="1"/>
    <col min="1286" max="1286" width="10.875" style="2" customWidth="1"/>
    <col min="1287" max="1287" width="14.625" style="2" customWidth="1"/>
    <col min="1288" max="1288" width="13.375" style="2" customWidth="1"/>
    <col min="1289" max="1289" width="9.625" style="2" customWidth="1"/>
    <col min="1290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8.375" style="2" customWidth="1"/>
    <col min="1539" max="1539" width="12.125" style="2"/>
    <col min="1540" max="1540" width="15.875" style="2" customWidth="1"/>
    <col min="1541" max="1541" width="14.625" style="2" customWidth="1"/>
    <col min="1542" max="1542" width="10.875" style="2" customWidth="1"/>
    <col min="1543" max="1543" width="14.625" style="2" customWidth="1"/>
    <col min="1544" max="1544" width="13.375" style="2" customWidth="1"/>
    <col min="1545" max="1545" width="9.625" style="2" customWidth="1"/>
    <col min="1546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8.375" style="2" customWidth="1"/>
    <col min="1795" max="1795" width="12.125" style="2"/>
    <col min="1796" max="1796" width="15.875" style="2" customWidth="1"/>
    <col min="1797" max="1797" width="14.625" style="2" customWidth="1"/>
    <col min="1798" max="1798" width="10.875" style="2" customWidth="1"/>
    <col min="1799" max="1799" width="14.625" style="2" customWidth="1"/>
    <col min="1800" max="1800" width="13.375" style="2" customWidth="1"/>
    <col min="1801" max="1801" width="9.625" style="2" customWidth="1"/>
    <col min="1802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8.375" style="2" customWidth="1"/>
    <col min="2051" max="2051" width="12.125" style="2"/>
    <col min="2052" max="2052" width="15.875" style="2" customWidth="1"/>
    <col min="2053" max="2053" width="14.625" style="2" customWidth="1"/>
    <col min="2054" max="2054" width="10.875" style="2" customWidth="1"/>
    <col min="2055" max="2055" width="14.625" style="2" customWidth="1"/>
    <col min="2056" max="2056" width="13.375" style="2" customWidth="1"/>
    <col min="2057" max="2057" width="9.625" style="2" customWidth="1"/>
    <col min="2058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8.375" style="2" customWidth="1"/>
    <col min="2307" max="2307" width="12.125" style="2"/>
    <col min="2308" max="2308" width="15.875" style="2" customWidth="1"/>
    <col min="2309" max="2309" width="14.625" style="2" customWidth="1"/>
    <col min="2310" max="2310" width="10.875" style="2" customWidth="1"/>
    <col min="2311" max="2311" width="14.625" style="2" customWidth="1"/>
    <col min="2312" max="2312" width="13.375" style="2" customWidth="1"/>
    <col min="2313" max="2313" width="9.625" style="2" customWidth="1"/>
    <col min="2314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8.375" style="2" customWidth="1"/>
    <col min="2563" max="2563" width="12.125" style="2"/>
    <col min="2564" max="2564" width="15.875" style="2" customWidth="1"/>
    <col min="2565" max="2565" width="14.625" style="2" customWidth="1"/>
    <col min="2566" max="2566" width="10.875" style="2" customWidth="1"/>
    <col min="2567" max="2567" width="14.625" style="2" customWidth="1"/>
    <col min="2568" max="2568" width="13.375" style="2" customWidth="1"/>
    <col min="2569" max="2569" width="9.625" style="2" customWidth="1"/>
    <col min="2570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8.375" style="2" customWidth="1"/>
    <col min="2819" max="2819" width="12.125" style="2"/>
    <col min="2820" max="2820" width="15.875" style="2" customWidth="1"/>
    <col min="2821" max="2821" width="14.625" style="2" customWidth="1"/>
    <col min="2822" max="2822" width="10.875" style="2" customWidth="1"/>
    <col min="2823" max="2823" width="14.625" style="2" customWidth="1"/>
    <col min="2824" max="2824" width="13.375" style="2" customWidth="1"/>
    <col min="2825" max="2825" width="9.625" style="2" customWidth="1"/>
    <col min="2826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8.375" style="2" customWidth="1"/>
    <col min="3075" max="3075" width="12.125" style="2"/>
    <col min="3076" max="3076" width="15.875" style="2" customWidth="1"/>
    <col min="3077" max="3077" width="14.625" style="2" customWidth="1"/>
    <col min="3078" max="3078" width="10.875" style="2" customWidth="1"/>
    <col min="3079" max="3079" width="14.625" style="2" customWidth="1"/>
    <col min="3080" max="3080" width="13.375" style="2" customWidth="1"/>
    <col min="3081" max="3081" width="9.625" style="2" customWidth="1"/>
    <col min="3082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8.375" style="2" customWidth="1"/>
    <col min="3331" max="3331" width="12.125" style="2"/>
    <col min="3332" max="3332" width="15.875" style="2" customWidth="1"/>
    <col min="3333" max="3333" width="14.625" style="2" customWidth="1"/>
    <col min="3334" max="3334" width="10.875" style="2" customWidth="1"/>
    <col min="3335" max="3335" width="14.625" style="2" customWidth="1"/>
    <col min="3336" max="3336" width="13.375" style="2" customWidth="1"/>
    <col min="3337" max="3337" width="9.625" style="2" customWidth="1"/>
    <col min="3338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8.375" style="2" customWidth="1"/>
    <col min="3587" max="3587" width="12.125" style="2"/>
    <col min="3588" max="3588" width="15.875" style="2" customWidth="1"/>
    <col min="3589" max="3589" width="14.625" style="2" customWidth="1"/>
    <col min="3590" max="3590" width="10.875" style="2" customWidth="1"/>
    <col min="3591" max="3591" width="14.625" style="2" customWidth="1"/>
    <col min="3592" max="3592" width="13.375" style="2" customWidth="1"/>
    <col min="3593" max="3593" width="9.625" style="2" customWidth="1"/>
    <col min="3594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8.375" style="2" customWidth="1"/>
    <col min="3843" max="3843" width="12.125" style="2"/>
    <col min="3844" max="3844" width="15.875" style="2" customWidth="1"/>
    <col min="3845" max="3845" width="14.625" style="2" customWidth="1"/>
    <col min="3846" max="3846" width="10.875" style="2" customWidth="1"/>
    <col min="3847" max="3847" width="14.625" style="2" customWidth="1"/>
    <col min="3848" max="3848" width="13.375" style="2" customWidth="1"/>
    <col min="3849" max="3849" width="9.625" style="2" customWidth="1"/>
    <col min="3850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8.375" style="2" customWidth="1"/>
    <col min="4099" max="4099" width="12.125" style="2"/>
    <col min="4100" max="4100" width="15.875" style="2" customWidth="1"/>
    <col min="4101" max="4101" width="14.625" style="2" customWidth="1"/>
    <col min="4102" max="4102" width="10.875" style="2" customWidth="1"/>
    <col min="4103" max="4103" width="14.625" style="2" customWidth="1"/>
    <col min="4104" max="4104" width="13.375" style="2" customWidth="1"/>
    <col min="4105" max="4105" width="9.625" style="2" customWidth="1"/>
    <col min="4106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8.375" style="2" customWidth="1"/>
    <col min="4355" max="4355" width="12.125" style="2"/>
    <col min="4356" max="4356" width="15.875" style="2" customWidth="1"/>
    <col min="4357" max="4357" width="14.625" style="2" customWidth="1"/>
    <col min="4358" max="4358" width="10.875" style="2" customWidth="1"/>
    <col min="4359" max="4359" width="14.625" style="2" customWidth="1"/>
    <col min="4360" max="4360" width="13.375" style="2" customWidth="1"/>
    <col min="4361" max="4361" width="9.625" style="2" customWidth="1"/>
    <col min="4362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8.375" style="2" customWidth="1"/>
    <col min="4611" max="4611" width="12.125" style="2"/>
    <col min="4612" max="4612" width="15.875" style="2" customWidth="1"/>
    <col min="4613" max="4613" width="14.625" style="2" customWidth="1"/>
    <col min="4614" max="4614" width="10.875" style="2" customWidth="1"/>
    <col min="4615" max="4615" width="14.625" style="2" customWidth="1"/>
    <col min="4616" max="4616" width="13.375" style="2" customWidth="1"/>
    <col min="4617" max="4617" width="9.625" style="2" customWidth="1"/>
    <col min="4618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8.375" style="2" customWidth="1"/>
    <col min="4867" max="4867" width="12.125" style="2"/>
    <col min="4868" max="4868" width="15.875" style="2" customWidth="1"/>
    <col min="4869" max="4869" width="14.625" style="2" customWidth="1"/>
    <col min="4870" max="4870" width="10.875" style="2" customWidth="1"/>
    <col min="4871" max="4871" width="14.625" style="2" customWidth="1"/>
    <col min="4872" max="4872" width="13.375" style="2" customWidth="1"/>
    <col min="4873" max="4873" width="9.625" style="2" customWidth="1"/>
    <col min="4874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8.375" style="2" customWidth="1"/>
    <col min="5123" max="5123" width="12.125" style="2"/>
    <col min="5124" max="5124" width="15.875" style="2" customWidth="1"/>
    <col min="5125" max="5125" width="14.625" style="2" customWidth="1"/>
    <col min="5126" max="5126" width="10.875" style="2" customWidth="1"/>
    <col min="5127" max="5127" width="14.625" style="2" customWidth="1"/>
    <col min="5128" max="5128" width="13.375" style="2" customWidth="1"/>
    <col min="5129" max="5129" width="9.625" style="2" customWidth="1"/>
    <col min="5130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8.375" style="2" customWidth="1"/>
    <col min="5379" max="5379" width="12.125" style="2"/>
    <col min="5380" max="5380" width="15.875" style="2" customWidth="1"/>
    <col min="5381" max="5381" width="14.625" style="2" customWidth="1"/>
    <col min="5382" max="5382" width="10.875" style="2" customWidth="1"/>
    <col min="5383" max="5383" width="14.625" style="2" customWidth="1"/>
    <col min="5384" max="5384" width="13.375" style="2" customWidth="1"/>
    <col min="5385" max="5385" width="9.625" style="2" customWidth="1"/>
    <col min="5386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8.375" style="2" customWidth="1"/>
    <col min="5635" max="5635" width="12.125" style="2"/>
    <col min="5636" max="5636" width="15.875" style="2" customWidth="1"/>
    <col min="5637" max="5637" width="14.625" style="2" customWidth="1"/>
    <col min="5638" max="5638" width="10.875" style="2" customWidth="1"/>
    <col min="5639" max="5639" width="14.625" style="2" customWidth="1"/>
    <col min="5640" max="5640" width="13.375" style="2" customWidth="1"/>
    <col min="5641" max="5641" width="9.625" style="2" customWidth="1"/>
    <col min="5642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8.375" style="2" customWidth="1"/>
    <col min="5891" max="5891" width="12.125" style="2"/>
    <col min="5892" max="5892" width="15.875" style="2" customWidth="1"/>
    <col min="5893" max="5893" width="14.625" style="2" customWidth="1"/>
    <col min="5894" max="5894" width="10.875" style="2" customWidth="1"/>
    <col min="5895" max="5895" width="14.625" style="2" customWidth="1"/>
    <col min="5896" max="5896" width="13.375" style="2" customWidth="1"/>
    <col min="5897" max="5897" width="9.625" style="2" customWidth="1"/>
    <col min="5898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8.375" style="2" customWidth="1"/>
    <col min="6147" max="6147" width="12.125" style="2"/>
    <col min="6148" max="6148" width="15.875" style="2" customWidth="1"/>
    <col min="6149" max="6149" width="14.625" style="2" customWidth="1"/>
    <col min="6150" max="6150" width="10.875" style="2" customWidth="1"/>
    <col min="6151" max="6151" width="14.625" style="2" customWidth="1"/>
    <col min="6152" max="6152" width="13.375" style="2" customWidth="1"/>
    <col min="6153" max="6153" width="9.625" style="2" customWidth="1"/>
    <col min="6154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8.375" style="2" customWidth="1"/>
    <col min="6403" max="6403" width="12.125" style="2"/>
    <col min="6404" max="6404" width="15.875" style="2" customWidth="1"/>
    <col min="6405" max="6405" width="14.625" style="2" customWidth="1"/>
    <col min="6406" max="6406" width="10.875" style="2" customWidth="1"/>
    <col min="6407" max="6407" width="14.625" style="2" customWidth="1"/>
    <col min="6408" max="6408" width="13.375" style="2" customWidth="1"/>
    <col min="6409" max="6409" width="9.625" style="2" customWidth="1"/>
    <col min="6410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8.375" style="2" customWidth="1"/>
    <col min="6659" max="6659" width="12.125" style="2"/>
    <col min="6660" max="6660" width="15.875" style="2" customWidth="1"/>
    <col min="6661" max="6661" width="14.625" style="2" customWidth="1"/>
    <col min="6662" max="6662" width="10.875" style="2" customWidth="1"/>
    <col min="6663" max="6663" width="14.625" style="2" customWidth="1"/>
    <col min="6664" max="6664" width="13.375" style="2" customWidth="1"/>
    <col min="6665" max="6665" width="9.625" style="2" customWidth="1"/>
    <col min="6666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8.375" style="2" customWidth="1"/>
    <col min="6915" max="6915" width="12.125" style="2"/>
    <col min="6916" max="6916" width="15.875" style="2" customWidth="1"/>
    <col min="6917" max="6917" width="14.625" style="2" customWidth="1"/>
    <col min="6918" max="6918" width="10.875" style="2" customWidth="1"/>
    <col min="6919" max="6919" width="14.625" style="2" customWidth="1"/>
    <col min="6920" max="6920" width="13.375" style="2" customWidth="1"/>
    <col min="6921" max="6921" width="9.625" style="2" customWidth="1"/>
    <col min="6922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8.375" style="2" customWidth="1"/>
    <col min="7171" max="7171" width="12.125" style="2"/>
    <col min="7172" max="7172" width="15.875" style="2" customWidth="1"/>
    <col min="7173" max="7173" width="14.625" style="2" customWidth="1"/>
    <col min="7174" max="7174" width="10.875" style="2" customWidth="1"/>
    <col min="7175" max="7175" width="14.625" style="2" customWidth="1"/>
    <col min="7176" max="7176" width="13.375" style="2" customWidth="1"/>
    <col min="7177" max="7177" width="9.625" style="2" customWidth="1"/>
    <col min="7178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8.375" style="2" customWidth="1"/>
    <col min="7427" max="7427" width="12.125" style="2"/>
    <col min="7428" max="7428" width="15.875" style="2" customWidth="1"/>
    <col min="7429" max="7429" width="14.625" style="2" customWidth="1"/>
    <col min="7430" max="7430" width="10.875" style="2" customWidth="1"/>
    <col min="7431" max="7431" width="14.625" style="2" customWidth="1"/>
    <col min="7432" max="7432" width="13.375" style="2" customWidth="1"/>
    <col min="7433" max="7433" width="9.625" style="2" customWidth="1"/>
    <col min="7434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8.375" style="2" customWidth="1"/>
    <col min="7683" max="7683" width="12.125" style="2"/>
    <col min="7684" max="7684" width="15.875" style="2" customWidth="1"/>
    <col min="7685" max="7685" width="14.625" style="2" customWidth="1"/>
    <col min="7686" max="7686" width="10.875" style="2" customWidth="1"/>
    <col min="7687" max="7687" width="14.625" style="2" customWidth="1"/>
    <col min="7688" max="7688" width="13.375" style="2" customWidth="1"/>
    <col min="7689" max="7689" width="9.625" style="2" customWidth="1"/>
    <col min="7690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8.375" style="2" customWidth="1"/>
    <col min="7939" max="7939" width="12.125" style="2"/>
    <col min="7940" max="7940" width="15.875" style="2" customWidth="1"/>
    <col min="7941" max="7941" width="14.625" style="2" customWidth="1"/>
    <col min="7942" max="7942" width="10.875" style="2" customWidth="1"/>
    <col min="7943" max="7943" width="14.625" style="2" customWidth="1"/>
    <col min="7944" max="7944" width="13.375" style="2" customWidth="1"/>
    <col min="7945" max="7945" width="9.625" style="2" customWidth="1"/>
    <col min="7946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8.375" style="2" customWidth="1"/>
    <col min="8195" max="8195" width="12.125" style="2"/>
    <col min="8196" max="8196" width="15.875" style="2" customWidth="1"/>
    <col min="8197" max="8197" width="14.625" style="2" customWidth="1"/>
    <col min="8198" max="8198" width="10.875" style="2" customWidth="1"/>
    <col min="8199" max="8199" width="14.625" style="2" customWidth="1"/>
    <col min="8200" max="8200" width="13.375" style="2" customWidth="1"/>
    <col min="8201" max="8201" width="9.625" style="2" customWidth="1"/>
    <col min="8202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8.375" style="2" customWidth="1"/>
    <col min="8451" max="8451" width="12.125" style="2"/>
    <col min="8452" max="8452" width="15.875" style="2" customWidth="1"/>
    <col min="8453" max="8453" width="14.625" style="2" customWidth="1"/>
    <col min="8454" max="8454" width="10.875" style="2" customWidth="1"/>
    <col min="8455" max="8455" width="14.625" style="2" customWidth="1"/>
    <col min="8456" max="8456" width="13.375" style="2" customWidth="1"/>
    <col min="8457" max="8457" width="9.625" style="2" customWidth="1"/>
    <col min="8458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8.375" style="2" customWidth="1"/>
    <col min="8707" max="8707" width="12.125" style="2"/>
    <col min="8708" max="8708" width="15.875" style="2" customWidth="1"/>
    <col min="8709" max="8709" width="14.625" style="2" customWidth="1"/>
    <col min="8710" max="8710" width="10.875" style="2" customWidth="1"/>
    <col min="8711" max="8711" width="14.625" style="2" customWidth="1"/>
    <col min="8712" max="8712" width="13.375" style="2" customWidth="1"/>
    <col min="8713" max="8713" width="9.625" style="2" customWidth="1"/>
    <col min="8714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8.375" style="2" customWidth="1"/>
    <col min="8963" max="8963" width="12.125" style="2"/>
    <col min="8964" max="8964" width="15.875" style="2" customWidth="1"/>
    <col min="8965" max="8965" width="14.625" style="2" customWidth="1"/>
    <col min="8966" max="8966" width="10.875" style="2" customWidth="1"/>
    <col min="8967" max="8967" width="14.625" style="2" customWidth="1"/>
    <col min="8968" max="8968" width="13.375" style="2" customWidth="1"/>
    <col min="8969" max="8969" width="9.625" style="2" customWidth="1"/>
    <col min="8970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8.375" style="2" customWidth="1"/>
    <col min="9219" max="9219" width="12.125" style="2"/>
    <col min="9220" max="9220" width="15.875" style="2" customWidth="1"/>
    <col min="9221" max="9221" width="14.625" style="2" customWidth="1"/>
    <col min="9222" max="9222" width="10.875" style="2" customWidth="1"/>
    <col min="9223" max="9223" width="14.625" style="2" customWidth="1"/>
    <col min="9224" max="9224" width="13.375" style="2" customWidth="1"/>
    <col min="9225" max="9225" width="9.625" style="2" customWidth="1"/>
    <col min="9226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8.375" style="2" customWidth="1"/>
    <col min="9475" max="9475" width="12.125" style="2"/>
    <col min="9476" max="9476" width="15.875" style="2" customWidth="1"/>
    <col min="9477" max="9477" width="14.625" style="2" customWidth="1"/>
    <col min="9478" max="9478" width="10.875" style="2" customWidth="1"/>
    <col min="9479" max="9479" width="14.625" style="2" customWidth="1"/>
    <col min="9480" max="9480" width="13.375" style="2" customWidth="1"/>
    <col min="9481" max="9481" width="9.625" style="2" customWidth="1"/>
    <col min="9482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8.375" style="2" customWidth="1"/>
    <col min="9731" max="9731" width="12.125" style="2"/>
    <col min="9732" max="9732" width="15.875" style="2" customWidth="1"/>
    <col min="9733" max="9733" width="14.625" style="2" customWidth="1"/>
    <col min="9734" max="9734" width="10.875" style="2" customWidth="1"/>
    <col min="9735" max="9735" width="14.625" style="2" customWidth="1"/>
    <col min="9736" max="9736" width="13.375" style="2" customWidth="1"/>
    <col min="9737" max="9737" width="9.625" style="2" customWidth="1"/>
    <col min="9738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8.375" style="2" customWidth="1"/>
    <col min="9987" max="9987" width="12.125" style="2"/>
    <col min="9988" max="9988" width="15.875" style="2" customWidth="1"/>
    <col min="9989" max="9989" width="14.625" style="2" customWidth="1"/>
    <col min="9990" max="9990" width="10.875" style="2" customWidth="1"/>
    <col min="9991" max="9991" width="14.625" style="2" customWidth="1"/>
    <col min="9992" max="9992" width="13.375" style="2" customWidth="1"/>
    <col min="9993" max="9993" width="9.625" style="2" customWidth="1"/>
    <col min="9994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4" width="15.875" style="2" customWidth="1"/>
    <col min="10245" max="10245" width="14.625" style="2" customWidth="1"/>
    <col min="10246" max="10246" width="10.875" style="2" customWidth="1"/>
    <col min="10247" max="10247" width="14.625" style="2" customWidth="1"/>
    <col min="10248" max="10248" width="13.375" style="2" customWidth="1"/>
    <col min="10249" max="10249" width="9.625" style="2" customWidth="1"/>
    <col min="10250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0" width="15.875" style="2" customWidth="1"/>
    <col min="10501" max="10501" width="14.625" style="2" customWidth="1"/>
    <col min="10502" max="10502" width="10.875" style="2" customWidth="1"/>
    <col min="10503" max="10503" width="14.625" style="2" customWidth="1"/>
    <col min="10504" max="10504" width="13.375" style="2" customWidth="1"/>
    <col min="10505" max="10505" width="9.625" style="2" customWidth="1"/>
    <col min="10506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6" width="15.875" style="2" customWidth="1"/>
    <col min="10757" max="10757" width="14.625" style="2" customWidth="1"/>
    <col min="10758" max="10758" width="10.875" style="2" customWidth="1"/>
    <col min="10759" max="10759" width="14.625" style="2" customWidth="1"/>
    <col min="10760" max="10760" width="13.375" style="2" customWidth="1"/>
    <col min="10761" max="10761" width="9.625" style="2" customWidth="1"/>
    <col min="10762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2" width="15.875" style="2" customWidth="1"/>
    <col min="11013" max="11013" width="14.625" style="2" customWidth="1"/>
    <col min="11014" max="11014" width="10.875" style="2" customWidth="1"/>
    <col min="11015" max="11015" width="14.625" style="2" customWidth="1"/>
    <col min="11016" max="11016" width="13.375" style="2" customWidth="1"/>
    <col min="11017" max="11017" width="9.625" style="2" customWidth="1"/>
    <col min="11018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8" width="15.875" style="2" customWidth="1"/>
    <col min="11269" max="11269" width="14.625" style="2" customWidth="1"/>
    <col min="11270" max="11270" width="10.875" style="2" customWidth="1"/>
    <col min="11271" max="11271" width="14.625" style="2" customWidth="1"/>
    <col min="11272" max="11272" width="13.375" style="2" customWidth="1"/>
    <col min="11273" max="11273" width="9.625" style="2" customWidth="1"/>
    <col min="11274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4" width="15.875" style="2" customWidth="1"/>
    <col min="11525" max="11525" width="14.625" style="2" customWidth="1"/>
    <col min="11526" max="11526" width="10.875" style="2" customWidth="1"/>
    <col min="11527" max="11527" width="14.625" style="2" customWidth="1"/>
    <col min="11528" max="11528" width="13.375" style="2" customWidth="1"/>
    <col min="11529" max="11529" width="9.625" style="2" customWidth="1"/>
    <col min="11530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0" width="15.875" style="2" customWidth="1"/>
    <col min="11781" max="11781" width="14.625" style="2" customWidth="1"/>
    <col min="11782" max="11782" width="10.875" style="2" customWidth="1"/>
    <col min="11783" max="11783" width="14.625" style="2" customWidth="1"/>
    <col min="11784" max="11784" width="13.375" style="2" customWidth="1"/>
    <col min="11785" max="11785" width="9.625" style="2" customWidth="1"/>
    <col min="11786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6" width="15.875" style="2" customWidth="1"/>
    <col min="12037" max="12037" width="14.625" style="2" customWidth="1"/>
    <col min="12038" max="12038" width="10.875" style="2" customWidth="1"/>
    <col min="12039" max="12039" width="14.625" style="2" customWidth="1"/>
    <col min="12040" max="12040" width="13.375" style="2" customWidth="1"/>
    <col min="12041" max="12041" width="9.625" style="2" customWidth="1"/>
    <col min="12042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2" width="15.875" style="2" customWidth="1"/>
    <col min="12293" max="12293" width="14.625" style="2" customWidth="1"/>
    <col min="12294" max="12294" width="10.875" style="2" customWidth="1"/>
    <col min="12295" max="12295" width="14.625" style="2" customWidth="1"/>
    <col min="12296" max="12296" width="13.375" style="2" customWidth="1"/>
    <col min="12297" max="12297" width="9.625" style="2" customWidth="1"/>
    <col min="12298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8" width="15.875" style="2" customWidth="1"/>
    <col min="12549" max="12549" width="14.625" style="2" customWidth="1"/>
    <col min="12550" max="12550" width="10.875" style="2" customWidth="1"/>
    <col min="12551" max="12551" width="14.625" style="2" customWidth="1"/>
    <col min="12552" max="12552" width="13.375" style="2" customWidth="1"/>
    <col min="12553" max="12553" width="9.625" style="2" customWidth="1"/>
    <col min="12554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4" width="15.875" style="2" customWidth="1"/>
    <col min="12805" max="12805" width="14.625" style="2" customWidth="1"/>
    <col min="12806" max="12806" width="10.875" style="2" customWidth="1"/>
    <col min="12807" max="12807" width="14.625" style="2" customWidth="1"/>
    <col min="12808" max="12808" width="13.375" style="2" customWidth="1"/>
    <col min="12809" max="12809" width="9.625" style="2" customWidth="1"/>
    <col min="12810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0" width="15.875" style="2" customWidth="1"/>
    <col min="13061" max="13061" width="14.625" style="2" customWidth="1"/>
    <col min="13062" max="13062" width="10.875" style="2" customWidth="1"/>
    <col min="13063" max="13063" width="14.625" style="2" customWidth="1"/>
    <col min="13064" max="13064" width="13.375" style="2" customWidth="1"/>
    <col min="13065" max="13065" width="9.625" style="2" customWidth="1"/>
    <col min="13066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6" width="15.875" style="2" customWidth="1"/>
    <col min="13317" max="13317" width="14.625" style="2" customWidth="1"/>
    <col min="13318" max="13318" width="10.875" style="2" customWidth="1"/>
    <col min="13319" max="13319" width="14.625" style="2" customWidth="1"/>
    <col min="13320" max="13320" width="13.375" style="2" customWidth="1"/>
    <col min="13321" max="13321" width="9.625" style="2" customWidth="1"/>
    <col min="13322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2" width="15.875" style="2" customWidth="1"/>
    <col min="13573" max="13573" width="14.625" style="2" customWidth="1"/>
    <col min="13574" max="13574" width="10.875" style="2" customWidth="1"/>
    <col min="13575" max="13575" width="14.625" style="2" customWidth="1"/>
    <col min="13576" max="13576" width="13.375" style="2" customWidth="1"/>
    <col min="13577" max="13577" width="9.625" style="2" customWidth="1"/>
    <col min="13578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8" width="15.875" style="2" customWidth="1"/>
    <col min="13829" max="13829" width="14.625" style="2" customWidth="1"/>
    <col min="13830" max="13830" width="10.875" style="2" customWidth="1"/>
    <col min="13831" max="13831" width="14.625" style="2" customWidth="1"/>
    <col min="13832" max="13832" width="13.375" style="2" customWidth="1"/>
    <col min="13833" max="13833" width="9.625" style="2" customWidth="1"/>
    <col min="13834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4" width="15.875" style="2" customWidth="1"/>
    <col min="14085" max="14085" width="14.625" style="2" customWidth="1"/>
    <col min="14086" max="14086" width="10.875" style="2" customWidth="1"/>
    <col min="14087" max="14087" width="14.625" style="2" customWidth="1"/>
    <col min="14088" max="14088" width="13.375" style="2" customWidth="1"/>
    <col min="14089" max="14089" width="9.625" style="2" customWidth="1"/>
    <col min="14090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0" width="15.875" style="2" customWidth="1"/>
    <col min="14341" max="14341" width="14.625" style="2" customWidth="1"/>
    <col min="14342" max="14342" width="10.875" style="2" customWidth="1"/>
    <col min="14343" max="14343" width="14.625" style="2" customWidth="1"/>
    <col min="14344" max="14344" width="13.375" style="2" customWidth="1"/>
    <col min="14345" max="14345" width="9.625" style="2" customWidth="1"/>
    <col min="14346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6" width="15.875" style="2" customWidth="1"/>
    <col min="14597" max="14597" width="14.625" style="2" customWidth="1"/>
    <col min="14598" max="14598" width="10.875" style="2" customWidth="1"/>
    <col min="14599" max="14599" width="14.625" style="2" customWidth="1"/>
    <col min="14600" max="14600" width="13.375" style="2" customWidth="1"/>
    <col min="14601" max="14601" width="9.625" style="2" customWidth="1"/>
    <col min="14602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2" width="15.875" style="2" customWidth="1"/>
    <col min="14853" max="14853" width="14.625" style="2" customWidth="1"/>
    <col min="14854" max="14854" width="10.875" style="2" customWidth="1"/>
    <col min="14855" max="14855" width="14.625" style="2" customWidth="1"/>
    <col min="14856" max="14856" width="13.375" style="2" customWidth="1"/>
    <col min="14857" max="14857" width="9.625" style="2" customWidth="1"/>
    <col min="14858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8" width="15.875" style="2" customWidth="1"/>
    <col min="15109" max="15109" width="14.625" style="2" customWidth="1"/>
    <col min="15110" max="15110" width="10.875" style="2" customWidth="1"/>
    <col min="15111" max="15111" width="14.625" style="2" customWidth="1"/>
    <col min="15112" max="15112" width="13.375" style="2" customWidth="1"/>
    <col min="15113" max="15113" width="9.625" style="2" customWidth="1"/>
    <col min="15114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4" width="15.875" style="2" customWidth="1"/>
    <col min="15365" max="15365" width="14.625" style="2" customWidth="1"/>
    <col min="15366" max="15366" width="10.875" style="2" customWidth="1"/>
    <col min="15367" max="15367" width="14.625" style="2" customWidth="1"/>
    <col min="15368" max="15368" width="13.375" style="2" customWidth="1"/>
    <col min="15369" max="15369" width="9.625" style="2" customWidth="1"/>
    <col min="15370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0" width="15.875" style="2" customWidth="1"/>
    <col min="15621" max="15621" width="14.625" style="2" customWidth="1"/>
    <col min="15622" max="15622" width="10.875" style="2" customWidth="1"/>
    <col min="15623" max="15623" width="14.625" style="2" customWidth="1"/>
    <col min="15624" max="15624" width="13.375" style="2" customWidth="1"/>
    <col min="15625" max="15625" width="9.625" style="2" customWidth="1"/>
    <col min="15626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6" width="15.875" style="2" customWidth="1"/>
    <col min="15877" max="15877" width="14.625" style="2" customWidth="1"/>
    <col min="15878" max="15878" width="10.875" style="2" customWidth="1"/>
    <col min="15879" max="15879" width="14.625" style="2" customWidth="1"/>
    <col min="15880" max="15880" width="13.375" style="2" customWidth="1"/>
    <col min="15881" max="15881" width="9.625" style="2" customWidth="1"/>
    <col min="15882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2" width="15.875" style="2" customWidth="1"/>
    <col min="16133" max="16133" width="14.625" style="2" customWidth="1"/>
    <col min="16134" max="16134" width="10.875" style="2" customWidth="1"/>
    <col min="16135" max="16135" width="14.625" style="2" customWidth="1"/>
    <col min="16136" max="16136" width="13.375" style="2" customWidth="1"/>
    <col min="16137" max="16137" width="9.625" style="2" customWidth="1"/>
    <col min="16138" max="16138" width="12.125" style="2"/>
    <col min="16139" max="16139" width="10.875" style="2" customWidth="1"/>
    <col min="16140" max="16384" width="12.125" style="2"/>
  </cols>
  <sheetData>
    <row r="1" spans="1:11" x14ac:dyDescent="0.2">
      <c r="A1" s="1"/>
    </row>
    <row r="5" spans="1:11" x14ac:dyDescent="0.2">
      <c r="F5" s="18"/>
    </row>
    <row r="6" spans="1:11" x14ac:dyDescent="0.2">
      <c r="E6" s="3" t="s">
        <v>188</v>
      </c>
      <c r="F6" s="18"/>
    </row>
    <row r="7" spans="1:11" ht="18" thickBot="1" x14ac:dyDescent="0.25">
      <c r="B7" s="4"/>
      <c r="C7" s="4"/>
      <c r="D7" s="4"/>
      <c r="E7" s="24"/>
      <c r="F7" s="4"/>
      <c r="G7" s="4"/>
      <c r="H7" s="4"/>
      <c r="I7" s="4"/>
      <c r="J7" s="4"/>
      <c r="K7" s="4"/>
    </row>
    <row r="8" spans="1:11" x14ac:dyDescent="0.2">
      <c r="C8" s="8" t="s">
        <v>189</v>
      </c>
      <c r="D8" s="7"/>
      <c r="E8" s="7"/>
      <c r="F8" s="5"/>
      <c r="G8" s="6" t="s">
        <v>190</v>
      </c>
      <c r="H8" s="7"/>
      <c r="I8" s="8" t="s">
        <v>191</v>
      </c>
      <c r="J8" s="7"/>
      <c r="K8" s="7"/>
    </row>
    <row r="9" spans="1:11" x14ac:dyDescent="0.2">
      <c r="C9" s="27" t="s">
        <v>192</v>
      </c>
      <c r="D9" s="27" t="s">
        <v>59</v>
      </c>
      <c r="E9" s="27" t="s">
        <v>57</v>
      </c>
      <c r="F9" s="27" t="s">
        <v>192</v>
      </c>
      <c r="G9" s="27" t="s">
        <v>59</v>
      </c>
      <c r="H9" s="27" t="s">
        <v>57</v>
      </c>
      <c r="I9" s="27" t="s">
        <v>192</v>
      </c>
      <c r="J9" s="27" t="s">
        <v>59</v>
      </c>
      <c r="K9" s="27" t="s">
        <v>57</v>
      </c>
    </row>
    <row r="10" spans="1:11" x14ac:dyDescent="0.2">
      <c r="B10" s="7"/>
      <c r="C10" s="26" t="s">
        <v>193</v>
      </c>
      <c r="D10" s="26" t="s">
        <v>194</v>
      </c>
      <c r="E10" s="26" t="s">
        <v>61</v>
      </c>
      <c r="F10" s="26" t="s">
        <v>193</v>
      </c>
      <c r="G10" s="26" t="s">
        <v>194</v>
      </c>
      <c r="H10" s="26" t="s">
        <v>61</v>
      </c>
      <c r="I10" s="26" t="s">
        <v>193</v>
      </c>
      <c r="J10" s="26" t="s">
        <v>194</v>
      </c>
      <c r="K10" s="26" t="s">
        <v>61</v>
      </c>
    </row>
    <row r="11" spans="1:11" x14ac:dyDescent="0.2">
      <c r="C11" s="27" t="s">
        <v>195</v>
      </c>
      <c r="D11" s="12" t="s">
        <v>122</v>
      </c>
      <c r="E11" s="12" t="s">
        <v>13</v>
      </c>
      <c r="F11" s="38" t="s">
        <v>11</v>
      </c>
      <c r="G11" s="12" t="s">
        <v>122</v>
      </c>
      <c r="H11" s="12" t="s">
        <v>13</v>
      </c>
      <c r="I11" s="38" t="s">
        <v>195</v>
      </c>
      <c r="J11" s="12" t="s">
        <v>122</v>
      </c>
      <c r="K11" s="12" t="s">
        <v>13</v>
      </c>
    </row>
    <row r="12" spans="1:11" x14ac:dyDescent="0.2">
      <c r="B12" s="1" t="s">
        <v>196</v>
      </c>
      <c r="C12" s="16">
        <v>6150</v>
      </c>
      <c r="D12" s="14">
        <v>1097523</v>
      </c>
      <c r="E12" s="14">
        <v>169806</v>
      </c>
      <c r="F12" s="14">
        <v>3686</v>
      </c>
      <c r="G12" s="14">
        <v>443419</v>
      </c>
      <c r="H12" s="14">
        <v>70031</v>
      </c>
      <c r="I12" s="14">
        <v>6</v>
      </c>
      <c r="J12" s="14">
        <v>22948</v>
      </c>
      <c r="K12" s="14">
        <v>3111</v>
      </c>
    </row>
    <row r="13" spans="1:11" x14ac:dyDescent="0.2">
      <c r="B13" s="3" t="s">
        <v>197</v>
      </c>
      <c r="C13" s="17">
        <f>SUM(C15:C70)</f>
        <v>5951</v>
      </c>
      <c r="D13" s="18">
        <f t="shared" ref="D13:J13" si="0">SUM(D15:D70)</f>
        <v>1146289</v>
      </c>
      <c r="E13" s="18">
        <v>178614</v>
      </c>
      <c r="F13" s="18">
        <f t="shared" si="0"/>
        <v>3719</v>
      </c>
      <c r="G13" s="18">
        <f t="shared" si="0"/>
        <v>453218</v>
      </c>
      <c r="H13" s="18">
        <v>67384</v>
      </c>
      <c r="I13" s="18">
        <f t="shared" si="0"/>
        <v>9</v>
      </c>
      <c r="J13" s="18">
        <f t="shared" si="0"/>
        <v>47147</v>
      </c>
      <c r="K13" s="18">
        <v>15208</v>
      </c>
    </row>
    <row r="14" spans="1:11" x14ac:dyDescent="0.2">
      <c r="B14" s="1"/>
      <c r="C14" s="17"/>
      <c r="D14" s="18"/>
      <c r="E14" s="18"/>
      <c r="F14" s="18"/>
      <c r="G14" s="18"/>
      <c r="H14" s="18"/>
      <c r="I14" s="18"/>
      <c r="J14" s="18"/>
      <c r="K14" s="18"/>
    </row>
    <row r="15" spans="1:11" x14ac:dyDescent="0.2">
      <c r="A15" s="18"/>
      <c r="B15" s="38" t="s">
        <v>198</v>
      </c>
      <c r="C15" s="16">
        <v>2360</v>
      </c>
      <c r="D15" s="14">
        <v>433847</v>
      </c>
      <c r="E15" s="15">
        <v>64484.65</v>
      </c>
      <c r="F15" s="15">
        <v>1513</v>
      </c>
      <c r="G15" s="15">
        <v>178705</v>
      </c>
      <c r="H15" s="15">
        <v>25450.19</v>
      </c>
      <c r="I15" s="15">
        <v>6</v>
      </c>
      <c r="J15" s="15">
        <v>15226</v>
      </c>
      <c r="K15" s="15">
        <v>3216.5</v>
      </c>
    </row>
    <row r="16" spans="1:11" x14ac:dyDescent="0.2">
      <c r="A16" s="18"/>
      <c r="B16" s="38" t="s">
        <v>199</v>
      </c>
      <c r="C16" s="16">
        <v>222</v>
      </c>
      <c r="D16" s="14">
        <v>38426</v>
      </c>
      <c r="E16" s="15">
        <v>5510.47</v>
      </c>
      <c r="F16" s="15">
        <v>131</v>
      </c>
      <c r="G16" s="15">
        <v>16537</v>
      </c>
      <c r="H16" s="15">
        <v>2503.08</v>
      </c>
      <c r="I16" s="20" t="s">
        <v>200</v>
      </c>
      <c r="J16" s="20" t="s">
        <v>200</v>
      </c>
      <c r="K16" s="20" t="s">
        <v>200</v>
      </c>
    </row>
    <row r="17" spans="1:11" x14ac:dyDescent="0.2">
      <c r="A17" s="18"/>
      <c r="B17" s="38" t="s">
        <v>201</v>
      </c>
      <c r="C17" s="16">
        <v>274</v>
      </c>
      <c r="D17" s="14">
        <v>71546</v>
      </c>
      <c r="E17" s="15">
        <v>16577.84</v>
      </c>
      <c r="F17" s="15">
        <v>182</v>
      </c>
      <c r="G17" s="15">
        <v>22542</v>
      </c>
      <c r="H17" s="15">
        <v>3615.6</v>
      </c>
      <c r="I17" s="20">
        <v>1</v>
      </c>
      <c r="J17" s="20">
        <v>24081</v>
      </c>
      <c r="K17" s="20" t="s">
        <v>202</v>
      </c>
    </row>
    <row r="18" spans="1:11" x14ac:dyDescent="0.2">
      <c r="A18" s="18"/>
      <c r="B18" s="38" t="s">
        <v>203</v>
      </c>
      <c r="C18" s="16">
        <v>153</v>
      </c>
      <c r="D18" s="14">
        <v>25115</v>
      </c>
      <c r="E18" s="15">
        <v>3647.9</v>
      </c>
      <c r="F18" s="15">
        <v>89</v>
      </c>
      <c r="G18" s="15">
        <v>13356</v>
      </c>
      <c r="H18" s="15">
        <v>2088.27</v>
      </c>
      <c r="I18" s="20" t="s">
        <v>200</v>
      </c>
      <c r="J18" s="20" t="s">
        <v>200</v>
      </c>
      <c r="K18" s="20" t="s">
        <v>200</v>
      </c>
    </row>
    <row r="19" spans="1:11" x14ac:dyDescent="0.2">
      <c r="A19" s="18"/>
      <c r="B19" s="38" t="s">
        <v>204</v>
      </c>
      <c r="C19" s="16">
        <v>162</v>
      </c>
      <c r="D19" s="14">
        <v>30247</v>
      </c>
      <c r="E19" s="15">
        <v>5481.78</v>
      </c>
      <c r="F19" s="15">
        <v>81</v>
      </c>
      <c r="G19" s="15">
        <v>11374</v>
      </c>
      <c r="H19" s="15">
        <v>1795.49</v>
      </c>
      <c r="I19" s="20" t="s">
        <v>200</v>
      </c>
      <c r="J19" s="20" t="s">
        <v>200</v>
      </c>
      <c r="K19" s="20" t="s">
        <v>200</v>
      </c>
    </row>
    <row r="20" spans="1:11" x14ac:dyDescent="0.2">
      <c r="A20" s="18"/>
      <c r="B20" s="38" t="s">
        <v>205</v>
      </c>
      <c r="C20" s="16">
        <v>305</v>
      </c>
      <c r="D20" s="14">
        <v>68909</v>
      </c>
      <c r="E20" s="15">
        <v>11950.87</v>
      </c>
      <c r="F20" s="15">
        <v>212</v>
      </c>
      <c r="G20" s="15">
        <v>25844</v>
      </c>
      <c r="H20" s="15">
        <v>3948.38</v>
      </c>
      <c r="I20" s="20" t="s">
        <v>200</v>
      </c>
      <c r="J20" s="20" t="s">
        <v>200</v>
      </c>
      <c r="K20" s="20" t="s">
        <v>200</v>
      </c>
    </row>
    <row r="21" spans="1:11" x14ac:dyDescent="0.2">
      <c r="A21" s="18"/>
      <c r="B21" s="38" t="s">
        <v>206</v>
      </c>
      <c r="C21" s="16">
        <v>174</v>
      </c>
      <c r="D21" s="14">
        <v>31606</v>
      </c>
      <c r="E21" s="15">
        <v>4365.96</v>
      </c>
      <c r="F21" s="15">
        <v>109</v>
      </c>
      <c r="G21" s="15">
        <v>11475</v>
      </c>
      <c r="H21" s="15">
        <v>1761.35</v>
      </c>
      <c r="I21" s="20" t="s">
        <v>200</v>
      </c>
      <c r="J21" s="20" t="s">
        <v>200</v>
      </c>
      <c r="K21" s="20" t="s">
        <v>200</v>
      </c>
    </row>
    <row r="22" spans="1:11" x14ac:dyDescent="0.2">
      <c r="A22" s="18"/>
      <c r="C22" s="9"/>
      <c r="E22" s="15"/>
      <c r="F22" s="15"/>
      <c r="G22" s="15"/>
      <c r="H22" s="15"/>
      <c r="I22" s="15"/>
      <c r="J22" s="15"/>
      <c r="K22" s="15"/>
    </row>
    <row r="23" spans="1:11" x14ac:dyDescent="0.2">
      <c r="A23" s="18"/>
      <c r="B23" s="38" t="s">
        <v>207</v>
      </c>
      <c r="C23" s="16">
        <v>78</v>
      </c>
      <c r="D23" s="14">
        <v>14715</v>
      </c>
      <c r="E23" s="15">
        <v>2184.67</v>
      </c>
      <c r="F23" s="15">
        <v>47</v>
      </c>
      <c r="G23" s="15">
        <v>5819</v>
      </c>
      <c r="H23" s="15">
        <v>862.44</v>
      </c>
      <c r="I23" s="20" t="s">
        <v>200</v>
      </c>
      <c r="J23" s="20" t="s">
        <v>200</v>
      </c>
      <c r="K23" s="20" t="s">
        <v>200</v>
      </c>
    </row>
    <row r="24" spans="1:11" x14ac:dyDescent="0.2">
      <c r="A24" s="18"/>
      <c r="B24" s="38" t="s">
        <v>208</v>
      </c>
      <c r="C24" s="16">
        <v>28</v>
      </c>
      <c r="D24" s="14">
        <v>13950</v>
      </c>
      <c r="E24" s="15">
        <v>3278.61</v>
      </c>
      <c r="F24" s="15">
        <v>16</v>
      </c>
      <c r="G24" s="15">
        <v>1741</v>
      </c>
      <c r="H24" s="15">
        <v>280.16000000000003</v>
      </c>
      <c r="I24" s="20">
        <v>1</v>
      </c>
      <c r="J24" s="20">
        <v>7591</v>
      </c>
      <c r="K24" s="20" t="s">
        <v>202</v>
      </c>
    </row>
    <row r="25" spans="1:11" x14ac:dyDescent="0.2">
      <c r="A25" s="18"/>
      <c r="B25" s="38" t="s">
        <v>209</v>
      </c>
      <c r="C25" s="16">
        <v>8</v>
      </c>
      <c r="D25" s="14">
        <v>866</v>
      </c>
      <c r="E25" s="15">
        <v>136.52000000000001</v>
      </c>
      <c r="F25" s="15">
        <v>7</v>
      </c>
      <c r="G25" s="15">
        <v>738</v>
      </c>
      <c r="H25" s="20">
        <v>127.52</v>
      </c>
      <c r="I25" s="20" t="s">
        <v>200</v>
      </c>
      <c r="J25" s="20" t="s">
        <v>200</v>
      </c>
      <c r="K25" s="20" t="s">
        <v>200</v>
      </c>
    </row>
    <row r="26" spans="1:11" x14ac:dyDescent="0.2">
      <c r="A26" s="18"/>
      <c r="B26" s="38" t="s">
        <v>210</v>
      </c>
      <c r="C26" s="16">
        <v>121</v>
      </c>
      <c r="D26" s="14">
        <v>43629</v>
      </c>
      <c r="E26" s="15">
        <v>4335.2</v>
      </c>
      <c r="F26" s="15">
        <v>73</v>
      </c>
      <c r="G26" s="15">
        <v>10492</v>
      </c>
      <c r="H26" s="15">
        <v>1561</v>
      </c>
      <c r="I26" s="20" t="s">
        <v>200</v>
      </c>
      <c r="J26" s="20" t="s">
        <v>200</v>
      </c>
      <c r="K26" s="20" t="s">
        <v>200</v>
      </c>
    </row>
    <row r="27" spans="1:11" x14ac:dyDescent="0.2">
      <c r="A27" s="18"/>
      <c r="B27" s="38" t="s">
        <v>211</v>
      </c>
      <c r="C27" s="16">
        <v>46</v>
      </c>
      <c r="D27" s="14">
        <v>8484</v>
      </c>
      <c r="E27" s="15">
        <v>1340.87</v>
      </c>
      <c r="F27" s="15">
        <v>26</v>
      </c>
      <c r="G27" s="15">
        <v>3458</v>
      </c>
      <c r="H27" s="15">
        <v>545.52</v>
      </c>
      <c r="I27" s="20" t="s">
        <v>200</v>
      </c>
      <c r="J27" s="20" t="s">
        <v>200</v>
      </c>
      <c r="K27" s="20" t="s">
        <v>200</v>
      </c>
    </row>
    <row r="28" spans="1:11" x14ac:dyDescent="0.2">
      <c r="A28" s="18"/>
      <c r="B28" s="38" t="s">
        <v>212</v>
      </c>
      <c r="C28" s="16">
        <v>29</v>
      </c>
      <c r="D28" s="14">
        <v>4009</v>
      </c>
      <c r="E28" s="15">
        <v>632.76</v>
      </c>
      <c r="F28" s="15">
        <v>18</v>
      </c>
      <c r="G28" s="15">
        <v>2136</v>
      </c>
      <c r="H28" s="15">
        <v>336.06</v>
      </c>
      <c r="I28" s="20" t="s">
        <v>200</v>
      </c>
      <c r="J28" s="20" t="s">
        <v>200</v>
      </c>
      <c r="K28" s="20" t="s">
        <v>200</v>
      </c>
    </row>
    <row r="29" spans="1:11" x14ac:dyDescent="0.2">
      <c r="A29" s="18"/>
      <c r="B29" s="38" t="s">
        <v>213</v>
      </c>
      <c r="C29" s="16">
        <v>47</v>
      </c>
      <c r="D29" s="14">
        <v>15819</v>
      </c>
      <c r="E29" s="15">
        <v>2029.33</v>
      </c>
      <c r="F29" s="15">
        <v>26</v>
      </c>
      <c r="G29" s="15">
        <v>3708</v>
      </c>
      <c r="H29" s="15">
        <v>575.61</v>
      </c>
      <c r="I29" s="20" t="s">
        <v>200</v>
      </c>
      <c r="J29" s="20" t="s">
        <v>200</v>
      </c>
      <c r="K29" s="20" t="s">
        <v>200</v>
      </c>
    </row>
    <row r="30" spans="1:11" x14ac:dyDescent="0.2">
      <c r="A30" s="18"/>
      <c r="B30" s="38" t="s">
        <v>214</v>
      </c>
      <c r="C30" s="16">
        <v>181</v>
      </c>
      <c r="D30" s="14">
        <v>27142</v>
      </c>
      <c r="E30" s="15">
        <v>3619.11</v>
      </c>
      <c r="F30" s="15">
        <v>126</v>
      </c>
      <c r="G30" s="15">
        <v>15147</v>
      </c>
      <c r="H30" s="15">
        <v>2013.91</v>
      </c>
      <c r="I30" s="20" t="s">
        <v>200</v>
      </c>
      <c r="J30" s="20" t="s">
        <v>200</v>
      </c>
      <c r="K30" s="20" t="s">
        <v>200</v>
      </c>
    </row>
    <row r="31" spans="1:11" x14ac:dyDescent="0.2">
      <c r="A31" s="18"/>
      <c r="B31" s="38" t="s">
        <v>215</v>
      </c>
      <c r="C31" s="16">
        <v>334</v>
      </c>
      <c r="D31" s="14">
        <v>47840</v>
      </c>
      <c r="E31" s="15">
        <v>7384.25</v>
      </c>
      <c r="F31" s="15">
        <v>200</v>
      </c>
      <c r="G31" s="15">
        <v>23456</v>
      </c>
      <c r="H31" s="15">
        <v>3246.56</v>
      </c>
      <c r="I31" s="20" t="s">
        <v>200</v>
      </c>
      <c r="J31" s="20" t="s">
        <v>200</v>
      </c>
      <c r="K31" s="20" t="s">
        <v>200</v>
      </c>
    </row>
    <row r="32" spans="1:11" x14ac:dyDescent="0.2">
      <c r="C32" s="9"/>
      <c r="E32" s="15"/>
      <c r="F32" s="15"/>
      <c r="H32" s="15"/>
      <c r="I32" s="15"/>
      <c r="J32" s="15"/>
      <c r="K32" s="15"/>
    </row>
    <row r="33" spans="1:11" x14ac:dyDescent="0.2">
      <c r="A33" s="18"/>
      <c r="B33" s="38" t="s">
        <v>216</v>
      </c>
      <c r="C33" s="16">
        <v>96</v>
      </c>
      <c r="D33" s="14">
        <v>20045</v>
      </c>
      <c r="E33" s="15">
        <v>3168.84</v>
      </c>
      <c r="F33" s="15">
        <v>51</v>
      </c>
      <c r="G33" s="15">
        <v>7309</v>
      </c>
      <c r="H33" s="15">
        <v>1075.8599999999999</v>
      </c>
      <c r="I33" s="20" t="s">
        <v>200</v>
      </c>
      <c r="J33" s="20" t="s">
        <v>200</v>
      </c>
      <c r="K33" s="20" t="s">
        <v>200</v>
      </c>
    </row>
    <row r="34" spans="1:11" x14ac:dyDescent="0.2">
      <c r="A34" s="18"/>
      <c r="B34" s="38" t="s">
        <v>217</v>
      </c>
      <c r="C34" s="16">
        <v>74</v>
      </c>
      <c r="D34" s="14">
        <v>16065</v>
      </c>
      <c r="E34" s="15">
        <v>2417.4</v>
      </c>
      <c r="F34" s="15">
        <v>47</v>
      </c>
      <c r="G34" s="15">
        <v>5980</v>
      </c>
      <c r="H34" s="15">
        <v>963.7</v>
      </c>
      <c r="I34" s="20" t="s">
        <v>200</v>
      </c>
      <c r="J34" s="20" t="s">
        <v>200</v>
      </c>
      <c r="K34" s="20" t="s">
        <v>200</v>
      </c>
    </row>
    <row r="35" spans="1:11" x14ac:dyDescent="0.2">
      <c r="A35" s="18"/>
      <c r="B35" s="38" t="s">
        <v>218</v>
      </c>
      <c r="C35" s="16">
        <v>18</v>
      </c>
      <c r="D35" s="14">
        <v>2431</v>
      </c>
      <c r="E35" s="15">
        <v>406.05</v>
      </c>
      <c r="F35" s="15">
        <v>9</v>
      </c>
      <c r="G35" s="15">
        <v>1253</v>
      </c>
      <c r="H35" s="15">
        <v>197.55</v>
      </c>
      <c r="I35" s="20" t="s">
        <v>200</v>
      </c>
      <c r="J35" s="20" t="s">
        <v>200</v>
      </c>
      <c r="K35" s="20" t="s">
        <v>200</v>
      </c>
    </row>
    <row r="36" spans="1:11" x14ac:dyDescent="0.2">
      <c r="A36" s="18"/>
      <c r="B36" s="38" t="s">
        <v>219</v>
      </c>
      <c r="C36" s="16">
        <v>20</v>
      </c>
      <c r="D36" s="14">
        <v>5480</v>
      </c>
      <c r="E36" s="15">
        <v>1574.8</v>
      </c>
      <c r="F36" s="15">
        <v>8</v>
      </c>
      <c r="G36" s="15">
        <v>769</v>
      </c>
      <c r="H36" s="15">
        <v>165.8</v>
      </c>
      <c r="I36" s="20" t="s">
        <v>200</v>
      </c>
      <c r="J36" s="20" t="s">
        <v>200</v>
      </c>
      <c r="K36" s="20" t="s">
        <v>200</v>
      </c>
    </row>
    <row r="37" spans="1:11" x14ac:dyDescent="0.2">
      <c r="A37" s="18"/>
      <c r="B37" s="38" t="s">
        <v>220</v>
      </c>
      <c r="C37" s="16">
        <v>1</v>
      </c>
      <c r="D37" s="14">
        <v>73</v>
      </c>
      <c r="E37" s="20" t="s">
        <v>202</v>
      </c>
      <c r="F37" s="20" t="s">
        <v>200</v>
      </c>
      <c r="G37" s="20" t="s">
        <v>200</v>
      </c>
      <c r="H37" s="20" t="s">
        <v>200</v>
      </c>
      <c r="I37" s="20" t="s">
        <v>200</v>
      </c>
      <c r="J37" s="20" t="s">
        <v>200</v>
      </c>
      <c r="K37" s="20" t="s">
        <v>200</v>
      </c>
    </row>
    <row r="38" spans="1:11" x14ac:dyDescent="0.2">
      <c r="C38" s="9"/>
      <c r="E38" s="15"/>
      <c r="F38" s="15"/>
      <c r="H38" s="15"/>
      <c r="I38" s="15"/>
      <c r="J38" s="15"/>
      <c r="K38" s="15"/>
    </row>
    <row r="39" spans="1:11" x14ac:dyDescent="0.2">
      <c r="A39" s="18"/>
      <c r="B39" s="38" t="s">
        <v>221</v>
      </c>
      <c r="C39" s="16">
        <v>49</v>
      </c>
      <c r="D39" s="14">
        <v>9142</v>
      </c>
      <c r="E39" s="15">
        <v>1464.47</v>
      </c>
      <c r="F39" s="15">
        <v>34</v>
      </c>
      <c r="G39" s="15">
        <v>4607</v>
      </c>
      <c r="H39" s="15">
        <v>653.13</v>
      </c>
      <c r="I39" s="20" t="s">
        <v>200</v>
      </c>
      <c r="J39" s="20" t="s">
        <v>200</v>
      </c>
      <c r="K39" s="20" t="s">
        <v>200</v>
      </c>
    </row>
    <row r="40" spans="1:11" x14ac:dyDescent="0.2">
      <c r="A40" s="18"/>
      <c r="B40" s="38" t="s">
        <v>222</v>
      </c>
      <c r="C40" s="16">
        <v>44</v>
      </c>
      <c r="D40" s="14">
        <v>6516</v>
      </c>
      <c r="E40" s="15">
        <v>932.61</v>
      </c>
      <c r="F40" s="15">
        <v>24</v>
      </c>
      <c r="G40" s="15">
        <v>2866</v>
      </c>
      <c r="H40" s="15">
        <v>423.57</v>
      </c>
      <c r="I40" s="20" t="s">
        <v>200</v>
      </c>
      <c r="J40" s="20" t="s">
        <v>200</v>
      </c>
      <c r="K40" s="20" t="s">
        <v>200</v>
      </c>
    </row>
    <row r="41" spans="1:11" x14ac:dyDescent="0.2">
      <c r="A41" s="18"/>
      <c r="B41" s="38" t="s">
        <v>223</v>
      </c>
      <c r="C41" s="16">
        <v>107</v>
      </c>
      <c r="D41" s="14">
        <v>21088</v>
      </c>
      <c r="E41" s="15">
        <v>2655.91</v>
      </c>
      <c r="F41" s="15">
        <v>61</v>
      </c>
      <c r="G41" s="15">
        <v>8377</v>
      </c>
      <c r="H41" s="15">
        <v>1278.57</v>
      </c>
      <c r="I41" s="20" t="s">
        <v>200</v>
      </c>
      <c r="J41" s="20" t="s">
        <v>200</v>
      </c>
      <c r="K41" s="20" t="s">
        <v>200</v>
      </c>
    </row>
    <row r="42" spans="1:11" x14ac:dyDescent="0.2">
      <c r="A42" s="18"/>
      <c r="B42" s="38" t="s">
        <v>224</v>
      </c>
      <c r="C42" s="16">
        <v>23</v>
      </c>
      <c r="D42" s="14">
        <v>8105</v>
      </c>
      <c r="E42" s="15">
        <v>1573.69</v>
      </c>
      <c r="F42" s="15">
        <v>14</v>
      </c>
      <c r="G42" s="15">
        <v>1865</v>
      </c>
      <c r="H42" s="15">
        <v>313.33999999999997</v>
      </c>
      <c r="I42" s="20" t="s">
        <v>200</v>
      </c>
      <c r="J42" s="20" t="s">
        <v>200</v>
      </c>
      <c r="K42" s="20" t="s">
        <v>200</v>
      </c>
    </row>
    <row r="43" spans="1:11" x14ac:dyDescent="0.2">
      <c r="A43" s="18"/>
      <c r="B43" s="38" t="s">
        <v>225</v>
      </c>
      <c r="C43" s="16">
        <v>10</v>
      </c>
      <c r="D43" s="14">
        <v>1871</v>
      </c>
      <c r="E43" s="15">
        <v>431.05</v>
      </c>
      <c r="F43" s="15">
        <v>6</v>
      </c>
      <c r="G43" s="15">
        <v>732</v>
      </c>
      <c r="H43" s="15">
        <v>123.05</v>
      </c>
      <c r="I43" s="20" t="s">
        <v>200</v>
      </c>
      <c r="J43" s="20" t="s">
        <v>200</v>
      </c>
      <c r="K43" s="20" t="s">
        <v>200</v>
      </c>
    </row>
    <row r="44" spans="1:11" x14ac:dyDescent="0.2">
      <c r="C44" s="9"/>
      <c r="E44" s="15"/>
      <c r="F44" s="15"/>
      <c r="H44" s="15"/>
      <c r="I44" s="15"/>
      <c r="J44" s="15"/>
      <c r="K44" s="15"/>
    </row>
    <row r="45" spans="1:11" x14ac:dyDescent="0.2">
      <c r="A45" s="18"/>
      <c r="B45" s="38" t="s">
        <v>226</v>
      </c>
      <c r="C45" s="16">
        <v>58</v>
      </c>
      <c r="D45" s="14">
        <v>12038</v>
      </c>
      <c r="E45" s="15">
        <v>1666.11</v>
      </c>
      <c r="F45" s="15">
        <v>35</v>
      </c>
      <c r="G45" s="15">
        <v>4406</v>
      </c>
      <c r="H45" s="15">
        <v>631.75</v>
      </c>
      <c r="I45" s="20" t="s">
        <v>200</v>
      </c>
      <c r="J45" s="20" t="s">
        <v>200</v>
      </c>
      <c r="K45" s="20" t="s">
        <v>200</v>
      </c>
    </row>
    <row r="46" spans="1:11" x14ac:dyDescent="0.2">
      <c r="A46" s="18"/>
      <c r="B46" s="38" t="s">
        <v>227</v>
      </c>
      <c r="C46" s="16">
        <v>59</v>
      </c>
      <c r="D46" s="14">
        <v>9133</v>
      </c>
      <c r="E46" s="15">
        <v>1421.22</v>
      </c>
      <c r="F46" s="15">
        <v>35</v>
      </c>
      <c r="G46" s="15">
        <v>5162</v>
      </c>
      <c r="H46" s="15">
        <v>824.33</v>
      </c>
      <c r="I46" s="20" t="s">
        <v>200</v>
      </c>
      <c r="J46" s="20" t="s">
        <v>200</v>
      </c>
      <c r="K46" s="20" t="s">
        <v>200</v>
      </c>
    </row>
    <row r="47" spans="1:11" x14ac:dyDescent="0.2">
      <c r="A47" s="18"/>
      <c r="B47" s="38" t="s">
        <v>228</v>
      </c>
      <c r="C47" s="16">
        <v>44</v>
      </c>
      <c r="D47" s="14">
        <v>11806</v>
      </c>
      <c r="E47" s="15">
        <v>2350.54</v>
      </c>
      <c r="F47" s="15">
        <v>24</v>
      </c>
      <c r="G47" s="15">
        <v>3023</v>
      </c>
      <c r="H47" s="15">
        <v>472.74</v>
      </c>
      <c r="I47" s="20" t="s">
        <v>200</v>
      </c>
      <c r="J47" s="20" t="s">
        <v>200</v>
      </c>
      <c r="K47" s="20" t="s">
        <v>200</v>
      </c>
    </row>
    <row r="48" spans="1:11" x14ac:dyDescent="0.2">
      <c r="A48" s="18"/>
      <c r="B48" s="38" t="s">
        <v>229</v>
      </c>
      <c r="C48" s="16">
        <v>42</v>
      </c>
      <c r="D48" s="14">
        <v>9447</v>
      </c>
      <c r="E48" s="15">
        <v>1400.02</v>
      </c>
      <c r="F48" s="15">
        <v>20</v>
      </c>
      <c r="G48" s="15">
        <v>2833</v>
      </c>
      <c r="H48" s="15">
        <v>455.29</v>
      </c>
      <c r="I48" s="20" t="s">
        <v>200</v>
      </c>
      <c r="J48" s="20" t="s">
        <v>200</v>
      </c>
      <c r="K48" s="20" t="s">
        <v>200</v>
      </c>
    </row>
    <row r="49" spans="1:11" x14ac:dyDescent="0.2">
      <c r="A49" s="18"/>
      <c r="B49" s="38" t="s">
        <v>230</v>
      </c>
      <c r="C49" s="16">
        <v>11</v>
      </c>
      <c r="D49" s="14">
        <v>1718</v>
      </c>
      <c r="E49" s="15">
        <v>275.57</v>
      </c>
      <c r="F49" s="15">
        <v>7</v>
      </c>
      <c r="G49" s="15">
        <v>1001</v>
      </c>
      <c r="H49" s="15">
        <v>170.57</v>
      </c>
      <c r="I49" s="20" t="s">
        <v>200</v>
      </c>
      <c r="J49" s="20" t="s">
        <v>200</v>
      </c>
      <c r="K49" s="20" t="s">
        <v>200</v>
      </c>
    </row>
    <row r="50" spans="1:11" x14ac:dyDescent="0.2">
      <c r="A50" s="18"/>
      <c r="B50" s="38" t="s">
        <v>231</v>
      </c>
      <c r="C50" s="16">
        <v>8</v>
      </c>
      <c r="D50" s="14">
        <v>953</v>
      </c>
      <c r="E50" s="15">
        <v>173.5</v>
      </c>
      <c r="F50" s="15">
        <v>8</v>
      </c>
      <c r="G50" s="15">
        <v>953</v>
      </c>
      <c r="H50" s="15">
        <v>173.5</v>
      </c>
      <c r="I50" s="20" t="s">
        <v>200</v>
      </c>
      <c r="J50" s="20" t="s">
        <v>200</v>
      </c>
      <c r="K50" s="20" t="s">
        <v>200</v>
      </c>
    </row>
    <row r="51" spans="1:11" x14ac:dyDescent="0.2">
      <c r="A51" s="18"/>
      <c r="B51" s="38" t="s">
        <v>232</v>
      </c>
      <c r="C51" s="16">
        <v>9</v>
      </c>
      <c r="D51" s="14">
        <v>1243</v>
      </c>
      <c r="E51" s="15">
        <v>181.52</v>
      </c>
      <c r="F51" s="15">
        <v>8</v>
      </c>
      <c r="G51" s="15">
        <v>1153</v>
      </c>
      <c r="H51" s="15">
        <v>173.52</v>
      </c>
      <c r="I51" s="20" t="s">
        <v>200</v>
      </c>
      <c r="J51" s="20" t="s">
        <v>200</v>
      </c>
      <c r="K51" s="20" t="s">
        <v>200</v>
      </c>
    </row>
    <row r="52" spans="1:11" x14ac:dyDescent="0.2">
      <c r="A52" s="18"/>
      <c r="B52" s="38" t="s">
        <v>233</v>
      </c>
      <c r="C52" s="16">
        <v>20</v>
      </c>
      <c r="D52" s="14">
        <v>4976</v>
      </c>
      <c r="E52" s="15">
        <v>638.87</v>
      </c>
      <c r="F52" s="15">
        <v>9</v>
      </c>
      <c r="G52" s="15">
        <v>1356</v>
      </c>
      <c r="H52" s="15">
        <v>244.08</v>
      </c>
      <c r="I52" s="20" t="s">
        <v>200</v>
      </c>
      <c r="J52" s="20" t="s">
        <v>200</v>
      </c>
      <c r="K52" s="20" t="s">
        <v>200</v>
      </c>
    </row>
    <row r="53" spans="1:11" x14ac:dyDescent="0.2">
      <c r="A53" s="18"/>
      <c r="B53" s="38" t="s">
        <v>234</v>
      </c>
      <c r="C53" s="16">
        <v>75</v>
      </c>
      <c r="D53" s="14">
        <v>19799</v>
      </c>
      <c r="E53" s="15">
        <v>2461.0100000000002</v>
      </c>
      <c r="F53" s="15">
        <v>35</v>
      </c>
      <c r="G53" s="15">
        <v>4368</v>
      </c>
      <c r="H53" s="15">
        <v>611.41999999999996</v>
      </c>
      <c r="I53" s="20" t="s">
        <v>200</v>
      </c>
      <c r="J53" s="20" t="s">
        <v>200</v>
      </c>
      <c r="K53" s="20" t="s">
        <v>200</v>
      </c>
    </row>
    <row r="54" spans="1:11" x14ac:dyDescent="0.2">
      <c r="A54" s="18"/>
      <c r="B54" s="38" t="s">
        <v>235</v>
      </c>
      <c r="C54" s="16">
        <v>51</v>
      </c>
      <c r="D54" s="14">
        <v>11128</v>
      </c>
      <c r="E54" s="15">
        <v>1878.96</v>
      </c>
      <c r="F54" s="15">
        <v>11</v>
      </c>
      <c r="G54" s="15">
        <v>1380</v>
      </c>
      <c r="H54" s="15">
        <v>234.7</v>
      </c>
      <c r="I54" s="20" t="s">
        <v>200</v>
      </c>
      <c r="J54" s="20" t="s">
        <v>200</v>
      </c>
      <c r="K54" s="20" t="s">
        <v>200</v>
      </c>
    </row>
    <row r="55" spans="1:11" x14ac:dyDescent="0.2">
      <c r="C55" s="9"/>
      <c r="E55" s="15"/>
      <c r="F55" s="15"/>
      <c r="H55" s="15"/>
      <c r="I55" s="15"/>
      <c r="J55" s="15"/>
      <c r="K55" s="15"/>
    </row>
    <row r="56" spans="1:11" x14ac:dyDescent="0.2">
      <c r="A56" s="18"/>
      <c r="B56" s="38" t="s">
        <v>236</v>
      </c>
      <c r="C56" s="16">
        <v>135</v>
      </c>
      <c r="D56" s="14">
        <v>20132</v>
      </c>
      <c r="E56" s="15">
        <v>2987.27</v>
      </c>
      <c r="F56" s="15">
        <v>98</v>
      </c>
      <c r="G56" s="15">
        <v>10962</v>
      </c>
      <c r="H56" s="15">
        <v>1710.4</v>
      </c>
      <c r="I56" s="20" t="s">
        <v>200</v>
      </c>
      <c r="J56" s="20" t="s">
        <v>200</v>
      </c>
      <c r="K56" s="20" t="s">
        <v>200</v>
      </c>
    </row>
    <row r="57" spans="1:11" x14ac:dyDescent="0.2">
      <c r="A57" s="18"/>
      <c r="B57" s="38" t="s">
        <v>237</v>
      </c>
      <c r="C57" s="16">
        <v>6</v>
      </c>
      <c r="D57" s="14">
        <v>846</v>
      </c>
      <c r="E57" s="15">
        <v>125.3</v>
      </c>
      <c r="F57" s="15">
        <v>4</v>
      </c>
      <c r="G57" s="15">
        <v>449</v>
      </c>
      <c r="H57" s="15">
        <v>53.15</v>
      </c>
      <c r="I57" s="20" t="s">
        <v>200</v>
      </c>
      <c r="J57" s="20" t="s">
        <v>200</v>
      </c>
      <c r="K57" s="20" t="s">
        <v>200</v>
      </c>
    </row>
    <row r="58" spans="1:11" x14ac:dyDescent="0.2">
      <c r="A58" s="18"/>
      <c r="B58" s="38" t="s">
        <v>238</v>
      </c>
      <c r="C58" s="16">
        <v>30</v>
      </c>
      <c r="D58" s="14">
        <v>4107</v>
      </c>
      <c r="E58" s="15">
        <v>678.83</v>
      </c>
      <c r="F58" s="15">
        <v>27</v>
      </c>
      <c r="G58" s="15">
        <v>2750</v>
      </c>
      <c r="H58" s="15">
        <v>401.83</v>
      </c>
      <c r="I58" s="20" t="s">
        <v>200</v>
      </c>
      <c r="J58" s="20" t="s">
        <v>200</v>
      </c>
      <c r="K58" s="20" t="s">
        <v>200</v>
      </c>
    </row>
    <row r="59" spans="1:11" x14ac:dyDescent="0.2">
      <c r="A59" s="18"/>
      <c r="B59" s="38" t="s">
        <v>239</v>
      </c>
      <c r="C59" s="16">
        <v>131</v>
      </c>
      <c r="D59" s="14">
        <v>18892</v>
      </c>
      <c r="E59" s="15">
        <v>2755.91</v>
      </c>
      <c r="F59" s="15">
        <v>100</v>
      </c>
      <c r="G59" s="15">
        <v>12235</v>
      </c>
      <c r="H59" s="15">
        <v>1881.2</v>
      </c>
      <c r="I59" s="20" t="s">
        <v>200</v>
      </c>
      <c r="J59" s="20" t="s">
        <v>200</v>
      </c>
      <c r="K59" s="20" t="s">
        <v>200</v>
      </c>
    </row>
    <row r="60" spans="1:11" x14ac:dyDescent="0.2">
      <c r="A60" s="18"/>
      <c r="B60" s="38" t="s">
        <v>240</v>
      </c>
      <c r="C60" s="16">
        <v>20</v>
      </c>
      <c r="D60" s="14">
        <v>3686</v>
      </c>
      <c r="E60" s="15">
        <v>409.43</v>
      </c>
      <c r="F60" s="15">
        <v>13</v>
      </c>
      <c r="G60" s="15">
        <v>1160</v>
      </c>
      <c r="H60" s="15">
        <v>181.55</v>
      </c>
      <c r="I60" s="20" t="s">
        <v>200</v>
      </c>
      <c r="J60" s="20" t="s">
        <v>200</v>
      </c>
      <c r="K60" s="20" t="s">
        <v>200</v>
      </c>
    </row>
    <row r="61" spans="1:11" x14ac:dyDescent="0.2">
      <c r="A61" s="18"/>
      <c r="B61" s="38" t="s">
        <v>241</v>
      </c>
      <c r="C61" s="16">
        <v>24</v>
      </c>
      <c r="D61" s="14">
        <v>2572</v>
      </c>
      <c r="E61" s="15">
        <v>493.56</v>
      </c>
      <c r="F61" s="15">
        <v>19</v>
      </c>
      <c r="G61" s="15">
        <v>1901</v>
      </c>
      <c r="H61" s="15">
        <v>285.88</v>
      </c>
      <c r="I61" s="20" t="s">
        <v>200</v>
      </c>
      <c r="J61" s="20" t="s">
        <v>200</v>
      </c>
      <c r="K61" s="20" t="s">
        <v>200</v>
      </c>
    </row>
    <row r="62" spans="1:11" x14ac:dyDescent="0.2">
      <c r="A62" s="18"/>
      <c r="B62" s="38" t="s">
        <v>242</v>
      </c>
      <c r="C62" s="16">
        <v>78</v>
      </c>
      <c r="D62" s="14">
        <v>17779</v>
      </c>
      <c r="E62" s="15">
        <v>2637.12</v>
      </c>
      <c r="F62" s="15">
        <v>43</v>
      </c>
      <c r="G62" s="15">
        <v>6704</v>
      </c>
      <c r="H62" s="15">
        <v>1215.28</v>
      </c>
      <c r="I62" s="20" t="s">
        <v>200</v>
      </c>
      <c r="J62" s="20" t="s">
        <v>200</v>
      </c>
      <c r="K62" s="20" t="s">
        <v>200</v>
      </c>
    </row>
    <row r="63" spans="1:11" x14ac:dyDescent="0.2">
      <c r="C63" s="9"/>
      <c r="E63" s="15"/>
      <c r="F63" s="15"/>
      <c r="H63" s="15"/>
      <c r="I63" s="15"/>
      <c r="J63" s="15"/>
      <c r="K63" s="15"/>
    </row>
    <row r="64" spans="1:11" x14ac:dyDescent="0.2">
      <c r="A64" s="18"/>
      <c r="B64" s="38" t="s">
        <v>243</v>
      </c>
      <c r="C64" s="16">
        <v>106</v>
      </c>
      <c r="D64" s="14">
        <v>13183</v>
      </c>
      <c r="E64" s="15">
        <v>1927.73</v>
      </c>
      <c r="F64" s="15">
        <v>72</v>
      </c>
      <c r="G64" s="15">
        <v>7124</v>
      </c>
      <c r="H64" s="15">
        <v>1095.68</v>
      </c>
      <c r="I64" s="20" t="s">
        <v>200</v>
      </c>
      <c r="J64" s="20" t="s">
        <v>200</v>
      </c>
      <c r="K64" s="20" t="s">
        <v>200</v>
      </c>
    </row>
    <row r="65" spans="1:11" x14ac:dyDescent="0.2">
      <c r="A65" s="18"/>
      <c r="B65" s="38" t="s">
        <v>244</v>
      </c>
      <c r="C65" s="16">
        <v>17</v>
      </c>
      <c r="D65" s="14">
        <v>1962</v>
      </c>
      <c r="E65" s="15">
        <v>225.73</v>
      </c>
      <c r="F65" s="15">
        <v>9</v>
      </c>
      <c r="G65" s="15">
        <v>923</v>
      </c>
      <c r="H65" s="15">
        <v>143.66999999999999</v>
      </c>
      <c r="I65" s="20" t="s">
        <v>200</v>
      </c>
      <c r="J65" s="20" t="s">
        <v>200</v>
      </c>
      <c r="K65" s="20" t="s">
        <v>200</v>
      </c>
    </row>
    <row r="66" spans="1:11" x14ac:dyDescent="0.2">
      <c r="A66" s="18"/>
      <c r="B66" s="38" t="s">
        <v>245</v>
      </c>
      <c r="C66" s="16">
        <v>30</v>
      </c>
      <c r="D66" s="14">
        <v>7071</v>
      </c>
      <c r="E66" s="15">
        <v>1062.79</v>
      </c>
      <c r="F66" s="15">
        <v>14</v>
      </c>
      <c r="G66" s="15">
        <v>1218</v>
      </c>
      <c r="H66" s="15">
        <v>193.67</v>
      </c>
      <c r="I66" s="20" t="s">
        <v>200</v>
      </c>
      <c r="J66" s="20" t="s">
        <v>200</v>
      </c>
      <c r="K66" s="20" t="s">
        <v>200</v>
      </c>
    </row>
    <row r="67" spans="1:11" x14ac:dyDescent="0.2">
      <c r="A67" s="18"/>
      <c r="B67" s="38" t="s">
        <v>246</v>
      </c>
      <c r="C67" s="16">
        <v>14</v>
      </c>
      <c r="D67" s="14">
        <v>1413</v>
      </c>
      <c r="E67" s="15">
        <v>260.41000000000003</v>
      </c>
      <c r="F67" s="15">
        <v>10</v>
      </c>
      <c r="G67" s="15">
        <v>801</v>
      </c>
      <c r="H67" s="15">
        <v>155.71</v>
      </c>
      <c r="I67" s="20" t="s">
        <v>200</v>
      </c>
      <c r="J67" s="20" t="s">
        <v>200</v>
      </c>
      <c r="K67" s="20" t="s">
        <v>200</v>
      </c>
    </row>
    <row r="68" spans="1:11" x14ac:dyDescent="0.2">
      <c r="A68" s="18"/>
      <c r="B68" s="38" t="s">
        <v>247</v>
      </c>
      <c r="C68" s="16">
        <v>2</v>
      </c>
      <c r="D68" s="14">
        <v>2592</v>
      </c>
      <c r="E68" s="20" t="s">
        <v>202</v>
      </c>
      <c r="F68" s="15">
        <v>1</v>
      </c>
      <c r="G68" s="15">
        <v>134</v>
      </c>
      <c r="H68" s="20" t="s">
        <v>202</v>
      </c>
      <c r="I68" s="20" t="s">
        <v>200</v>
      </c>
      <c r="J68" s="20" t="s">
        <v>200</v>
      </c>
      <c r="K68" s="20" t="s">
        <v>200</v>
      </c>
    </row>
    <row r="69" spans="1:11" x14ac:dyDescent="0.2">
      <c r="A69" s="18"/>
      <c r="B69" s="38" t="s">
        <v>248</v>
      </c>
      <c r="C69" s="16">
        <v>17</v>
      </c>
      <c r="D69" s="14">
        <v>2847</v>
      </c>
      <c r="E69" s="15">
        <v>482.6</v>
      </c>
      <c r="F69" s="15">
        <v>7</v>
      </c>
      <c r="G69" s="15">
        <v>936</v>
      </c>
      <c r="H69" s="15">
        <v>144.12</v>
      </c>
      <c r="I69" s="20">
        <v>1</v>
      </c>
      <c r="J69" s="20">
        <v>249</v>
      </c>
      <c r="K69" s="20" t="s">
        <v>202</v>
      </c>
    </row>
    <row r="70" spans="1:11" x14ac:dyDescent="0.2">
      <c r="A70" s="18"/>
      <c r="B70" s="38" t="s">
        <v>249</v>
      </c>
      <c r="C70" s="39" t="s">
        <v>200</v>
      </c>
      <c r="D70" s="20" t="s">
        <v>200</v>
      </c>
      <c r="E70" s="20" t="s">
        <v>200</v>
      </c>
      <c r="F70" s="20" t="s">
        <v>200</v>
      </c>
      <c r="G70" s="20" t="s">
        <v>200</v>
      </c>
      <c r="H70" s="20" t="s">
        <v>200</v>
      </c>
      <c r="I70" s="20" t="s">
        <v>200</v>
      </c>
      <c r="J70" s="20" t="s">
        <v>200</v>
      </c>
      <c r="K70" s="20" t="s">
        <v>200</v>
      </c>
    </row>
    <row r="71" spans="1:11" ht="18" thickBot="1" x14ac:dyDescent="0.25">
      <c r="A71" s="18"/>
      <c r="B71" s="4"/>
      <c r="C71" s="40"/>
      <c r="D71" s="41"/>
      <c r="E71" s="41"/>
      <c r="F71" s="42"/>
      <c r="G71" s="42"/>
      <c r="H71" s="42"/>
      <c r="I71" s="42"/>
      <c r="J71" s="42"/>
      <c r="K71" s="42"/>
    </row>
    <row r="72" spans="1:11" x14ac:dyDescent="0.2">
      <c r="A72" s="18"/>
      <c r="C72" s="1" t="s">
        <v>250</v>
      </c>
      <c r="F72" s="18"/>
      <c r="G72" s="18"/>
      <c r="H72" s="18"/>
      <c r="I72" s="18"/>
      <c r="J72" s="18"/>
      <c r="K72" s="18"/>
    </row>
    <row r="73" spans="1:11" x14ac:dyDescent="0.2">
      <c r="A73" s="1"/>
      <c r="F73" s="18"/>
      <c r="G73" s="18"/>
      <c r="H73" s="18"/>
      <c r="I73" s="18"/>
      <c r="J73" s="18"/>
      <c r="K73" s="18"/>
    </row>
    <row r="74" spans="1:11" x14ac:dyDescent="0.2">
      <c r="A74" s="1"/>
    </row>
    <row r="78" spans="1:11" x14ac:dyDescent="0.2">
      <c r="F78" s="18"/>
    </row>
    <row r="79" spans="1:11" x14ac:dyDescent="0.2">
      <c r="E79" s="3" t="s">
        <v>251</v>
      </c>
      <c r="F79" s="18"/>
    </row>
    <row r="80" spans="1:11" ht="18" thickBot="1" x14ac:dyDescent="0.25">
      <c r="B80" s="4"/>
      <c r="C80" s="4"/>
      <c r="D80" s="4"/>
      <c r="E80" s="4"/>
      <c r="F80" s="24"/>
      <c r="G80" s="4"/>
      <c r="H80" s="4"/>
      <c r="I80" s="4"/>
      <c r="J80" s="4"/>
      <c r="K80" s="4"/>
    </row>
    <row r="81" spans="2:11" x14ac:dyDescent="0.2">
      <c r="C81" s="8" t="s">
        <v>252</v>
      </c>
      <c r="D81" s="7"/>
      <c r="E81" s="7"/>
      <c r="F81" s="5"/>
      <c r="G81" s="6" t="s">
        <v>253</v>
      </c>
      <c r="H81" s="7"/>
      <c r="I81" s="8" t="s">
        <v>254</v>
      </c>
      <c r="J81" s="7"/>
      <c r="K81" s="7"/>
    </row>
    <row r="82" spans="2:11" x14ac:dyDescent="0.2">
      <c r="C82" s="10" t="s">
        <v>255</v>
      </c>
      <c r="D82" s="27" t="s">
        <v>59</v>
      </c>
      <c r="E82" s="27" t="s">
        <v>57</v>
      </c>
      <c r="F82" s="10" t="s">
        <v>255</v>
      </c>
      <c r="G82" s="27" t="s">
        <v>59</v>
      </c>
      <c r="H82" s="27" t="s">
        <v>57</v>
      </c>
      <c r="I82" s="10" t="s">
        <v>192</v>
      </c>
      <c r="J82" s="27" t="s">
        <v>59</v>
      </c>
      <c r="K82" s="27" t="s">
        <v>57</v>
      </c>
    </row>
    <row r="83" spans="2:11" x14ac:dyDescent="0.2">
      <c r="B83" s="7"/>
      <c r="C83" s="8" t="s">
        <v>256</v>
      </c>
      <c r="D83" s="26" t="s">
        <v>194</v>
      </c>
      <c r="E83" s="26" t="s">
        <v>61</v>
      </c>
      <c r="F83" s="8" t="s">
        <v>256</v>
      </c>
      <c r="G83" s="26" t="s">
        <v>194</v>
      </c>
      <c r="H83" s="26" t="s">
        <v>61</v>
      </c>
      <c r="I83" s="8" t="s">
        <v>193</v>
      </c>
      <c r="J83" s="26" t="s">
        <v>194</v>
      </c>
      <c r="K83" s="26" t="s">
        <v>61</v>
      </c>
    </row>
    <row r="84" spans="2:11" x14ac:dyDescent="0.2">
      <c r="C84" s="27" t="s">
        <v>195</v>
      </c>
      <c r="D84" s="12" t="s">
        <v>122</v>
      </c>
      <c r="E84" s="12" t="s">
        <v>13</v>
      </c>
      <c r="F84" s="38" t="s">
        <v>11</v>
      </c>
      <c r="G84" s="12" t="s">
        <v>122</v>
      </c>
      <c r="H84" s="12" t="s">
        <v>13</v>
      </c>
      <c r="I84" s="38" t="s">
        <v>195</v>
      </c>
      <c r="J84" s="12" t="s">
        <v>122</v>
      </c>
      <c r="K84" s="12" t="s">
        <v>13</v>
      </c>
    </row>
    <row r="85" spans="2:11" x14ac:dyDescent="0.2">
      <c r="B85" s="1" t="s">
        <v>257</v>
      </c>
      <c r="C85" s="16">
        <v>194</v>
      </c>
      <c r="D85" s="14">
        <v>122483</v>
      </c>
      <c r="E85" s="14">
        <v>26142</v>
      </c>
      <c r="F85" s="14">
        <v>2227</v>
      </c>
      <c r="G85" s="14">
        <v>504783</v>
      </c>
      <c r="H85" s="14">
        <v>69892</v>
      </c>
      <c r="I85" s="14">
        <v>37</v>
      </c>
      <c r="J85" s="14">
        <v>3890</v>
      </c>
      <c r="K85" s="14">
        <v>630</v>
      </c>
    </row>
    <row r="86" spans="2:11" x14ac:dyDescent="0.2">
      <c r="B86" s="3" t="s">
        <v>258</v>
      </c>
      <c r="C86" s="17">
        <f t="shared" ref="C86:J86" si="1">SUM(C88:C143)</f>
        <v>184</v>
      </c>
      <c r="D86" s="18">
        <f t="shared" si="1"/>
        <v>133437</v>
      </c>
      <c r="E86" s="18">
        <v>25172</v>
      </c>
      <c r="F86" s="18">
        <f t="shared" si="1"/>
        <v>1983</v>
      </c>
      <c r="G86" s="18">
        <f t="shared" si="1"/>
        <v>501871</v>
      </c>
      <c r="H86" s="18">
        <v>69507</v>
      </c>
      <c r="I86" s="18">
        <f t="shared" si="1"/>
        <v>56</v>
      </c>
      <c r="J86" s="18">
        <f t="shared" si="1"/>
        <v>10616</v>
      </c>
      <c r="K86" s="18">
        <v>1343</v>
      </c>
    </row>
    <row r="87" spans="2:11" x14ac:dyDescent="0.2">
      <c r="B87" s="3"/>
      <c r="C87" s="9"/>
    </row>
    <row r="88" spans="2:11" x14ac:dyDescent="0.2">
      <c r="B88" s="38" t="s">
        <v>198</v>
      </c>
      <c r="C88" s="13">
        <v>64</v>
      </c>
      <c r="D88" s="15">
        <v>48287</v>
      </c>
      <c r="E88" s="15">
        <v>8427.2800000000007</v>
      </c>
      <c r="F88" s="15">
        <v>749</v>
      </c>
      <c r="G88" s="15">
        <v>183348</v>
      </c>
      <c r="H88" s="15">
        <v>26353.48</v>
      </c>
      <c r="I88" s="15">
        <v>28</v>
      </c>
      <c r="J88" s="15">
        <v>8281</v>
      </c>
      <c r="K88" s="20">
        <v>1037</v>
      </c>
    </row>
    <row r="89" spans="2:11" x14ac:dyDescent="0.2">
      <c r="B89" s="38" t="s">
        <v>199</v>
      </c>
      <c r="C89" s="13">
        <v>7</v>
      </c>
      <c r="D89" s="15">
        <v>3836</v>
      </c>
      <c r="E89" s="20">
        <v>680</v>
      </c>
      <c r="F89" s="15">
        <v>83</v>
      </c>
      <c r="G89" s="15">
        <v>17990</v>
      </c>
      <c r="H89" s="15">
        <v>2323.39</v>
      </c>
      <c r="I89" s="20">
        <v>1</v>
      </c>
      <c r="J89" s="20">
        <v>63</v>
      </c>
      <c r="K89" s="20" t="s">
        <v>202</v>
      </c>
    </row>
    <row r="90" spans="2:11" x14ac:dyDescent="0.2">
      <c r="B90" s="38" t="s">
        <v>201</v>
      </c>
      <c r="C90" s="13">
        <v>11</v>
      </c>
      <c r="D90" s="15">
        <v>13779</v>
      </c>
      <c r="E90" s="15">
        <v>1245.01</v>
      </c>
      <c r="F90" s="15">
        <v>77</v>
      </c>
      <c r="G90" s="15">
        <v>10899</v>
      </c>
      <c r="H90" s="15">
        <v>1703.33</v>
      </c>
      <c r="I90" s="15">
        <v>3</v>
      </c>
      <c r="J90" s="15">
        <v>245</v>
      </c>
      <c r="K90" s="20" t="s">
        <v>202</v>
      </c>
    </row>
    <row r="91" spans="2:11" x14ac:dyDescent="0.2">
      <c r="B91" s="43" t="s">
        <v>203</v>
      </c>
      <c r="C91" s="20" t="s">
        <v>200</v>
      </c>
      <c r="D91" s="20" t="s">
        <v>200</v>
      </c>
      <c r="E91" s="20" t="s">
        <v>200</v>
      </c>
      <c r="F91" s="15">
        <v>63</v>
      </c>
      <c r="G91" s="15">
        <v>11281</v>
      </c>
      <c r="H91" s="15">
        <v>1479.63</v>
      </c>
      <c r="I91" s="20">
        <v>1</v>
      </c>
      <c r="J91" s="20">
        <v>478</v>
      </c>
      <c r="K91" s="20" t="s">
        <v>202</v>
      </c>
    </row>
    <row r="92" spans="2:11" x14ac:dyDescent="0.2">
      <c r="B92" s="38" t="s">
        <v>204</v>
      </c>
      <c r="C92" s="13">
        <v>3</v>
      </c>
      <c r="D92" s="15">
        <v>5568</v>
      </c>
      <c r="E92" s="15">
        <v>1720</v>
      </c>
      <c r="F92" s="15">
        <v>75</v>
      </c>
      <c r="G92" s="15">
        <v>13109</v>
      </c>
      <c r="H92" s="15">
        <v>1946.89</v>
      </c>
      <c r="I92" s="15">
        <v>3</v>
      </c>
      <c r="J92" s="15">
        <v>196</v>
      </c>
      <c r="K92" s="20">
        <v>19</v>
      </c>
    </row>
    <row r="93" spans="2:11" x14ac:dyDescent="0.2">
      <c r="B93" s="38" t="s">
        <v>205</v>
      </c>
      <c r="C93" s="13">
        <v>7</v>
      </c>
      <c r="D93" s="15">
        <v>3927</v>
      </c>
      <c r="E93" s="15">
        <v>884</v>
      </c>
      <c r="F93" s="15">
        <v>85</v>
      </c>
      <c r="G93" s="15">
        <v>39007</v>
      </c>
      <c r="H93" s="15">
        <v>7094.49</v>
      </c>
      <c r="I93" s="20">
        <v>1</v>
      </c>
      <c r="J93" s="20">
        <v>131</v>
      </c>
      <c r="K93" s="20" t="s">
        <v>202</v>
      </c>
    </row>
    <row r="94" spans="2:11" x14ac:dyDescent="0.2">
      <c r="B94" s="38" t="s">
        <v>206</v>
      </c>
      <c r="C94" s="13">
        <v>11</v>
      </c>
      <c r="D94" s="15">
        <v>4815</v>
      </c>
      <c r="E94" s="20">
        <v>734.9</v>
      </c>
      <c r="F94" s="15">
        <v>54</v>
      </c>
      <c r="G94" s="15">
        <v>15316</v>
      </c>
      <c r="H94" s="15">
        <v>1869.71</v>
      </c>
      <c r="I94" s="20" t="s">
        <v>200</v>
      </c>
      <c r="J94" s="20" t="s">
        <v>200</v>
      </c>
      <c r="K94" s="20" t="s">
        <v>200</v>
      </c>
    </row>
    <row r="95" spans="2:11" x14ac:dyDescent="0.2">
      <c r="C95" s="13"/>
      <c r="D95" s="15"/>
      <c r="E95" s="15"/>
      <c r="F95" s="15"/>
      <c r="G95" s="15"/>
      <c r="H95" s="15"/>
      <c r="I95" s="15"/>
      <c r="J95" s="15"/>
      <c r="K95" s="15"/>
    </row>
    <row r="96" spans="2:11" x14ac:dyDescent="0.2">
      <c r="B96" s="38" t="s">
        <v>207</v>
      </c>
      <c r="C96" s="39">
        <v>2</v>
      </c>
      <c r="D96" s="20">
        <v>793</v>
      </c>
      <c r="E96" s="20" t="s">
        <v>202</v>
      </c>
      <c r="F96" s="15">
        <v>28</v>
      </c>
      <c r="G96" s="15">
        <v>7825</v>
      </c>
      <c r="H96" s="15">
        <v>1122.23</v>
      </c>
      <c r="I96" s="20">
        <v>1</v>
      </c>
      <c r="J96" s="20">
        <v>278</v>
      </c>
      <c r="K96" s="20" t="s">
        <v>202</v>
      </c>
    </row>
    <row r="97" spans="2:11" x14ac:dyDescent="0.2">
      <c r="B97" s="38" t="s">
        <v>208</v>
      </c>
      <c r="C97" s="39">
        <v>2</v>
      </c>
      <c r="D97" s="20">
        <v>3278</v>
      </c>
      <c r="E97" s="20" t="s">
        <v>202</v>
      </c>
      <c r="F97" s="15">
        <v>8</v>
      </c>
      <c r="G97" s="15">
        <v>1327</v>
      </c>
      <c r="H97" s="15">
        <v>203.59</v>
      </c>
      <c r="I97" s="20">
        <v>1</v>
      </c>
      <c r="J97" s="20">
        <v>13</v>
      </c>
      <c r="K97" s="20" t="s">
        <v>202</v>
      </c>
    </row>
    <row r="98" spans="2:11" x14ac:dyDescent="0.2">
      <c r="B98" s="38" t="s">
        <v>209</v>
      </c>
      <c r="C98" s="39" t="s">
        <v>200</v>
      </c>
      <c r="D98" s="20" t="s">
        <v>200</v>
      </c>
      <c r="E98" s="20" t="s">
        <v>200</v>
      </c>
      <c r="F98" s="15">
        <v>1</v>
      </c>
      <c r="G98" s="15">
        <v>128</v>
      </c>
      <c r="H98" s="20" t="s">
        <v>202</v>
      </c>
      <c r="I98" s="20" t="s">
        <v>200</v>
      </c>
      <c r="J98" s="20" t="s">
        <v>200</v>
      </c>
      <c r="K98" s="20" t="s">
        <v>200</v>
      </c>
    </row>
    <row r="99" spans="2:11" x14ac:dyDescent="0.2">
      <c r="B99" s="38" t="s">
        <v>210</v>
      </c>
      <c r="C99" s="13">
        <v>2</v>
      </c>
      <c r="D99" s="15">
        <v>3540</v>
      </c>
      <c r="E99" s="20" t="s">
        <v>202</v>
      </c>
      <c r="F99" s="15">
        <v>44</v>
      </c>
      <c r="G99" s="15">
        <v>29542</v>
      </c>
      <c r="H99" s="15">
        <v>2013.3</v>
      </c>
      <c r="I99" s="20">
        <v>2</v>
      </c>
      <c r="J99" s="20">
        <v>55</v>
      </c>
      <c r="K99" s="20" t="s">
        <v>202</v>
      </c>
    </row>
    <row r="100" spans="2:11" x14ac:dyDescent="0.2">
      <c r="B100" s="38" t="s">
        <v>211</v>
      </c>
      <c r="C100" s="39" t="s">
        <v>200</v>
      </c>
      <c r="D100" s="20" t="s">
        <v>200</v>
      </c>
      <c r="E100" s="20" t="s">
        <v>200</v>
      </c>
      <c r="F100" s="15">
        <v>19</v>
      </c>
      <c r="G100" s="15">
        <v>5004</v>
      </c>
      <c r="H100" s="15">
        <v>792.35</v>
      </c>
      <c r="I100" s="20">
        <v>1</v>
      </c>
      <c r="J100" s="20">
        <v>22</v>
      </c>
      <c r="K100" s="20" t="s">
        <v>202</v>
      </c>
    </row>
    <row r="101" spans="2:11" x14ac:dyDescent="0.2">
      <c r="B101" s="38" t="s">
        <v>212</v>
      </c>
      <c r="C101" s="39">
        <v>2</v>
      </c>
      <c r="D101" s="20">
        <v>656</v>
      </c>
      <c r="E101" s="20" t="s">
        <v>202</v>
      </c>
      <c r="F101" s="15">
        <v>9</v>
      </c>
      <c r="G101" s="15">
        <v>1217</v>
      </c>
      <c r="H101" s="15">
        <v>181.7</v>
      </c>
      <c r="I101" s="20" t="s">
        <v>200</v>
      </c>
      <c r="J101" s="20" t="s">
        <v>200</v>
      </c>
      <c r="K101" s="20" t="s">
        <v>200</v>
      </c>
    </row>
    <row r="102" spans="2:11" x14ac:dyDescent="0.2">
      <c r="B102" s="38" t="s">
        <v>213</v>
      </c>
      <c r="C102" s="39">
        <v>1</v>
      </c>
      <c r="D102" s="20">
        <v>1187</v>
      </c>
      <c r="E102" s="20" t="s">
        <v>202</v>
      </c>
      <c r="F102" s="15">
        <v>19</v>
      </c>
      <c r="G102" s="15">
        <v>10744</v>
      </c>
      <c r="H102" s="15">
        <v>1253.72</v>
      </c>
      <c r="I102" s="20">
        <v>1</v>
      </c>
      <c r="J102" s="20">
        <v>180</v>
      </c>
      <c r="K102" s="20" t="s">
        <v>202</v>
      </c>
    </row>
    <row r="103" spans="2:11" x14ac:dyDescent="0.2">
      <c r="B103" s="38" t="s">
        <v>214</v>
      </c>
      <c r="C103" s="13">
        <v>1</v>
      </c>
      <c r="D103" s="15">
        <v>41</v>
      </c>
      <c r="E103" s="20" t="s">
        <v>202</v>
      </c>
      <c r="F103" s="15">
        <v>54</v>
      </c>
      <c r="G103" s="15">
        <v>11954</v>
      </c>
      <c r="H103" s="15">
        <v>1590.2</v>
      </c>
      <c r="I103" s="20" t="s">
        <v>200</v>
      </c>
      <c r="J103" s="20" t="s">
        <v>200</v>
      </c>
      <c r="K103" s="20" t="s">
        <v>200</v>
      </c>
    </row>
    <row r="104" spans="2:11" x14ac:dyDescent="0.2">
      <c r="B104" s="38" t="s">
        <v>215</v>
      </c>
      <c r="C104" s="13">
        <v>3</v>
      </c>
      <c r="D104" s="15">
        <v>1688</v>
      </c>
      <c r="E104" s="15">
        <v>236</v>
      </c>
      <c r="F104" s="15">
        <v>128</v>
      </c>
      <c r="G104" s="15">
        <v>22657</v>
      </c>
      <c r="H104" s="15">
        <v>3899.89</v>
      </c>
      <c r="I104" s="20">
        <v>3</v>
      </c>
      <c r="J104" s="20">
        <v>39</v>
      </c>
      <c r="K104" s="20" t="s">
        <v>202</v>
      </c>
    </row>
    <row r="105" spans="2:11" x14ac:dyDescent="0.2">
      <c r="C105" s="13"/>
      <c r="D105" s="15"/>
      <c r="E105" s="15"/>
      <c r="F105" s="15"/>
      <c r="G105" s="15"/>
      <c r="H105" s="15"/>
      <c r="I105" s="15"/>
      <c r="J105" s="15"/>
      <c r="K105" s="15"/>
    </row>
    <row r="106" spans="2:11" x14ac:dyDescent="0.2">
      <c r="B106" s="38" t="s">
        <v>216</v>
      </c>
      <c r="C106" s="13">
        <v>6</v>
      </c>
      <c r="D106" s="15">
        <v>4684</v>
      </c>
      <c r="E106" s="15">
        <v>1082.3499999999999</v>
      </c>
      <c r="F106" s="15">
        <v>39</v>
      </c>
      <c r="G106" s="15">
        <v>8052</v>
      </c>
      <c r="H106" s="15">
        <v>1010.63</v>
      </c>
      <c r="I106" s="20" t="s">
        <v>200</v>
      </c>
      <c r="J106" s="20" t="s">
        <v>200</v>
      </c>
      <c r="K106" s="20" t="s">
        <v>200</v>
      </c>
    </row>
    <row r="107" spans="2:11" x14ac:dyDescent="0.2">
      <c r="B107" s="38" t="s">
        <v>217</v>
      </c>
      <c r="C107" s="39">
        <v>1</v>
      </c>
      <c r="D107" s="20">
        <v>4063</v>
      </c>
      <c r="E107" s="20" t="s">
        <v>202</v>
      </c>
      <c r="F107" s="15">
        <v>26</v>
      </c>
      <c r="G107" s="15">
        <v>6022</v>
      </c>
      <c r="H107" s="15">
        <v>723.7</v>
      </c>
      <c r="I107" s="20" t="s">
        <v>200</v>
      </c>
      <c r="J107" s="20" t="s">
        <v>200</v>
      </c>
      <c r="K107" s="20" t="s">
        <v>200</v>
      </c>
    </row>
    <row r="108" spans="2:11" x14ac:dyDescent="0.2">
      <c r="B108" s="38" t="s">
        <v>218</v>
      </c>
      <c r="C108" s="39">
        <v>1</v>
      </c>
      <c r="D108" s="20">
        <v>121</v>
      </c>
      <c r="E108" s="20" t="s">
        <v>202</v>
      </c>
      <c r="F108" s="15">
        <v>8</v>
      </c>
      <c r="G108" s="15">
        <v>1057</v>
      </c>
      <c r="H108" s="15">
        <v>148.5</v>
      </c>
      <c r="I108" s="20" t="s">
        <v>200</v>
      </c>
      <c r="J108" s="20" t="s">
        <v>200</v>
      </c>
      <c r="K108" s="20" t="s">
        <v>200</v>
      </c>
    </row>
    <row r="109" spans="2:11" x14ac:dyDescent="0.2">
      <c r="B109" s="38" t="s">
        <v>219</v>
      </c>
      <c r="C109" s="39">
        <v>3</v>
      </c>
      <c r="D109" s="20">
        <v>2307</v>
      </c>
      <c r="E109" s="20">
        <v>962</v>
      </c>
      <c r="F109" s="15">
        <v>9</v>
      </c>
      <c r="G109" s="15">
        <v>2404</v>
      </c>
      <c r="H109" s="15">
        <v>447</v>
      </c>
      <c r="I109" s="20" t="s">
        <v>200</v>
      </c>
      <c r="J109" s="20" t="s">
        <v>200</v>
      </c>
      <c r="K109" s="20" t="s">
        <v>200</v>
      </c>
    </row>
    <row r="110" spans="2:11" x14ac:dyDescent="0.2">
      <c r="B110" s="38" t="s">
        <v>220</v>
      </c>
      <c r="C110" s="39" t="s">
        <v>200</v>
      </c>
      <c r="D110" s="20" t="s">
        <v>200</v>
      </c>
      <c r="E110" s="20" t="s">
        <v>200</v>
      </c>
      <c r="F110" s="20">
        <v>1</v>
      </c>
      <c r="G110" s="20">
        <v>73</v>
      </c>
      <c r="H110" s="20" t="s">
        <v>202</v>
      </c>
      <c r="I110" s="20" t="s">
        <v>200</v>
      </c>
      <c r="J110" s="20" t="s">
        <v>200</v>
      </c>
      <c r="K110" s="20" t="s">
        <v>200</v>
      </c>
    </row>
    <row r="111" spans="2:11" x14ac:dyDescent="0.2">
      <c r="C111" s="13"/>
      <c r="D111" s="15"/>
      <c r="E111" s="15"/>
      <c r="F111" s="15"/>
      <c r="G111" s="15"/>
      <c r="H111" s="15"/>
      <c r="I111" s="15"/>
      <c r="J111" s="15"/>
      <c r="K111" s="15"/>
    </row>
    <row r="112" spans="2:11" x14ac:dyDescent="0.2">
      <c r="B112" s="38" t="s">
        <v>221</v>
      </c>
      <c r="C112" s="13">
        <v>1</v>
      </c>
      <c r="D112" s="15">
        <v>740</v>
      </c>
      <c r="E112" s="20" t="s">
        <v>202</v>
      </c>
      <c r="F112" s="15">
        <v>13</v>
      </c>
      <c r="G112" s="15">
        <v>3777</v>
      </c>
      <c r="H112" s="15">
        <v>629.04</v>
      </c>
      <c r="I112" s="20">
        <v>1</v>
      </c>
      <c r="J112" s="20">
        <v>18</v>
      </c>
      <c r="K112" s="20" t="s">
        <v>202</v>
      </c>
    </row>
    <row r="113" spans="2:11" x14ac:dyDescent="0.2">
      <c r="B113" s="38" t="s">
        <v>222</v>
      </c>
      <c r="C113" s="39" t="s">
        <v>200</v>
      </c>
      <c r="D113" s="20" t="s">
        <v>200</v>
      </c>
      <c r="E113" s="20" t="s">
        <v>200</v>
      </c>
      <c r="F113" s="15">
        <v>20</v>
      </c>
      <c r="G113" s="15">
        <v>3650</v>
      </c>
      <c r="H113" s="15">
        <v>509.04</v>
      </c>
      <c r="I113" s="20" t="s">
        <v>200</v>
      </c>
      <c r="J113" s="20" t="s">
        <v>200</v>
      </c>
      <c r="K113" s="20" t="s">
        <v>200</v>
      </c>
    </row>
    <row r="114" spans="2:11" x14ac:dyDescent="0.2">
      <c r="B114" s="38" t="s">
        <v>223</v>
      </c>
      <c r="C114" s="39">
        <v>5</v>
      </c>
      <c r="D114" s="20">
        <v>1091</v>
      </c>
      <c r="E114" s="20">
        <v>118.5</v>
      </c>
      <c r="F114" s="15">
        <v>41</v>
      </c>
      <c r="G114" s="15">
        <v>11620</v>
      </c>
      <c r="H114" s="15">
        <v>1258.8399999999999</v>
      </c>
      <c r="I114" s="20" t="s">
        <v>200</v>
      </c>
      <c r="J114" s="20" t="s">
        <v>200</v>
      </c>
      <c r="K114" s="20" t="s">
        <v>200</v>
      </c>
    </row>
    <row r="115" spans="2:11" x14ac:dyDescent="0.2">
      <c r="B115" s="38" t="s">
        <v>224</v>
      </c>
      <c r="C115" s="39">
        <v>4</v>
      </c>
      <c r="D115" s="20">
        <v>5818</v>
      </c>
      <c r="E115" s="20">
        <v>1174</v>
      </c>
      <c r="F115" s="15">
        <v>4</v>
      </c>
      <c r="G115" s="15">
        <v>404</v>
      </c>
      <c r="H115" s="15">
        <v>85.08</v>
      </c>
      <c r="I115" s="20">
        <v>1</v>
      </c>
      <c r="J115" s="20">
        <v>18</v>
      </c>
      <c r="K115" s="20" t="s">
        <v>202</v>
      </c>
    </row>
    <row r="116" spans="2:11" x14ac:dyDescent="0.2">
      <c r="B116" s="38" t="s">
        <v>225</v>
      </c>
      <c r="C116" s="39" t="s">
        <v>200</v>
      </c>
      <c r="D116" s="20" t="s">
        <v>200</v>
      </c>
      <c r="E116" s="20" t="s">
        <v>200</v>
      </c>
      <c r="F116" s="15">
        <v>4</v>
      </c>
      <c r="G116" s="15">
        <v>1139</v>
      </c>
      <c r="H116" s="15">
        <v>308</v>
      </c>
      <c r="I116" s="20" t="s">
        <v>200</v>
      </c>
      <c r="J116" s="20" t="s">
        <v>200</v>
      </c>
      <c r="K116" s="20" t="s">
        <v>200</v>
      </c>
    </row>
    <row r="117" spans="2:11" x14ac:dyDescent="0.2">
      <c r="C117" s="13"/>
      <c r="D117" s="15"/>
      <c r="E117" s="15"/>
      <c r="F117" s="15"/>
      <c r="G117" s="15"/>
      <c r="H117" s="15"/>
      <c r="I117" s="15"/>
      <c r="J117" s="15"/>
      <c r="K117" s="15"/>
    </row>
    <row r="118" spans="2:11" x14ac:dyDescent="0.2">
      <c r="B118" s="38" t="s">
        <v>226</v>
      </c>
      <c r="C118" s="13">
        <v>3</v>
      </c>
      <c r="D118" s="15">
        <v>1140</v>
      </c>
      <c r="E118" s="20">
        <v>364</v>
      </c>
      <c r="F118" s="15">
        <v>20</v>
      </c>
      <c r="G118" s="15">
        <v>6492</v>
      </c>
      <c r="H118" s="15">
        <v>670.36</v>
      </c>
      <c r="I118" s="20" t="s">
        <v>200</v>
      </c>
      <c r="J118" s="20" t="s">
        <v>200</v>
      </c>
      <c r="K118" s="20" t="s">
        <v>200</v>
      </c>
    </row>
    <row r="119" spans="2:11" x14ac:dyDescent="0.2">
      <c r="B119" s="38" t="s">
        <v>227</v>
      </c>
      <c r="C119" s="39">
        <v>1</v>
      </c>
      <c r="D119" s="20">
        <v>32</v>
      </c>
      <c r="E119" s="20" t="s">
        <v>202</v>
      </c>
      <c r="F119" s="15">
        <v>23</v>
      </c>
      <c r="G119" s="15">
        <v>3939</v>
      </c>
      <c r="H119" s="15">
        <v>580.59</v>
      </c>
      <c r="I119" s="20" t="s">
        <v>200</v>
      </c>
      <c r="J119" s="20" t="s">
        <v>200</v>
      </c>
      <c r="K119" s="20" t="s">
        <v>200</v>
      </c>
    </row>
    <row r="120" spans="2:11" x14ac:dyDescent="0.2">
      <c r="B120" s="38" t="s">
        <v>228</v>
      </c>
      <c r="C120" s="13">
        <v>6</v>
      </c>
      <c r="D120" s="15">
        <v>6268</v>
      </c>
      <c r="E120" s="20">
        <v>1644.42</v>
      </c>
      <c r="F120" s="15">
        <v>14</v>
      </c>
      <c r="G120" s="15">
        <v>2515</v>
      </c>
      <c r="H120" s="15">
        <v>233.38</v>
      </c>
      <c r="I120" s="20" t="s">
        <v>200</v>
      </c>
      <c r="J120" s="20" t="s">
        <v>200</v>
      </c>
      <c r="K120" s="20" t="s">
        <v>200</v>
      </c>
    </row>
    <row r="121" spans="2:11" x14ac:dyDescent="0.2">
      <c r="B121" s="38" t="s">
        <v>229</v>
      </c>
      <c r="C121" s="39" t="s">
        <v>200</v>
      </c>
      <c r="D121" s="20" t="s">
        <v>200</v>
      </c>
      <c r="E121" s="20" t="s">
        <v>200</v>
      </c>
      <c r="F121" s="15">
        <v>22</v>
      </c>
      <c r="G121" s="15">
        <v>6614</v>
      </c>
      <c r="H121" s="15">
        <v>944.73</v>
      </c>
      <c r="I121" s="20" t="s">
        <v>200</v>
      </c>
      <c r="J121" s="20" t="s">
        <v>200</v>
      </c>
      <c r="K121" s="20" t="s">
        <v>200</v>
      </c>
    </row>
    <row r="122" spans="2:11" x14ac:dyDescent="0.2">
      <c r="B122" s="38" t="s">
        <v>230</v>
      </c>
      <c r="C122" s="39" t="s">
        <v>200</v>
      </c>
      <c r="D122" s="20" t="s">
        <v>200</v>
      </c>
      <c r="E122" s="20" t="s">
        <v>200</v>
      </c>
      <c r="F122" s="15">
        <v>3</v>
      </c>
      <c r="G122" s="15">
        <v>584</v>
      </c>
      <c r="H122" s="15">
        <v>80</v>
      </c>
      <c r="I122" s="20">
        <v>1</v>
      </c>
      <c r="J122" s="20">
        <v>133</v>
      </c>
      <c r="K122" s="20" t="s">
        <v>202</v>
      </c>
    </row>
    <row r="123" spans="2:11" x14ac:dyDescent="0.2">
      <c r="B123" s="38" t="s">
        <v>231</v>
      </c>
      <c r="C123" s="39" t="s">
        <v>200</v>
      </c>
      <c r="D123" s="20" t="s">
        <v>200</v>
      </c>
      <c r="E123" s="20" t="s">
        <v>200</v>
      </c>
      <c r="F123" s="44" t="s">
        <v>200</v>
      </c>
      <c r="G123" s="20" t="s">
        <v>200</v>
      </c>
      <c r="H123" s="20" t="s">
        <v>200</v>
      </c>
      <c r="I123" s="20" t="s">
        <v>200</v>
      </c>
      <c r="J123" s="20" t="s">
        <v>200</v>
      </c>
      <c r="K123" s="20" t="s">
        <v>200</v>
      </c>
    </row>
    <row r="124" spans="2:11" x14ac:dyDescent="0.2">
      <c r="B124" s="38" t="s">
        <v>232</v>
      </c>
      <c r="C124" s="39" t="s">
        <v>200</v>
      </c>
      <c r="D124" s="20" t="s">
        <v>200</v>
      </c>
      <c r="E124" s="20" t="s">
        <v>200</v>
      </c>
      <c r="F124" s="15">
        <v>1</v>
      </c>
      <c r="G124" s="15">
        <v>90</v>
      </c>
      <c r="H124" s="20" t="s">
        <v>202</v>
      </c>
      <c r="I124" s="20" t="s">
        <v>200</v>
      </c>
      <c r="J124" s="20" t="s">
        <v>200</v>
      </c>
      <c r="K124" s="20" t="s">
        <v>200</v>
      </c>
    </row>
    <row r="125" spans="2:11" x14ac:dyDescent="0.2">
      <c r="B125" s="38" t="s">
        <v>233</v>
      </c>
      <c r="C125" s="39">
        <v>2</v>
      </c>
      <c r="D125" s="20">
        <v>857</v>
      </c>
      <c r="E125" s="20" t="s">
        <v>202</v>
      </c>
      <c r="F125" s="15">
        <v>9</v>
      </c>
      <c r="G125" s="15">
        <v>2763</v>
      </c>
      <c r="H125" s="15">
        <v>279.19</v>
      </c>
      <c r="I125" s="20" t="s">
        <v>200</v>
      </c>
      <c r="J125" s="20" t="s">
        <v>200</v>
      </c>
      <c r="K125" s="20" t="s">
        <v>200</v>
      </c>
    </row>
    <row r="126" spans="2:11" x14ac:dyDescent="0.2">
      <c r="B126" s="38" t="s">
        <v>234</v>
      </c>
      <c r="C126" s="39" t="s">
        <v>200</v>
      </c>
      <c r="D126" s="20" t="s">
        <v>200</v>
      </c>
      <c r="E126" s="20" t="s">
        <v>200</v>
      </c>
      <c r="F126" s="15">
        <v>39</v>
      </c>
      <c r="G126" s="15">
        <v>15413</v>
      </c>
      <c r="H126" s="15">
        <v>1847.59</v>
      </c>
      <c r="I126" s="20">
        <v>1</v>
      </c>
      <c r="J126" s="20">
        <v>18</v>
      </c>
      <c r="K126" s="20" t="s">
        <v>202</v>
      </c>
    </row>
    <row r="127" spans="2:11" x14ac:dyDescent="0.2">
      <c r="B127" s="38" t="s">
        <v>235</v>
      </c>
      <c r="C127" s="13">
        <v>6</v>
      </c>
      <c r="D127" s="15">
        <v>1885</v>
      </c>
      <c r="E127" s="20">
        <v>451.45</v>
      </c>
      <c r="F127" s="15">
        <v>34</v>
      </c>
      <c r="G127" s="15">
        <v>7863</v>
      </c>
      <c r="H127" s="15">
        <v>1192.81</v>
      </c>
      <c r="I127" s="20" t="s">
        <v>200</v>
      </c>
      <c r="J127" s="20" t="s">
        <v>200</v>
      </c>
      <c r="K127" s="20" t="s">
        <v>200</v>
      </c>
    </row>
    <row r="128" spans="2:11" x14ac:dyDescent="0.2">
      <c r="C128" s="13"/>
      <c r="D128" s="15"/>
      <c r="E128" s="15"/>
      <c r="F128" s="15"/>
      <c r="G128" s="15"/>
      <c r="H128" s="15"/>
      <c r="I128" s="15"/>
      <c r="J128" s="15"/>
      <c r="K128" s="15"/>
    </row>
    <row r="129" spans="2:11" x14ac:dyDescent="0.2">
      <c r="B129" s="38" t="s">
        <v>236</v>
      </c>
      <c r="C129" s="13">
        <v>4</v>
      </c>
      <c r="D129" s="15">
        <v>1489</v>
      </c>
      <c r="E129" s="15">
        <v>308</v>
      </c>
      <c r="F129" s="15">
        <v>33</v>
      </c>
      <c r="G129" s="15">
        <v>7681</v>
      </c>
      <c r="H129" s="15">
        <v>968.87</v>
      </c>
      <c r="I129" s="20" t="s">
        <v>200</v>
      </c>
      <c r="J129" s="20" t="s">
        <v>200</v>
      </c>
      <c r="K129" s="20" t="s">
        <v>200</v>
      </c>
    </row>
    <row r="130" spans="2:11" x14ac:dyDescent="0.2">
      <c r="B130" s="38" t="s">
        <v>237</v>
      </c>
      <c r="C130" s="39">
        <v>1</v>
      </c>
      <c r="D130" s="20">
        <v>76</v>
      </c>
      <c r="E130" s="20" t="s">
        <v>202</v>
      </c>
      <c r="F130" s="20">
        <v>1</v>
      </c>
      <c r="G130" s="20">
        <v>321</v>
      </c>
      <c r="H130" s="20" t="s">
        <v>202</v>
      </c>
      <c r="I130" s="20" t="s">
        <v>200</v>
      </c>
      <c r="J130" s="20" t="s">
        <v>200</v>
      </c>
      <c r="K130" s="20" t="s">
        <v>200</v>
      </c>
    </row>
    <row r="131" spans="2:11" x14ac:dyDescent="0.2">
      <c r="B131" s="38" t="s">
        <v>238</v>
      </c>
      <c r="C131" s="39" t="s">
        <v>200</v>
      </c>
      <c r="D131" s="20" t="s">
        <v>200</v>
      </c>
      <c r="E131" s="20" t="s">
        <v>200</v>
      </c>
      <c r="F131" s="15">
        <v>3</v>
      </c>
      <c r="G131" s="15">
        <v>1357</v>
      </c>
      <c r="H131" s="20">
        <v>277</v>
      </c>
      <c r="I131" s="20" t="s">
        <v>200</v>
      </c>
      <c r="J131" s="20" t="s">
        <v>200</v>
      </c>
      <c r="K131" s="20" t="s">
        <v>200</v>
      </c>
    </row>
    <row r="132" spans="2:11" x14ac:dyDescent="0.2">
      <c r="B132" s="38" t="s">
        <v>239</v>
      </c>
      <c r="C132" s="13">
        <v>2</v>
      </c>
      <c r="D132" s="15">
        <v>1125</v>
      </c>
      <c r="E132" s="20" t="s">
        <v>202</v>
      </c>
      <c r="F132" s="15">
        <v>26</v>
      </c>
      <c r="G132" s="15">
        <v>5406</v>
      </c>
      <c r="H132" s="15">
        <v>818.51</v>
      </c>
      <c r="I132" s="20">
        <v>3</v>
      </c>
      <c r="J132" s="20">
        <v>126</v>
      </c>
      <c r="K132" s="20" t="s">
        <v>202</v>
      </c>
    </row>
    <row r="133" spans="2:11" x14ac:dyDescent="0.2">
      <c r="B133" s="38" t="s">
        <v>240</v>
      </c>
      <c r="C133" s="13">
        <v>1</v>
      </c>
      <c r="D133" s="15">
        <v>29</v>
      </c>
      <c r="E133" s="20" t="s">
        <v>202</v>
      </c>
      <c r="F133" s="15">
        <v>6</v>
      </c>
      <c r="G133" s="15">
        <v>2497</v>
      </c>
      <c r="H133" s="20">
        <v>225.38</v>
      </c>
      <c r="I133" s="20" t="s">
        <v>200</v>
      </c>
      <c r="J133" s="20" t="s">
        <v>200</v>
      </c>
      <c r="K133" s="20" t="s">
        <v>200</v>
      </c>
    </row>
    <row r="134" spans="2:11" x14ac:dyDescent="0.2">
      <c r="B134" s="38" t="s">
        <v>241</v>
      </c>
      <c r="C134" s="39">
        <v>1</v>
      </c>
      <c r="D134" s="20">
        <v>121</v>
      </c>
      <c r="E134" s="20" t="s">
        <v>202</v>
      </c>
      <c r="F134" s="15">
        <v>4</v>
      </c>
      <c r="G134" s="15">
        <v>550</v>
      </c>
      <c r="H134" s="15">
        <v>124.98</v>
      </c>
      <c r="I134" s="20" t="s">
        <v>200</v>
      </c>
      <c r="J134" s="20" t="s">
        <v>200</v>
      </c>
      <c r="K134" s="20" t="s">
        <v>200</v>
      </c>
    </row>
    <row r="135" spans="2:11" x14ac:dyDescent="0.2">
      <c r="B135" s="38" t="s">
        <v>242</v>
      </c>
      <c r="C135" s="13">
        <v>4</v>
      </c>
      <c r="D135" s="15">
        <v>2599</v>
      </c>
      <c r="E135" s="20">
        <v>423.5</v>
      </c>
      <c r="F135" s="15">
        <v>31</v>
      </c>
      <c r="G135" s="15">
        <v>8476</v>
      </c>
      <c r="H135" s="15">
        <v>998.34</v>
      </c>
      <c r="I135" s="20" t="s">
        <v>200</v>
      </c>
      <c r="J135" s="20" t="s">
        <v>200</v>
      </c>
      <c r="K135" s="20" t="s">
        <v>200</v>
      </c>
    </row>
    <row r="136" spans="2:11" x14ac:dyDescent="0.2">
      <c r="C136" s="13"/>
      <c r="D136" s="15"/>
      <c r="E136" s="15"/>
      <c r="F136" s="15"/>
      <c r="G136" s="15"/>
      <c r="H136" s="15"/>
      <c r="I136" s="15"/>
      <c r="J136" s="15"/>
      <c r="K136" s="15"/>
    </row>
    <row r="137" spans="2:11" x14ac:dyDescent="0.2">
      <c r="B137" s="38" t="s">
        <v>243</v>
      </c>
      <c r="C137" s="13">
        <v>3</v>
      </c>
      <c r="D137" s="15">
        <v>91</v>
      </c>
      <c r="E137" s="20">
        <v>10.98</v>
      </c>
      <c r="F137" s="15">
        <v>29</v>
      </c>
      <c r="G137" s="15">
        <v>5737</v>
      </c>
      <c r="H137" s="15">
        <v>803.9</v>
      </c>
      <c r="I137" s="15">
        <v>2</v>
      </c>
      <c r="J137" s="15">
        <v>231</v>
      </c>
      <c r="K137" s="20" t="s">
        <v>202</v>
      </c>
    </row>
    <row r="138" spans="2:11" x14ac:dyDescent="0.2">
      <c r="B138" s="38" t="s">
        <v>244</v>
      </c>
      <c r="C138" s="39">
        <v>1</v>
      </c>
      <c r="D138" s="20">
        <v>157</v>
      </c>
      <c r="E138" s="20" t="s">
        <v>202</v>
      </c>
      <c r="F138" s="15">
        <v>7</v>
      </c>
      <c r="G138" s="15">
        <v>882</v>
      </c>
      <c r="H138" s="20">
        <v>77.06</v>
      </c>
      <c r="I138" s="20" t="s">
        <v>200</v>
      </c>
      <c r="J138" s="20" t="s">
        <v>200</v>
      </c>
      <c r="K138" s="20" t="s">
        <v>200</v>
      </c>
    </row>
    <row r="139" spans="2:11" x14ac:dyDescent="0.2">
      <c r="B139" s="38" t="s">
        <v>245</v>
      </c>
      <c r="C139" s="39">
        <v>7</v>
      </c>
      <c r="D139" s="20">
        <v>3846</v>
      </c>
      <c r="E139" s="20">
        <v>719.31</v>
      </c>
      <c r="F139" s="15">
        <v>8</v>
      </c>
      <c r="G139" s="15">
        <v>1916</v>
      </c>
      <c r="H139" s="15">
        <v>131.61000000000001</v>
      </c>
      <c r="I139" s="20">
        <v>1</v>
      </c>
      <c r="J139" s="20">
        <v>91</v>
      </c>
      <c r="K139" s="20" t="s">
        <v>202</v>
      </c>
    </row>
    <row r="140" spans="2:11" x14ac:dyDescent="0.2">
      <c r="B140" s="38" t="s">
        <v>246</v>
      </c>
      <c r="C140" s="39" t="s">
        <v>200</v>
      </c>
      <c r="D140" s="20" t="s">
        <v>200</v>
      </c>
      <c r="E140" s="20" t="s">
        <v>200</v>
      </c>
      <c r="F140" s="15">
        <v>4</v>
      </c>
      <c r="G140" s="15">
        <v>612</v>
      </c>
      <c r="H140" s="20">
        <v>104.7</v>
      </c>
      <c r="I140" s="20" t="s">
        <v>200</v>
      </c>
      <c r="J140" s="20" t="s">
        <v>200</v>
      </c>
      <c r="K140" s="20" t="s">
        <v>200</v>
      </c>
    </row>
    <row r="141" spans="2:11" x14ac:dyDescent="0.2">
      <c r="B141" s="38" t="s">
        <v>247</v>
      </c>
      <c r="C141" s="39">
        <v>1</v>
      </c>
      <c r="D141" s="20">
        <v>2458</v>
      </c>
      <c r="E141" s="20" t="s">
        <v>202</v>
      </c>
      <c r="F141" s="20" t="s">
        <v>200</v>
      </c>
      <c r="G141" s="20" t="s">
        <v>200</v>
      </c>
      <c r="H141" s="20" t="s">
        <v>200</v>
      </c>
      <c r="I141" s="20" t="s">
        <v>200</v>
      </c>
      <c r="J141" s="20" t="s">
        <v>200</v>
      </c>
      <c r="K141" s="20" t="s">
        <v>200</v>
      </c>
    </row>
    <row r="142" spans="2:11" x14ac:dyDescent="0.2">
      <c r="B142" s="38" t="s">
        <v>248</v>
      </c>
      <c r="C142" s="39">
        <v>4</v>
      </c>
      <c r="D142" s="20">
        <v>1045</v>
      </c>
      <c r="E142" s="20">
        <v>184</v>
      </c>
      <c r="F142" s="15">
        <v>5</v>
      </c>
      <c r="G142" s="15">
        <v>617</v>
      </c>
      <c r="H142" s="20">
        <v>108.48</v>
      </c>
      <c r="I142" s="20" t="s">
        <v>200</v>
      </c>
      <c r="J142" s="20" t="s">
        <v>200</v>
      </c>
      <c r="K142" s="20" t="s">
        <v>200</v>
      </c>
    </row>
    <row r="143" spans="2:11" x14ac:dyDescent="0.2">
      <c r="B143" s="38" t="s">
        <v>249</v>
      </c>
      <c r="C143" s="39" t="s">
        <v>200</v>
      </c>
      <c r="D143" s="20" t="s">
        <v>200</v>
      </c>
      <c r="E143" s="20" t="s">
        <v>200</v>
      </c>
      <c r="F143" s="20" t="s">
        <v>200</v>
      </c>
      <c r="G143" s="20" t="s">
        <v>200</v>
      </c>
      <c r="H143" s="20" t="s">
        <v>200</v>
      </c>
      <c r="I143" s="20" t="s">
        <v>200</v>
      </c>
      <c r="J143" s="20" t="s">
        <v>200</v>
      </c>
      <c r="K143" s="20" t="s">
        <v>200</v>
      </c>
    </row>
    <row r="144" spans="2:11" ht="18" thickBot="1" x14ac:dyDescent="0.25">
      <c r="B144" s="4"/>
      <c r="C144" s="40"/>
      <c r="D144" s="41"/>
      <c r="E144" s="41"/>
      <c r="F144" s="41"/>
      <c r="G144" s="41"/>
      <c r="H144" s="41"/>
      <c r="I144" s="41"/>
      <c r="J144" s="41"/>
      <c r="K144" s="41"/>
    </row>
    <row r="145" spans="1:3" x14ac:dyDescent="0.2">
      <c r="C145" s="1" t="s">
        <v>250</v>
      </c>
    </row>
    <row r="146" spans="1:3" x14ac:dyDescent="0.2">
      <c r="A146" s="1"/>
    </row>
  </sheetData>
  <phoneticPr fontId="2"/>
  <pageMargins left="0.37" right="0.4" top="0.49" bottom="0.51" header="0.51200000000000001" footer="0.51200000000000001"/>
  <pageSetup paperSize="12" scale="75" orientation="portrait" r:id="rId1"/>
  <headerFooter alignWithMargins="0"/>
  <rowBreaks count="1" manualBreakCount="1">
    <brk id="73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C12" sqref="C12"/>
    </sheetView>
  </sheetViews>
  <sheetFormatPr defaultColWidth="10.8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4" width="13.375" style="2" customWidth="1"/>
    <col min="5" max="5" width="10.875" style="2"/>
    <col min="6" max="6" width="13.375" style="2" customWidth="1"/>
    <col min="7" max="7" width="9.625" style="2" customWidth="1"/>
    <col min="8" max="8" width="13.375" style="2" customWidth="1"/>
    <col min="9" max="9" width="8.375" style="2" customWidth="1"/>
    <col min="10" max="10" width="10.875" style="2"/>
    <col min="11" max="11" width="9.625" style="2" customWidth="1"/>
    <col min="12" max="12" width="12.125" style="2" customWidth="1"/>
    <col min="13" max="256" width="10.875" style="2"/>
    <col min="257" max="257" width="13.375" style="2" customWidth="1"/>
    <col min="258" max="258" width="19.625" style="2" customWidth="1"/>
    <col min="259" max="259" width="12.125" style="2" customWidth="1"/>
    <col min="260" max="260" width="13.375" style="2" customWidth="1"/>
    <col min="261" max="261" width="10.875" style="2"/>
    <col min="262" max="262" width="13.375" style="2" customWidth="1"/>
    <col min="263" max="263" width="9.625" style="2" customWidth="1"/>
    <col min="264" max="264" width="13.375" style="2" customWidth="1"/>
    <col min="265" max="265" width="8.375" style="2" customWidth="1"/>
    <col min="266" max="266" width="10.875" style="2"/>
    <col min="267" max="267" width="9.625" style="2" customWidth="1"/>
    <col min="268" max="268" width="12.125" style="2" customWidth="1"/>
    <col min="269" max="512" width="10.875" style="2"/>
    <col min="513" max="513" width="13.375" style="2" customWidth="1"/>
    <col min="514" max="514" width="19.625" style="2" customWidth="1"/>
    <col min="515" max="515" width="12.125" style="2" customWidth="1"/>
    <col min="516" max="516" width="13.375" style="2" customWidth="1"/>
    <col min="517" max="517" width="10.875" style="2"/>
    <col min="518" max="518" width="13.375" style="2" customWidth="1"/>
    <col min="519" max="519" width="9.625" style="2" customWidth="1"/>
    <col min="520" max="520" width="13.375" style="2" customWidth="1"/>
    <col min="521" max="521" width="8.375" style="2" customWidth="1"/>
    <col min="522" max="522" width="10.875" style="2"/>
    <col min="523" max="523" width="9.625" style="2" customWidth="1"/>
    <col min="524" max="524" width="12.125" style="2" customWidth="1"/>
    <col min="525" max="768" width="10.875" style="2"/>
    <col min="769" max="769" width="13.375" style="2" customWidth="1"/>
    <col min="770" max="770" width="19.625" style="2" customWidth="1"/>
    <col min="771" max="771" width="12.125" style="2" customWidth="1"/>
    <col min="772" max="772" width="13.375" style="2" customWidth="1"/>
    <col min="773" max="773" width="10.875" style="2"/>
    <col min="774" max="774" width="13.375" style="2" customWidth="1"/>
    <col min="775" max="775" width="9.625" style="2" customWidth="1"/>
    <col min="776" max="776" width="13.375" style="2" customWidth="1"/>
    <col min="777" max="777" width="8.375" style="2" customWidth="1"/>
    <col min="778" max="778" width="10.875" style="2"/>
    <col min="779" max="779" width="9.625" style="2" customWidth="1"/>
    <col min="780" max="780" width="12.125" style="2" customWidth="1"/>
    <col min="781" max="1024" width="10.875" style="2"/>
    <col min="1025" max="1025" width="13.375" style="2" customWidth="1"/>
    <col min="1026" max="1026" width="19.625" style="2" customWidth="1"/>
    <col min="1027" max="1027" width="12.125" style="2" customWidth="1"/>
    <col min="1028" max="1028" width="13.375" style="2" customWidth="1"/>
    <col min="1029" max="1029" width="10.875" style="2"/>
    <col min="1030" max="1030" width="13.375" style="2" customWidth="1"/>
    <col min="1031" max="1031" width="9.625" style="2" customWidth="1"/>
    <col min="1032" max="1032" width="13.375" style="2" customWidth="1"/>
    <col min="1033" max="1033" width="8.375" style="2" customWidth="1"/>
    <col min="1034" max="1034" width="10.875" style="2"/>
    <col min="1035" max="1035" width="9.625" style="2" customWidth="1"/>
    <col min="1036" max="1036" width="12.125" style="2" customWidth="1"/>
    <col min="1037" max="1280" width="10.875" style="2"/>
    <col min="1281" max="1281" width="13.375" style="2" customWidth="1"/>
    <col min="1282" max="1282" width="19.625" style="2" customWidth="1"/>
    <col min="1283" max="1283" width="12.125" style="2" customWidth="1"/>
    <col min="1284" max="1284" width="13.375" style="2" customWidth="1"/>
    <col min="1285" max="1285" width="10.875" style="2"/>
    <col min="1286" max="1286" width="13.375" style="2" customWidth="1"/>
    <col min="1287" max="1287" width="9.625" style="2" customWidth="1"/>
    <col min="1288" max="1288" width="13.375" style="2" customWidth="1"/>
    <col min="1289" max="1289" width="8.375" style="2" customWidth="1"/>
    <col min="1290" max="1290" width="10.875" style="2"/>
    <col min="1291" max="1291" width="9.625" style="2" customWidth="1"/>
    <col min="1292" max="1292" width="12.125" style="2" customWidth="1"/>
    <col min="1293" max="1536" width="10.875" style="2"/>
    <col min="1537" max="1537" width="13.375" style="2" customWidth="1"/>
    <col min="1538" max="1538" width="19.625" style="2" customWidth="1"/>
    <col min="1539" max="1539" width="12.125" style="2" customWidth="1"/>
    <col min="1540" max="1540" width="13.375" style="2" customWidth="1"/>
    <col min="1541" max="1541" width="10.875" style="2"/>
    <col min="1542" max="1542" width="13.375" style="2" customWidth="1"/>
    <col min="1543" max="1543" width="9.625" style="2" customWidth="1"/>
    <col min="1544" max="1544" width="13.375" style="2" customWidth="1"/>
    <col min="1545" max="1545" width="8.375" style="2" customWidth="1"/>
    <col min="1546" max="1546" width="10.875" style="2"/>
    <col min="1547" max="1547" width="9.625" style="2" customWidth="1"/>
    <col min="1548" max="1548" width="12.125" style="2" customWidth="1"/>
    <col min="1549" max="1792" width="10.875" style="2"/>
    <col min="1793" max="1793" width="13.375" style="2" customWidth="1"/>
    <col min="1794" max="1794" width="19.625" style="2" customWidth="1"/>
    <col min="1795" max="1795" width="12.125" style="2" customWidth="1"/>
    <col min="1796" max="1796" width="13.375" style="2" customWidth="1"/>
    <col min="1797" max="1797" width="10.875" style="2"/>
    <col min="1798" max="1798" width="13.375" style="2" customWidth="1"/>
    <col min="1799" max="1799" width="9.625" style="2" customWidth="1"/>
    <col min="1800" max="1800" width="13.375" style="2" customWidth="1"/>
    <col min="1801" max="1801" width="8.375" style="2" customWidth="1"/>
    <col min="1802" max="1802" width="10.875" style="2"/>
    <col min="1803" max="1803" width="9.625" style="2" customWidth="1"/>
    <col min="1804" max="1804" width="12.125" style="2" customWidth="1"/>
    <col min="1805" max="2048" width="10.875" style="2"/>
    <col min="2049" max="2049" width="13.375" style="2" customWidth="1"/>
    <col min="2050" max="2050" width="19.625" style="2" customWidth="1"/>
    <col min="2051" max="2051" width="12.125" style="2" customWidth="1"/>
    <col min="2052" max="2052" width="13.375" style="2" customWidth="1"/>
    <col min="2053" max="2053" width="10.875" style="2"/>
    <col min="2054" max="2054" width="13.375" style="2" customWidth="1"/>
    <col min="2055" max="2055" width="9.625" style="2" customWidth="1"/>
    <col min="2056" max="2056" width="13.375" style="2" customWidth="1"/>
    <col min="2057" max="2057" width="8.375" style="2" customWidth="1"/>
    <col min="2058" max="2058" width="10.875" style="2"/>
    <col min="2059" max="2059" width="9.625" style="2" customWidth="1"/>
    <col min="2060" max="2060" width="12.125" style="2" customWidth="1"/>
    <col min="2061" max="2304" width="10.875" style="2"/>
    <col min="2305" max="2305" width="13.375" style="2" customWidth="1"/>
    <col min="2306" max="2306" width="19.625" style="2" customWidth="1"/>
    <col min="2307" max="2307" width="12.125" style="2" customWidth="1"/>
    <col min="2308" max="2308" width="13.375" style="2" customWidth="1"/>
    <col min="2309" max="2309" width="10.875" style="2"/>
    <col min="2310" max="2310" width="13.375" style="2" customWidth="1"/>
    <col min="2311" max="2311" width="9.625" style="2" customWidth="1"/>
    <col min="2312" max="2312" width="13.375" style="2" customWidth="1"/>
    <col min="2313" max="2313" width="8.375" style="2" customWidth="1"/>
    <col min="2314" max="2314" width="10.875" style="2"/>
    <col min="2315" max="2315" width="9.625" style="2" customWidth="1"/>
    <col min="2316" max="2316" width="12.125" style="2" customWidth="1"/>
    <col min="2317" max="2560" width="10.875" style="2"/>
    <col min="2561" max="2561" width="13.375" style="2" customWidth="1"/>
    <col min="2562" max="2562" width="19.625" style="2" customWidth="1"/>
    <col min="2563" max="2563" width="12.125" style="2" customWidth="1"/>
    <col min="2564" max="2564" width="13.375" style="2" customWidth="1"/>
    <col min="2565" max="2565" width="10.875" style="2"/>
    <col min="2566" max="2566" width="13.375" style="2" customWidth="1"/>
    <col min="2567" max="2567" width="9.625" style="2" customWidth="1"/>
    <col min="2568" max="2568" width="13.375" style="2" customWidth="1"/>
    <col min="2569" max="2569" width="8.375" style="2" customWidth="1"/>
    <col min="2570" max="2570" width="10.875" style="2"/>
    <col min="2571" max="2571" width="9.625" style="2" customWidth="1"/>
    <col min="2572" max="2572" width="12.125" style="2" customWidth="1"/>
    <col min="2573" max="2816" width="10.875" style="2"/>
    <col min="2817" max="2817" width="13.375" style="2" customWidth="1"/>
    <col min="2818" max="2818" width="19.625" style="2" customWidth="1"/>
    <col min="2819" max="2819" width="12.125" style="2" customWidth="1"/>
    <col min="2820" max="2820" width="13.375" style="2" customWidth="1"/>
    <col min="2821" max="2821" width="10.875" style="2"/>
    <col min="2822" max="2822" width="13.375" style="2" customWidth="1"/>
    <col min="2823" max="2823" width="9.625" style="2" customWidth="1"/>
    <col min="2824" max="2824" width="13.375" style="2" customWidth="1"/>
    <col min="2825" max="2825" width="8.375" style="2" customWidth="1"/>
    <col min="2826" max="2826" width="10.875" style="2"/>
    <col min="2827" max="2827" width="9.625" style="2" customWidth="1"/>
    <col min="2828" max="2828" width="12.125" style="2" customWidth="1"/>
    <col min="2829" max="3072" width="10.875" style="2"/>
    <col min="3073" max="3073" width="13.375" style="2" customWidth="1"/>
    <col min="3074" max="3074" width="19.625" style="2" customWidth="1"/>
    <col min="3075" max="3075" width="12.125" style="2" customWidth="1"/>
    <col min="3076" max="3076" width="13.375" style="2" customWidth="1"/>
    <col min="3077" max="3077" width="10.875" style="2"/>
    <col min="3078" max="3078" width="13.375" style="2" customWidth="1"/>
    <col min="3079" max="3079" width="9.625" style="2" customWidth="1"/>
    <col min="3080" max="3080" width="13.375" style="2" customWidth="1"/>
    <col min="3081" max="3081" width="8.375" style="2" customWidth="1"/>
    <col min="3082" max="3082" width="10.875" style="2"/>
    <col min="3083" max="3083" width="9.625" style="2" customWidth="1"/>
    <col min="3084" max="3084" width="12.125" style="2" customWidth="1"/>
    <col min="3085" max="3328" width="10.875" style="2"/>
    <col min="3329" max="3329" width="13.375" style="2" customWidth="1"/>
    <col min="3330" max="3330" width="19.625" style="2" customWidth="1"/>
    <col min="3331" max="3331" width="12.125" style="2" customWidth="1"/>
    <col min="3332" max="3332" width="13.375" style="2" customWidth="1"/>
    <col min="3333" max="3333" width="10.875" style="2"/>
    <col min="3334" max="3334" width="13.375" style="2" customWidth="1"/>
    <col min="3335" max="3335" width="9.625" style="2" customWidth="1"/>
    <col min="3336" max="3336" width="13.375" style="2" customWidth="1"/>
    <col min="3337" max="3337" width="8.375" style="2" customWidth="1"/>
    <col min="3338" max="3338" width="10.875" style="2"/>
    <col min="3339" max="3339" width="9.625" style="2" customWidth="1"/>
    <col min="3340" max="3340" width="12.125" style="2" customWidth="1"/>
    <col min="3341" max="3584" width="10.875" style="2"/>
    <col min="3585" max="3585" width="13.375" style="2" customWidth="1"/>
    <col min="3586" max="3586" width="19.625" style="2" customWidth="1"/>
    <col min="3587" max="3587" width="12.125" style="2" customWidth="1"/>
    <col min="3588" max="3588" width="13.375" style="2" customWidth="1"/>
    <col min="3589" max="3589" width="10.875" style="2"/>
    <col min="3590" max="3590" width="13.375" style="2" customWidth="1"/>
    <col min="3591" max="3591" width="9.625" style="2" customWidth="1"/>
    <col min="3592" max="3592" width="13.375" style="2" customWidth="1"/>
    <col min="3593" max="3593" width="8.375" style="2" customWidth="1"/>
    <col min="3594" max="3594" width="10.875" style="2"/>
    <col min="3595" max="3595" width="9.625" style="2" customWidth="1"/>
    <col min="3596" max="3596" width="12.125" style="2" customWidth="1"/>
    <col min="3597" max="3840" width="10.875" style="2"/>
    <col min="3841" max="3841" width="13.375" style="2" customWidth="1"/>
    <col min="3842" max="3842" width="19.625" style="2" customWidth="1"/>
    <col min="3843" max="3843" width="12.125" style="2" customWidth="1"/>
    <col min="3844" max="3844" width="13.375" style="2" customWidth="1"/>
    <col min="3845" max="3845" width="10.875" style="2"/>
    <col min="3846" max="3846" width="13.375" style="2" customWidth="1"/>
    <col min="3847" max="3847" width="9.625" style="2" customWidth="1"/>
    <col min="3848" max="3848" width="13.375" style="2" customWidth="1"/>
    <col min="3849" max="3849" width="8.375" style="2" customWidth="1"/>
    <col min="3850" max="3850" width="10.875" style="2"/>
    <col min="3851" max="3851" width="9.625" style="2" customWidth="1"/>
    <col min="3852" max="3852" width="12.125" style="2" customWidth="1"/>
    <col min="3853" max="4096" width="10.875" style="2"/>
    <col min="4097" max="4097" width="13.375" style="2" customWidth="1"/>
    <col min="4098" max="4098" width="19.625" style="2" customWidth="1"/>
    <col min="4099" max="4099" width="12.125" style="2" customWidth="1"/>
    <col min="4100" max="4100" width="13.375" style="2" customWidth="1"/>
    <col min="4101" max="4101" width="10.875" style="2"/>
    <col min="4102" max="4102" width="13.375" style="2" customWidth="1"/>
    <col min="4103" max="4103" width="9.625" style="2" customWidth="1"/>
    <col min="4104" max="4104" width="13.375" style="2" customWidth="1"/>
    <col min="4105" max="4105" width="8.375" style="2" customWidth="1"/>
    <col min="4106" max="4106" width="10.875" style="2"/>
    <col min="4107" max="4107" width="9.625" style="2" customWidth="1"/>
    <col min="4108" max="4108" width="12.125" style="2" customWidth="1"/>
    <col min="4109" max="4352" width="10.875" style="2"/>
    <col min="4353" max="4353" width="13.375" style="2" customWidth="1"/>
    <col min="4354" max="4354" width="19.625" style="2" customWidth="1"/>
    <col min="4355" max="4355" width="12.125" style="2" customWidth="1"/>
    <col min="4356" max="4356" width="13.375" style="2" customWidth="1"/>
    <col min="4357" max="4357" width="10.875" style="2"/>
    <col min="4358" max="4358" width="13.375" style="2" customWidth="1"/>
    <col min="4359" max="4359" width="9.625" style="2" customWidth="1"/>
    <col min="4360" max="4360" width="13.375" style="2" customWidth="1"/>
    <col min="4361" max="4361" width="8.375" style="2" customWidth="1"/>
    <col min="4362" max="4362" width="10.875" style="2"/>
    <col min="4363" max="4363" width="9.625" style="2" customWidth="1"/>
    <col min="4364" max="4364" width="12.125" style="2" customWidth="1"/>
    <col min="4365" max="4608" width="10.875" style="2"/>
    <col min="4609" max="4609" width="13.375" style="2" customWidth="1"/>
    <col min="4610" max="4610" width="19.625" style="2" customWidth="1"/>
    <col min="4611" max="4611" width="12.125" style="2" customWidth="1"/>
    <col min="4612" max="4612" width="13.375" style="2" customWidth="1"/>
    <col min="4613" max="4613" width="10.875" style="2"/>
    <col min="4614" max="4614" width="13.375" style="2" customWidth="1"/>
    <col min="4615" max="4615" width="9.625" style="2" customWidth="1"/>
    <col min="4616" max="4616" width="13.375" style="2" customWidth="1"/>
    <col min="4617" max="4617" width="8.375" style="2" customWidth="1"/>
    <col min="4618" max="4618" width="10.875" style="2"/>
    <col min="4619" max="4619" width="9.625" style="2" customWidth="1"/>
    <col min="4620" max="4620" width="12.125" style="2" customWidth="1"/>
    <col min="4621" max="4864" width="10.875" style="2"/>
    <col min="4865" max="4865" width="13.375" style="2" customWidth="1"/>
    <col min="4866" max="4866" width="19.625" style="2" customWidth="1"/>
    <col min="4867" max="4867" width="12.125" style="2" customWidth="1"/>
    <col min="4868" max="4868" width="13.375" style="2" customWidth="1"/>
    <col min="4869" max="4869" width="10.875" style="2"/>
    <col min="4870" max="4870" width="13.375" style="2" customWidth="1"/>
    <col min="4871" max="4871" width="9.625" style="2" customWidth="1"/>
    <col min="4872" max="4872" width="13.375" style="2" customWidth="1"/>
    <col min="4873" max="4873" width="8.375" style="2" customWidth="1"/>
    <col min="4874" max="4874" width="10.875" style="2"/>
    <col min="4875" max="4875" width="9.625" style="2" customWidth="1"/>
    <col min="4876" max="4876" width="12.125" style="2" customWidth="1"/>
    <col min="4877" max="5120" width="10.875" style="2"/>
    <col min="5121" max="5121" width="13.375" style="2" customWidth="1"/>
    <col min="5122" max="5122" width="19.625" style="2" customWidth="1"/>
    <col min="5123" max="5123" width="12.125" style="2" customWidth="1"/>
    <col min="5124" max="5124" width="13.375" style="2" customWidth="1"/>
    <col min="5125" max="5125" width="10.875" style="2"/>
    <col min="5126" max="5126" width="13.375" style="2" customWidth="1"/>
    <col min="5127" max="5127" width="9.625" style="2" customWidth="1"/>
    <col min="5128" max="5128" width="13.375" style="2" customWidth="1"/>
    <col min="5129" max="5129" width="8.375" style="2" customWidth="1"/>
    <col min="5130" max="5130" width="10.875" style="2"/>
    <col min="5131" max="5131" width="9.625" style="2" customWidth="1"/>
    <col min="5132" max="5132" width="12.125" style="2" customWidth="1"/>
    <col min="5133" max="5376" width="10.875" style="2"/>
    <col min="5377" max="5377" width="13.375" style="2" customWidth="1"/>
    <col min="5378" max="5378" width="19.625" style="2" customWidth="1"/>
    <col min="5379" max="5379" width="12.125" style="2" customWidth="1"/>
    <col min="5380" max="5380" width="13.375" style="2" customWidth="1"/>
    <col min="5381" max="5381" width="10.875" style="2"/>
    <col min="5382" max="5382" width="13.375" style="2" customWidth="1"/>
    <col min="5383" max="5383" width="9.625" style="2" customWidth="1"/>
    <col min="5384" max="5384" width="13.375" style="2" customWidth="1"/>
    <col min="5385" max="5385" width="8.375" style="2" customWidth="1"/>
    <col min="5386" max="5386" width="10.875" style="2"/>
    <col min="5387" max="5387" width="9.625" style="2" customWidth="1"/>
    <col min="5388" max="5388" width="12.125" style="2" customWidth="1"/>
    <col min="5389" max="5632" width="10.875" style="2"/>
    <col min="5633" max="5633" width="13.375" style="2" customWidth="1"/>
    <col min="5634" max="5634" width="19.625" style="2" customWidth="1"/>
    <col min="5635" max="5635" width="12.125" style="2" customWidth="1"/>
    <col min="5636" max="5636" width="13.375" style="2" customWidth="1"/>
    <col min="5637" max="5637" width="10.875" style="2"/>
    <col min="5638" max="5638" width="13.375" style="2" customWidth="1"/>
    <col min="5639" max="5639" width="9.625" style="2" customWidth="1"/>
    <col min="5640" max="5640" width="13.375" style="2" customWidth="1"/>
    <col min="5641" max="5641" width="8.375" style="2" customWidth="1"/>
    <col min="5642" max="5642" width="10.875" style="2"/>
    <col min="5643" max="5643" width="9.625" style="2" customWidth="1"/>
    <col min="5644" max="5644" width="12.125" style="2" customWidth="1"/>
    <col min="5645" max="5888" width="10.875" style="2"/>
    <col min="5889" max="5889" width="13.375" style="2" customWidth="1"/>
    <col min="5890" max="5890" width="19.625" style="2" customWidth="1"/>
    <col min="5891" max="5891" width="12.125" style="2" customWidth="1"/>
    <col min="5892" max="5892" width="13.375" style="2" customWidth="1"/>
    <col min="5893" max="5893" width="10.875" style="2"/>
    <col min="5894" max="5894" width="13.375" style="2" customWidth="1"/>
    <col min="5895" max="5895" width="9.625" style="2" customWidth="1"/>
    <col min="5896" max="5896" width="13.375" style="2" customWidth="1"/>
    <col min="5897" max="5897" width="8.375" style="2" customWidth="1"/>
    <col min="5898" max="5898" width="10.875" style="2"/>
    <col min="5899" max="5899" width="9.625" style="2" customWidth="1"/>
    <col min="5900" max="5900" width="12.125" style="2" customWidth="1"/>
    <col min="5901" max="6144" width="10.875" style="2"/>
    <col min="6145" max="6145" width="13.375" style="2" customWidth="1"/>
    <col min="6146" max="6146" width="19.625" style="2" customWidth="1"/>
    <col min="6147" max="6147" width="12.125" style="2" customWidth="1"/>
    <col min="6148" max="6148" width="13.375" style="2" customWidth="1"/>
    <col min="6149" max="6149" width="10.875" style="2"/>
    <col min="6150" max="6150" width="13.375" style="2" customWidth="1"/>
    <col min="6151" max="6151" width="9.625" style="2" customWidth="1"/>
    <col min="6152" max="6152" width="13.375" style="2" customWidth="1"/>
    <col min="6153" max="6153" width="8.375" style="2" customWidth="1"/>
    <col min="6154" max="6154" width="10.875" style="2"/>
    <col min="6155" max="6155" width="9.625" style="2" customWidth="1"/>
    <col min="6156" max="6156" width="12.125" style="2" customWidth="1"/>
    <col min="6157" max="6400" width="10.875" style="2"/>
    <col min="6401" max="6401" width="13.375" style="2" customWidth="1"/>
    <col min="6402" max="6402" width="19.625" style="2" customWidth="1"/>
    <col min="6403" max="6403" width="12.125" style="2" customWidth="1"/>
    <col min="6404" max="6404" width="13.375" style="2" customWidth="1"/>
    <col min="6405" max="6405" width="10.875" style="2"/>
    <col min="6406" max="6406" width="13.375" style="2" customWidth="1"/>
    <col min="6407" max="6407" width="9.625" style="2" customWidth="1"/>
    <col min="6408" max="6408" width="13.375" style="2" customWidth="1"/>
    <col min="6409" max="6409" width="8.375" style="2" customWidth="1"/>
    <col min="6410" max="6410" width="10.875" style="2"/>
    <col min="6411" max="6411" width="9.625" style="2" customWidth="1"/>
    <col min="6412" max="6412" width="12.125" style="2" customWidth="1"/>
    <col min="6413" max="6656" width="10.875" style="2"/>
    <col min="6657" max="6657" width="13.375" style="2" customWidth="1"/>
    <col min="6658" max="6658" width="19.625" style="2" customWidth="1"/>
    <col min="6659" max="6659" width="12.125" style="2" customWidth="1"/>
    <col min="6660" max="6660" width="13.375" style="2" customWidth="1"/>
    <col min="6661" max="6661" width="10.875" style="2"/>
    <col min="6662" max="6662" width="13.375" style="2" customWidth="1"/>
    <col min="6663" max="6663" width="9.625" style="2" customWidth="1"/>
    <col min="6664" max="6664" width="13.375" style="2" customWidth="1"/>
    <col min="6665" max="6665" width="8.375" style="2" customWidth="1"/>
    <col min="6666" max="6666" width="10.875" style="2"/>
    <col min="6667" max="6667" width="9.625" style="2" customWidth="1"/>
    <col min="6668" max="6668" width="12.125" style="2" customWidth="1"/>
    <col min="6669" max="6912" width="10.875" style="2"/>
    <col min="6913" max="6913" width="13.375" style="2" customWidth="1"/>
    <col min="6914" max="6914" width="19.625" style="2" customWidth="1"/>
    <col min="6915" max="6915" width="12.125" style="2" customWidth="1"/>
    <col min="6916" max="6916" width="13.375" style="2" customWidth="1"/>
    <col min="6917" max="6917" width="10.875" style="2"/>
    <col min="6918" max="6918" width="13.375" style="2" customWidth="1"/>
    <col min="6919" max="6919" width="9.625" style="2" customWidth="1"/>
    <col min="6920" max="6920" width="13.375" style="2" customWidth="1"/>
    <col min="6921" max="6921" width="8.375" style="2" customWidth="1"/>
    <col min="6922" max="6922" width="10.875" style="2"/>
    <col min="6923" max="6923" width="9.625" style="2" customWidth="1"/>
    <col min="6924" max="6924" width="12.125" style="2" customWidth="1"/>
    <col min="6925" max="7168" width="10.875" style="2"/>
    <col min="7169" max="7169" width="13.375" style="2" customWidth="1"/>
    <col min="7170" max="7170" width="19.625" style="2" customWidth="1"/>
    <col min="7171" max="7171" width="12.125" style="2" customWidth="1"/>
    <col min="7172" max="7172" width="13.375" style="2" customWidth="1"/>
    <col min="7173" max="7173" width="10.875" style="2"/>
    <col min="7174" max="7174" width="13.375" style="2" customWidth="1"/>
    <col min="7175" max="7175" width="9.625" style="2" customWidth="1"/>
    <col min="7176" max="7176" width="13.375" style="2" customWidth="1"/>
    <col min="7177" max="7177" width="8.375" style="2" customWidth="1"/>
    <col min="7178" max="7178" width="10.875" style="2"/>
    <col min="7179" max="7179" width="9.625" style="2" customWidth="1"/>
    <col min="7180" max="7180" width="12.125" style="2" customWidth="1"/>
    <col min="7181" max="7424" width="10.875" style="2"/>
    <col min="7425" max="7425" width="13.375" style="2" customWidth="1"/>
    <col min="7426" max="7426" width="19.625" style="2" customWidth="1"/>
    <col min="7427" max="7427" width="12.125" style="2" customWidth="1"/>
    <col min="7428" max="7428" width="13.375" style="2" customWidth="1"/>
    <col min="7429" max="7429" width="10.875" style="2"/>
    <col min="7430" max="7430" width="13.375" style="2" customWidth="1"/>
    <col min="7431" max="7431" width="9.625" style="2" customWidth="1"/>
    <col min="7432" max="7432" width="13.375" style="2" customWidth="1"/>
    <col min="7433" max="7433" width="8.375" style="2" customWidth="1"/>
    <col min="7434" max="7434" width="10.875" style="2"/>
    <col min="7435" max="7435" width="9.625" style="2" customWidth="1"/>
    <col min="7436" max="7436" width="12.125" style="2" customWidth="1"/>
    <col min="7437" max="7680" width="10.875" style="2"/>
    <col min="7681" max="7681" width="13.375" style="2" customWidth="1"/>
    <col min="7682" max="7682" width="19.625" style="2" customWidth="1"/>
    <col min="7683" max="7683" width="12.125" style="2" customWidth="1"/>
    <col min="7684" max="7684" width="13.375" style="2" customWidth="1"/>
    <col min="7685" max="7685" width="10.875" style="2"/>
    <col min="7686" max="7686" width="13.375" style="2" customWidth="1"/>
    <col min="7687" max="7687" width="9.625" style="2" customWidth="1"/>
    <col min="7688" max="7688" width="13.375" style="2" customWidth="1"/>
    <col min="7689" max="7689" width="8.375" style="2" customWidth="1"/>
    <col min="7690" max="7690" width="10.875" style="2"/>
    <col min="7691" max="7691" width="9.625" style="2" customWidth="1"/>
    <col min="7692" max="7692" width="12.125" style="2" customWidth="1"/>
    <col min="7693" max="7936" width="10.875" style="2"/>
    <col min="7937" max="7937" width="13.375" style="2" customWidth="1"/>
    <col min="7938" max="7938" width="19.625" style="2" customWidth="1"/>
    <col min="7939" max="7939" width="12.125" style="2" customWidth="1"/>
    <col min="7940" max="7940" width="13.375" style="2" customWidth="1"/>
    <col min="7941" max="7941" width="10.875" style="2"/>
    <col min="7942" max="7942" width="13.375" style="2" customWidth="1"/>
    <col min="7943" max="7943" width="9.625" style="2" customWidth="1"/>
    <col min="7944" max="7944" width="13.375" style="2" customWidth="1"/>
    <col min="7945" max="7945" width="8.375" style="2" customWidth="1"/>
    <col min="7946" max="7946" width="10.875" style="2"/>
    <col min="7947" max="7947" width="9.625" style="2" customWidth="1"/>
    <col min="7948" max="7948" width="12.125" style="2" customWidth="1"/>
    <col min="7949" max="8192" width="10.875" style="2"/>
    <col min="8193" max="8193" width="13.375" style="2" customWidth="1"/>
    <col min="8194" max="8194" width="19.625" style="2" customWidth="1"/>
    <col min="8195" max="8195" width="12.125" style="2" customWidth="1"/>
    <col min="8196" max="8196" width="13.375" style="2" customWidth="1"/>
    <col min="8197" max="8197" width="10.875" style="2"/>
    <col min="8198" max="8198" width="13.375" style="2" customWidth="1"/>
    <col min="8199" max="8199" width="9.625" style="2" customWidth="1"/>
    <col min="8200" max="8200" width="13.375" style="2" customWidth="1"/>
    <col min="8201" max="8201" width="8.375" style="2" customWidth="1"/>
    <col min="8202" max="8202" width="10.875" style="2"/>
    <col min="8203" max="8203" width="9.625" style="2" customWidth="1"/>
    <col min="8204" max="8204" width="12.125" style="2" customWidth="1"/>
    <col min="8205" max="8448" width="10.875" style="2"/>
    <col min="8449" max="8449" width="13.375" style="2" customWidth="1"/>
    <col min="8450" max="8450" width="19.625" style="2" customWidth="1"/>
    <col min="8451" max="8451" width="12.125" style="2" customWidth="1"/>
    <col min="8452" max="8452" width="13.375" style="2" customWidth="1"/>
    <col min="8453" max="8453" width="10.875" style="2"/>
    <col min="8454" max="8454" width="13.375" style="2" customWidth="1"/>
    <col min="8455" max="8455" width="9.625" style="2" customWidth="1"/>
    <col min="8456" max="8456" width="13.375" style="2" customWidth="1"/>
    <col min="8457" max="8457" width="8.375" style="2" customWidth="1"/>
    <col min="8458" max="8458" width="10.875" style="2"/>
    <col min="8459" max="8459" width="9.625" style="2" customWidth="1"/>
    <col min="8460" max="8460" width="12.125" style="2" customWidth="1"/>
    <col min="8461" max="8704" width="10.875" style="2"/>
    <col min="8705" max="8705" width="13.375" style="2" customWidth="1"/>
    <col min="8706" max="8706" width="19.625" style="2" customWidth="1"/>
    <col min="8707" max="8707" width="12.125" style="2" customWidth="1"/>
    <col min="8708" max="8708" width="13.375" style="2" customWidth="1"/>
    <col min="8709" max="8709" width="10.875" style="2"/>
    <col min="8710" max="8710" width="13.375" style="2" customWidth="1"/>
    <col min="8711" max="8711" width="9.625" style="2" customWidth="1"/>
    <col min="8712" max="8712" width="13.375" style="2" customWidth="1"/>
    <col min="8713" max="8713" width="8.375" style="2" customWidth="1"/>
    <col min="8714" max="8714" width="10.875" style="2"/>
    <col min="8715" max="8715" width="9.625" style="2" customWidth="1"/>
    <col min="8716" max="8716" width="12.125" style="2" customWidth="1"/>
    <col min="8717" max="8960" width="10.875" style="2"/>
    <col min="8961" max="8961" width="13.375" style="2" customWidth="1"/>
    <col min="8962" max="8962" width="19.625" style="2" customWidth="1"/>
    <col min="8963" max="8963" width="12.125" style="2" customWidth="1"/>
    <col min="8964" max="8964" width="13.375" style="2" customWidth="1"/>
    <col min="8965" max="8965" width="10.875" style="2"/>
    <col min="8966" max="8966" width="13.375" style="2" customWidth="1"/>
    <col min="8967" max="8967" width="9.625" style="2" customWidth="1"/>
    <col min="8968" max="8968" width="13.375" style="2" customWidth="1"/>
    <col min="8969" max="8969" width="8.375" style="2" customWidth="1"/>
    <col min="8970" max="8970" width="10.875" style="2"/>
    <col min="8971" max="8971" width="9.625" style="2" customWidth="1"/>
    <col min="8972" max="8972" width="12.125" style="2" customWidth="1"/>
    <col min="8973" max="9216" width="10.875" style="2"/>
    <col min="9217" max="9217" width="13.375" style="2" customWidth="1"/>
    <col min="9218" max="9218" width="19.625" style="2" customWidth="1"/>
    <col min="9219" max="9219" width="12.125" style="2" customWidth="1"/>
    <col min="9220" max="9220" width="13.375" style="2" customWidth="1"/>
    <col min="9221" max="9221" width="10.875" style="2"/>
    <col min="9222" max="9222" width="13.375" style="2" customWidth="1"/>
    <col min="9223" max="9223" width="9.625" style="2" customWidth="1"/>
    <col min="9224" max="9224" width="13.375" style="2" customWidth="1"/>
    <col min="9225" max="9225" width="8.375" style="2" customWidth="1"/>
    <col min="9226" max="9226" width="10.875" style="2"/>
    <col min="9227" max="9227" width="9.625" style="2" customWidth="1"/>
    <col min="9228" max="9228" width="12.125" style="2" customWidth="1"/>
    <col min="9229" max="9472" width="10.875" style="2"/>
    <col min="9473" max="9473" width="13.375" style="2" customWidth="1"/>
    <col min="9474" max="9474" width="19.625" style="2" customWidth="1"/>
    <col min="9475" max="9475" width="12.125" style="2" customWidth="1"/>
    <col min="9476" max="9476" width="13.375" style="2" customWidth="1"/>
    <col min="9477" max="9477" width="10.875" style="2"/>
    <col min="9478" max="9478" width="13.375" style="2" customWidth="1"/>
    <col min="9479" max="9479" width="9.625" style="2" customWidth="1"/>
    <col min="9480" max="9480" width="13.375" style="2" customWidth="1"/>
    <col min="9481" max="9481" width="8.375" style="2" customWidth="1"/>
    <col min="9482" max="9482" width="10.875" style="2"/>
    <col min="9483" max="9483" width="9.625" style="2" customWidth="1"/>
    <col min="9484" max="9484" width="12.125" style="2" customWidth="1"/>
    <col min="9485" max="9728" width="10.875" style="2"/>
    <col min="9729" max="9729" width="13.375" style="2" customWidth="1"/>
    <col min="9730" max="9730" width="19.625" style="2" customWidth="1"/>
    <col min="9731" max="9731" width="12.125" style="2" customWidth="1"/>
    <col min="9732" max="9732" width="13.375" style="2" customWidth="1"/>
    <col min="9733" max="9733" width="10.875" style="2"/>
    <col min="9734" max="9734" width="13.375" style="2" customWidth="1"/>
    <col min="9735" max="9735" width="9.625" style="2" customWidth="1"/>
    <col min="9736" max="9736" width="13.375" style="2" customWidth="1"/>
    <col min="9737" max="9737" width="8.375" style="2" customWidth="1"/>
    <col min="9738" max="9738" width="10.875" style="2"/>
    <col min="9739" max="9739" width="9.625" style="2" customWidth="1"/>
    <col min="9740" max="9740" width="12.125" style="2" customWidth="1"/>
    <col min="9741" max="9984" width="10.875" style="2"/>
    <col min="9985" max="9985" width="13.375" style="2" customWidth="1"/>
    <col min="9986" max="9986" width="19.625" style="2" customWidth="1"/>
    <col min="9987" max="9987" width="12.125" style="2" customWidth="1"/>
    <col min="9988" max="9988" width="13.375" style="2" customWidth="1"/>
    <col min="9989" max="9989" width="10.875" style="2"/>
    <col min="9990" max="9990" width="13.375" style="2" customWidth="1"/>
    <col min="9991" max="9991" width="9.625" style="2" customWidth="1"/>
    <col min="9992" max="9992" width="13.375" style="2" customWidth="1"/>
    <col min="9993" max="9993" width="8.375" style="2" customWidth="1"/>
    <col min="9994" max="9994" width="10.875" style="2"/>
    <col min="9995" max="9995" width="9.625" style="2" customWidth="1"/>
    <col min="9996" max="9996" width="12.125" style="2" customWidth="1"/>
    <col min="9997" max="10240" width="10.875" style="2"/>
    <col min="10241" max="10241" width="13.375" style="2" customWidth="1"/>
    <col min="10242" max="10242" width="19.625" style="2" customWidth="1"/>
    <col min="10243" max="10243" width="12.125" style="2" customWidth="1"/>
    <col min="10244" max="10244" width="13.375" style="2" customWidth="1"/>
    <col min="10245" max="10245" width="10.875" style="2"/>
    <col min="10246" max="10246" width="13.375" style="2" customWidth="1"/>
    <col min="10247" max="10247" width="9.625" style="2" customWidth="1"/>
    <col min="10248" max="10248" width="13.375" style="2" customWidth="1"/>
    <col min="10249" max="10249" width="8.375" style="2" customWidth="1"/>
    <col min="10250" max="10250" width="10.875" style="2"/>
    <col min="10251" max="10251" width="9.625" style="2" customWidth="1"/>
    <col min="10252" max="10252" width="12.125" style="2" customWidth="1"/>
    <col min="10253" max="10496" width="10.875" style="2"/>
    <col min="10497" max="10497" width="13.375" style="2" customWidth="1"/>
    <col min="10498" max="10498" width="19.625" style="2" customWidth="1"/>
    <col min="10499" max="10499" width="12.125" style="2" customWidth="1"/>
    <col min="10500" max="10500" width="13.375" style="2" customWidth="1"/>
    <col min="10501" max="10501" width="10.875" style="2"/>
    <col min="10502" max="10502" width="13.375" style="2" customWidth="1"/>
    <col min="10503" max="10503" width="9.625" style="2" customWidth="1"/>
    <col min="10504" max="10504" width="13.375" style="2" customWidth="1"/>
    <col min="10505" max="10505" width="8.375" style="2" customWidth="1"/>
    <col min="10506" max="10506" width="10.875" style="2"/>
    <col min="10507" max="10507" width="9.625" style="2" customWidth="1"/>
    <col min="10508" max="10508" width="12.125" style="2" customWidth="1"/>
    <col min="10509" max="10752" width="10.875" style="2"/>
    <col min="10753" max="10753" width="13.375" style="2" customWidth="1"/>
    <col min="10754" max="10754" width="19.625" style="2" customWidth="1"/>
    <col min="10755" max="10755" width="12.125" style="2" customWidth="1"/>
    <col min="10756" max="10756" width="13.375" style="2" customWidth="1"/>
    <col min="10757" max="10757" width="10.875" style="2"/>
    <col min="10758" max="10758" width="13.375" style="2" customWidth="1"/>
    <col min="10759" max="10759" width="9.625" style="2" customWidth="1"/>
    <col min="10760" max="10760" width="13.375" style="2" customWidth="1"/>
    <col min="10761" max="10761" width="8.375" style="2" customWidth="1"/>
    <col min="10762" max="10762" width="10.875" style="2"/>
    <col min="10763" max="10763" width="9.625" style="2" customWidth="1"/>
    <col min="10764" max="10764" width="12.125" style="2" customWidth="1"/>
    <col min="10765" max="11008" width="10.875" style="2"/>
    <col min="11009" max="11009" width="13.375" style="2" customWidth="1"/>
    <col min="11010" max="11010" width="19.625" style="2" customWidth="1"/>
    <col min="11011" max="11011" width="12.125" style="2" customWidth="1"/>
    <col min="11012" max="11012" width="13.375" style="2" customWidth="1"/>
    <col min="11013" max="11013" width="10.875" style="2"/>
    <col min="11014" max="11014" width="13.375" style="2" customWidth="1"/>
    <col min="11015" max="11015" width="9.625" style="2" customWidth="1"/>
    <col min="11016" max="11016" width="13.375" style="2" customWidth="1"/>
    <col min="11017" max="11017" width="8.375" style="2" customWidth="1"/>
    <col min="11018" max="11018" width="10.875" style="2"/>
    <col min="11019" max="11019" width="9.625" style="2" customWidth="1"/>
    <col min="11020" max="11020" width="12.125" style="2" customWidth="1"/>
    <col min="11021" max="11264" width="10.875" style="2"/>
    <col min="11265" max="11265" width="13.375" style="2" customWidth="1"/>
    <col min="11266" max="11266" width="19.625" style="2" customWidth="1"/>
    <col min="11267" max="11267" width="12.125" style="2" customWidth="1"/>
    <col min="11268" max="11268" width="13.375" style="2" customWidth="1"/>
    <col min="11269" max="11269" width="10.875" style="2"/>
    <col min="11270" max="11270" width="13.375" style="2" customWidth="1"/>
    <col min="11271" max="11271" width="9.625" style="2" customWidth="1"/>
    <col min="11272" max="11272" width="13.375" style="2" customWidth="1"/>
    <col min="11273" max="11273" width="8.375" style="2" customWidth="1"/>
    <col min="11274" max="11274" width="10.875" style="2"/>
    <col min="11275" max="11275" width="9.625" style="2" customWidth="1"/>
    <col min="11276" max="11276" width="12.125" style="2" customWidth="1"/>
    <col min="11277" max="11520" width="10.875" style="2"/>
    <col min="11521" max="11521" width="13.375" style="2" customWidth="1"/>
    <col min="11522" max="11522" width="19.625" style="2" customWidth="1"/>
    <col min="11523" max="11523" width="12.125" style="2" customWidth="1"/>
    <col min="11524" max="11524" width="13.375" style="2" customWidth="1"/>
    <col min="11525" max="11525" width="10.875" style="2"/>
    <col min="11526" max="11526" width="13.375" style="2" customWidth="1"/>
    <col min="11527" max="11527" width="9.625" style="2" customWidth="1"/>
    <col min="11528" max="11528" width="13.375" style="2" customWidth="1"/>
    <col min="11529" max="11529" width="8.375" style="2" customWidth="1"/>
    <col min="11530" max="11530" width="10.875" style="2"/>
    <col min="11531" max="11531" width="9.625" style="2" customWidth="1"/>
    <col min="11532" max="11532" width="12.125" style="2" customWidth="1"/>
    <col min="11533" max="11776" width="10.875" style="2"/>
    <col min="11777" max="11777" width="13.375" style="2" customWidth="1"/>
    <col min="11778" max="11778" width="19.625" style="2" customWidth="1"/>
    <col min="11779" max="11779" width="12.125" style="2" customWidth="1"/>
    <col min="11780" max="11780" width="13.375" style="2" customWidth="1"/>
    <col min="11781" max="11781" width="10.875" style="2"/>
    <col min="11782" max="11782" width="13.375" style="2" customWidth="1"/>
    <col min="11783" max="11783" width="9.625" style="2" customWidth="1"/>
    <col min="11784" max="11784" width="13.375" style="2" customWidth="1"/>
    <col min="11785" max="11785" width="8.375" style="2" customWidth="1"/>
    <col min="11786" max="11786" width="10.875" style="2"/>
    <col min="11787" max="11787" width="9.625" style="2" customWidth="1"/>
    <col min="11788" max="11788" width="12.125" style="2" customWidth="1"/>
    <col min="11789" max="12032" width="10.875" style="2"/>
    <col min="12033" max="12033" width="13.375" style="2" customWidth="1"/>
    <col min="12034" max="12034" width="19.625" style="2" customWidth="1"/>
    <col min="12035" max="12035" width="12.125" style="2" customWidth="1"/>
    <col min="12036" max="12036" width="13.375" style="2" customWidth="1"/>
    <col min="12037" max="12037" width="10.875" style="2"/>
    <col min="12038" max="12038" width="13.375" style="2" customWidth="1"/>
    <col min="12039" max="12039" width="9.625" style="2" customWidth="1"/>
    <col min="12040" max="12040" width="13.375" style="2" customWidth="1"/>
    <col min="12041" max="12041" width="8.375" style="2" customWidth="1"/>
    <col min="12042" max="12042" width="10.875" style="2"/>
    <col min="12043" max="12043" width="9.625" style="2" customWidth="1"/>
    <col min="12044" max="12044" width="12.125" style="2" customWidth="1"/>
    <col min="12045" max="12288" width="10.875" style="2"/>
    <col min="12289" max="12289" width="13.375" style="2" customWidth="1"/>
    <col min="12290" max="12290" width="19.625" style="2" customWidth="1"/>
    <col min="12291" max="12291" width="12.125" style="2" customWidth="1"/>
    <col min="12292" max="12292" width="13.375" style="2" customWidth="1"/>
    <col min="12293" max="12293" width="10.875" style="2"/>
    <col min="12294" max="12294" width="13.375" style="2" customWidth="1"/>
    <col min="12295" max="12295" width="9.625" style="2" customWidth="1"/>
    <col min="12296" max="12296" width="13.375" style="2" customWidth="1"/>
    <col min="12297" max="12297" width="8.375" style="2" customWidth="1"/>
    <col min="12298" max="12298" width="10.875" style="2"/>
    <col min="12299" max="12299" width="9.625" style="2" customWidth="1"/>
    <col min="12300" max="12300" width="12.125" style="2" customWidth="1"/>
    <col min="12301" max="12544" width="10.875" style="2"/>
    <col min="12545" max="12545" width="13.375" style="2" customWidth="1"/>
    <col min="12546" max="12546" width="19.625" style="2" customWidth="1"/>
    <col min="12547" max="12547" width="12.125" style="2" customWidth="1"/>
    <col min="12548" max="12548" width="13.375" style="2" customWidth="1"/>
    <col min="12549" max="12549" width="10.875" style="2"/>
    <col min="12550" max="12550" width="13.375" style="2" customWidth="1"/>
    <col min="12551" max="12551" width="9.625" style="2" customWidth="1"/>
    <col min="12552" max="12552" width="13.375" style="2" customWidth="1"/>
    <col min="12553" max="12553" width="8.375" style="2" customWidth="1"/>
    <col min="12554" max="12554" width="10.875" style="2"/>
    <col min="12555" max="12555" width="9.625" style="2" customWidth="1"/>
    <col min="12556" max="12556" width="12.125" style="2" customWidth="1"/>
    <col min="12557" max="12800" width="10.875" style="2"/>
    <col min="12801" max="12801" width="13.375" style="2" customWidth="1"/>
    <col min="12802" max="12802" width="19.625" style="2" customWidth="1"/>
    <col min="12803" max="12803" width="12.125" style="2" customWidth="1"/>
    <col min="12804" max="12804" width="13.375" style="2" customWidth="1"/>
    <col min="12805" max="12805" width="10.875" style="2"/>
    <col min="12806" max="12806" width="13.375" style="2" customWidth="1"/>
    <col min="12807" max="12807" width="9.625" style="2" customWidth="1"/>
    <col min="12808" max="12808" width="13.375" style="2" customWidth="1"/>
    <col min="12809" max="12809" width="8.375" style="2" customWidth="1"/>
    <col min="12810" max="12810" width="10.875" style="2"/>
    <col min="12811" max="12811" width="9.625" style="2" customWidth="1"/>
    <col min="12812" max="12812" width="12.125" style="2" customWidth="1"/>
    <col min="12813" max="13056" width="10.875" style="2"/>
    <col min="13057" max="13057" width="13.375" style="2" customWidth="1"/>
    <col min="13058" max="13058" width="19.625" style="2" customWidth="1"/>
    <col min="13059" max="13059" width="12.125" style="2" customWidth="1"/>
    <col min="13060" max="13060" width="13.375" style="2" customWidth="1"/>
    <col min="13061" max="13061" width="10.875" style="2"/>
    <col min="13062" max="13062" width="13.375" style="2" customWidth="1"/>
    <col min="13063" max="13063" width="9.625" style="2" customWidth="1"/>
    <col min="13064" max="13064" width="13.375" style="2" customWidth="1"/>
    <col min="13065" max="13065" width="8.375" style="2" customWidth="1"/>
    <col min="13066" max="13066" width="10.875" style="2"/>
    <col min="13067" max="13067" width="9.625" style="2" customWidth="1"/>
    <col min="13068" max="13068" width="12.125" style="2" customWidth="1"/>
    <col min="13069" max="13312" width="10.875" style="2"/>
    <col min="13313" max="13313" width="13.375" style="2" customWidth="1"/>
    <col min="13314" max="13314" width="19.625" style="2" customWidth="1"/>
    <col min="13315" max="13315" width="12.125" style="2" customWidth="1"/>
    <col min="13316" max="13316" width="13.375" style="2" customWidth="1"/>
    <col min="13317" max="13317" width="10.875" style="2"/>
    <col min="13318" max="13318" width="13.375" style="2" customWidth="1"/>
    <col min="13319" max="13319" width="9.625" style="2" customWidth="1"/>
    <col min="13320" max="13320" width="13.375" style="2" customWidth="1"/>
    <col min="13321" max="13321" width="8.375" style="2" customWidth="1"/>
    <col min="13322" max="13322" width="10.875" style="2"/>
    <col min="13323" max="13323" width="9.625" style="2" customWidth="1"/>
    <col min="13324" max="13324" width="12.125" style="2" customWidth="1"/>
    <col min="13325" max="13568" width="10.875" style="2"/>
    <col min="13569" max="13569" width="13.375" style="2" customWidth="1"/>
    <col min="13570" max="13570" width="19.625" style="2" customWidth="1"/>
    <col min="13571" max="13571" width="12.125" style="2" customWidth="1"/>
    <col min="13572" max="13572" width="13.375" style="2" customWidth="1"/>
    <col min="13573" max="13573" width="10.875" style="2"/>
    <col min="13574" max="13574" width="13.375" style="2" customWidth="1"/>
    <col min="13575" max="13575" width="9.625" style="2" customWidth="1"/>
    <col min="13576" max="13576" width="13.375" style="2" customWidth="1"/>
    <col min="13577" max="13577" width="8.375" style="2" customWidth="1"/>
    <col min="13578" max="13578" width="10.875" style="2"/>
    <col min="13579" max="13579" width="9.625" style="2" customWidth="1"/>
    <col min="13580" max="13580" width="12.125" style="2" customWidth="1"/>
    <col min="13581" max="13824" width="10.875" style="2"/>
    <col min="13825" max="13825" width="13.375" style="2" customWidth="1"/>
    <col min="13826" max="13826" width="19.625" style="2" customWidth="1"/>
    <col min="13827" max="13827" width="12.125" style="2" customWidth="1"/>
    <col min="13828" max="13828" width="13.375" style="2" customWidth="1"/>
    <col min="13829" max="13829" width="10.875" style="2"/>
    <col min="13830" max="13830" width="13.375" style="2" customWidth="1"/>
    <col min="13831" max="13831" width="9.625" style="2" customWidth="1"/>
    <col min="13832" max="13832" width="13.375" style="2" customWidth="1"/>
    <col min="13833" max="13833" width="8.375" style="2" customWidth="1"/>
    <col min="13834" max="13834" width="10.875" style="2"/>
    <col min="13835" max="13835" width="9.625" style="2" customWidth="1"/>
    <col min="13836" max="13836" width="12.125" style="2" customWidth="1"/>
    <col min="13837" max="14080" width="10.875" style="2"/>
    <col min="14081" max="14081" width="13.375" style="2" customWidth="1"/>
    <col min="14082" max="14082" width="19.625" style="2" customWidth="1"/>
    <col min="14083" max="14083" width="12.125" style="2" customWidth="1"/>
    <col min="14084" max="14084" width="13.375" style="2" customWidth="1"/>
    <col min="14085" max="14085" width="10.875" style="2"/>
    <col min="14086" max="14086" width="13.375" style="2" customWidth="1"/>
    <col min="14087" max="14087" width="9.625" style="2" customWidth="1"/>
    <col min="14088" max="14088" width="13.375" style="2" customWidth="1"/>
    <col min="14089" max="14089" width="8.375" style="2" customWidth="1"/>
    <col min="14090" max="14090" width="10.875" style="2"/>
    <col min="14091" max="14091" width="9.625" style="2" customWidth="1"/>
    <col min="14092" max="14092" width="12.125" style="2" customWidth="1"/>
    <col min="14093" max="14336" width="10.875" style="2"/>
    <col min="14337" max="14337" width="13.375" style="2" customWidth="1"/>
    <col min="14338" max="14338" width="19.625" style="2" customWidth="1"/>
    <col min="14339" max="14339" width="12.125" style="2" customWidth="1"/>
    <col min="14340" max="14340" width="13.375" style="2" customWidth="1"/>
    <col min="14341" max="14341" width="10.875" style="2"/>
    <col min="14342" max="14342" width="13.375" style="2" customWidth="1"/>
    <col min="14343" max="14343" width="9.625" style="2" customWidth="1"/>
    <col min="14344" max="14344" width="13.375" style="2" customWidth="1"/>
    <col min="14345" max="14345" width="8.375" style="2" customWidth="1"/>
    <col min="14346" max="14346" width="10.875" style="2"/>
    <col min="14347" max="14347" width="9.625" style="2" customWidth="1"/>
    <col min="14348" max="14348" width="12.125" style="2" customWidth="1"/>
    <col min="14349" max="14592" width="10.875" style="2"/>
    <col min="14593" max="14593" width="13.375" style="2" customWidth="1"/>
    <col min="14594" max="14594" width="19.625" style="2" customWidth="1"/>
    <col min="14595" max="14595" width="12.125" style="2" customWidth="1"/>
    <col min="14596" max="14596" width="13.375" style="2" customWidth="1"/>
    <col min="14597" max="14597" width="10.875" style="2"/>
    <col min="14598" max="14598" width="13.375" style="2" customWidth="1"/>
    <col min="14599" max="14599" width="9.625" style="2" customWidth="1"/>
    <col min="14600" max="14600" width="13.375" style="2" customWidth="1"/>
    <col min="14601" max="14601" width="8.375" style="2" customWidth="1"/>
    <col min="14602" max="14602" width="10.875" style="2"/>
    <col min="14603" max="14603" width="9.625" style="2" customWidth="1"/>
    <col min="14604" max="14604" width="12.125" style="2" customWidth="1"/>
    <col min="14605" max="14848" width="10.875" style="2"/>
    <col min="14849" max="14849" width="13.375" style="2" customWidth="1"/>
    <col min="14850" max="14850" width="19.625" style="2" customWidth="1"/>
    <col min="14851" max="14851" width="12.125" style="2" customWidth="1"/>
    <col min="14852" max="14852" width="13.375" style="2" customWidth="1"/>
    <col min="14853" max="14853" width="10.875" style="2"/>
    <col min="14854" max="14854" width="13.375" style="2" customWidth="1"/>
    <col min="14855" max="14855" width="9.625" style="2" customWidth="1"/>
    <col min="14856" max="14856" width="13.375" style="2" customWidth="1"/>
    <col min="14857" max="14857" width="8.375" style="2" customWidth="1"/>
    <col min="14858" max="14858" width="10.875" style="2"/>
    <col min="14859" max="14859" width="9.625" style="2" customWidth="1"/>
    <col min="14860" max="14860" width="12.125" style="2" customWidth="1"/>
    <col min="14861" max="15104" width="10.875" style="2"/>
    <col min="15105" max="15105" width="13.375" style="2" customWidth="1"/>
    <col min="15106" max="15106" width="19.625" style="2" customWidth="1"/>
    <col min="15107" max="15107" width="12.125" style="2" customWidth="1"/>
    <col min="15108" max="15108" width="13.375" style="2" customWidth="1"/>
    <col min="15109" max="15109" width="10.875" style="2"/>
    <col min="15110" max="15110" width="13.375" style="2" customWidth="1"/>
    <col min="15111" max="15111" width="9.625" style="2" customWidth="1"/>
    <col min="15112" max="15112" width="13.375" style="2" customWidth="1"/>
    <col min="15113" max="15113" width="8.375" style="2" customWidth="1"/>
    <col min="15114" max="15114" width="10.875" style="2"/>
    <col min="15115" max="15115" width="9.625" style="2" customWidth="1"/>
    <col min="15116" max="15116" width="12.125" style="2" customWidth="1"/>
    <col min="15117" max="15360" width="10.875" style="2"/>
    <col min="15361" max="15361" width="13.375" style="2" customWidth="1"/>
    <col min="15362" max="15362" width="19.625" style="2" customWidth="1"/>
    <col min="15363" max="15363" width="12.125" style="2" customWidth="1"/>
    <col min="15364" max="15364" width="13.375" style="2" customWidth="1"/>
    <col min="15365" max="15365" width="10.875" style="2"/>
    <col min="15366" max="15366" width="13.375" style="2" customWidth="1"/>
    <col min="15367" max="15367" width="9.625" style="2" customWidth="1"/>
    <col min="15368" max="15368" width="13.375" style="2" customWidth="1"/>
    <col min="15369" max="15369" width="8.375" style="2" customWidth="1"/>
    <col min="15370" max="15370" width="10.875" style="2"/>
    <col min="15371" max="15371" width="9.625" style="2" customWidth="1"/>
    <col min="15372" max="15372" width="12.125" style="2" customWidth="1"/>
    <col min="15373" max="15616" width="10.875" style="2"/>
    <col min="15617" max="15617" width="13.375" style="2" customWidth="1"/>
    <col min="15618" max="15618" width="19.625" style="2" customWidth="1"/>
    <col min="15619" max="15619" width="12.125" style="2" customWidth="1"/>
    <col min="15620" max="15620" width="13.375" style="2" customWidth="1"/>
    <col min="15621" max="15621" width="10.875" style="2"/>
    <col min="15622" max="15622" width="13.375" style="2" customWidth="1"/>
    <col min="15623" max="15623" width="9.625" style="2" customWidth="1"/>
    <col min="15624" max="15624" width="13.375" style="2" customWidth="1"/>
    <col min="15625" max="15625" width="8.375" style="2" customWidth="1"/>
    <col min="15626" max="15626" width="10.875" style="2"/>
    <col min="15627" max="15627" width="9.625" style="2" customWidth="1"/>
    <col min="15628" max="15628" width="12.125" style="2" customWidth="1"/>
    <col min="15629" max="15872" width="10.875" style="2"/>
    <col min="15873" max="15873" width="13.375" style="2" customWidth="1"/>
    <col min="15874" max="15874" width="19.625" style="2" customWidth="1"/>
    <col min="15875" max="15875" width="12.125" style="2" customWidth="1"/>
    <col min="15876" max="15876" width="13.375" style="2" customWidth="1"/>
    <col min="15877" max="15877" width="10.875" style="2"/>
    <col min="15878" max="15878" width="13.375" style="2" customWidth="1"/>
    <col min="15879" max="15879" width="9.625" style="2" customWidth="1"/>
    <col min="15880" max="15880" width="13.375" style="2" customWidth="1"/>
    <col min="15881" max="15881" width="8.375" style="2" customWidth="1"/>
    <col min="15882" max="15882" width="10.875" style="2"/>
    <col min="15883" max="15883" width="9.625" style="2" customWidth="1"/>
    <col min="15884" max="15884" width="12.125" style="2" customWidth="1"/>
    <col min="15885" max="16128" width="10.875" style="2"/>
    <col min="16129" max="16129" width="13.375" style="2" customWidth="1"/>
    <col min="16130" max="16130" width="19.625" style="2" customWidth="1"/>
    <col min="16131" max="16131" width="12.125" style="2" customWidth="1"/>
    <col min="16132" max="16132" width="13.375" style="2" customWidth="1"/>
    <col min="16133" max="16133" width="10.875" style="2"/>
    <col min="16134" max="16134" width="13.375" style="2" customWidth="1"/>
    <col min="16135" max="16135" width="9.625" style="2" customWidth="1"/>
    <col min="16136" max="16136" width="13.375" style="2" customWidth="1"/>
    <col min="16137" max="16137" width="8.375" style="2" customWidth="1"/>
    <col min="16138" max="16138" width="10.875" style="2"/>
    <col min="16139" max="16139" width="9.625" style="2" customWidth="1"/>
    <col min="16140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259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C8" s="8" t="s">
        <v>260</v>
      </c>
      <c r="D8" s="7"/>
      <c r="E8" s="8" t="s">
        <v>261</v>
      </c>
      <c r="F8" s="7"/>
      <c r="G8" s="8" t="s">
        <v>262</v>
      </c>
      <c r="H8" s="7"/>
      <c r="I8" s="8" t="s">
        <v>263</v>
      </c>
      <c r="J8" s="7"/>
      <c r="K8" s="8" t="s">
        <v>160</v>
      </c>
      <c r="L8" s="7"/>
    </row>
    <row r="9" spans="1:12" x14ac:dyDescent="0.2">
      <c r="C9" s="9"/>
      <c r="D9" s="27" t="s">
        <v>59</v>
      </c>
      <c r="E9" s="9"/>
      <c r="F9" s="27" t="s">
        <v>59</v>
      </c>
      <c r="G9" s="9"/>
      <c r="H9" s="27" t="s">
        <v>59</v>
      </c>
      <c r="I9" s="9"/>
      <c r="J9" s="27" t="s">
        <v>60</v>
      </c>
      <c r="K9" s="9"/>
      <c r="L9" s="27" t="s">
        <v>60</v>
      </c>
    </row>
    <row r="10" spans="1:12" x14ac:dyDescent="0.2">
      <c r="B10" s="7"/>
      <c r="C10" s="26" t="s">
        <v>264</v>
      </c>
      <c r="D10" s="26" t="s">
        <v>194</v>
      </c>
      <c r="E10" s="26" t="s">
        <v>264</v>
      </c>
      <c r="F10" s="26" t="s">
        <v>194</v>
      </c>
      <c r="G10" s="26" t="s">
        <v>264</v>
      </c>
      <c r="H10" s="26" t="s">
        <v>194</v>
      </c>
      <c r="I10" s="26" t="s">
        <v>264</v>
      </c>
      <c r="J10" s="26" t="s">
        <v>265</v>
      </c>
      <c r="K10" s="26" t="s">
        <v>264</v>
      </c>
      <c r="L10" s="26" t="s">
        <v>265</v>
      </c>
    </row>
    <row r="11" spans="1:12" x14ac:dyDescent="0.2">
      <c r="C11" s="11" t="s">
        <v>121</v>
      </c>
      <c r="D11" s="12" t="s">
        <v>122</v>
      </c>
      <c r="E11" s="12" t="s">
        <v>121</v>
      </c>
      <c r="F11" s="12" t="s">
        <v>122</v>
      </c>
      <c r="G11" s="12" t="s">
        <v>121</v>
      </c>
      <c r="H11" s="12" t="s">
        <v>122</v>
      </c>
      <c r="I11" s="12" t="s">
        <v>121</v>
      </c>
      <c r="J11" s="12" t="s">
        <v>122</v>
      </c>
      <c r="K11" s="12" t="s">
        <v>121</v>
      </c>
      <c r="L11" s="12" t="s">
        <v>122</v>
      </c>
    </row>
    <row r="12" spans="1:12" x14ac:dyDescent="0.2">
      <c r="B12" s="1" t="s">
        <v>266</v>
      </c>
      <c r="C12" s="16">
        <v>6655</v>
      </c>
      <c r="D12" s="14">
        <v>711451</v>
      </c>
      <c r="E12" s="14">
        <v>3869</v>
      </c>
      <c r="F12" s="14">
        <v>506572</v>
      </c>
      <c r="G12" s="14">
        <v>1723</v>
      </c>
      <c r="H12" s="14">
        <v>97394</v>
      </c>
      <c r="I12" s="14">
        <v>73</v>
      </c>
      <c r="J12" s="14">
        <v>4348</v>
      </c>
      <c r="K12" s="14">
        <v>990</v>
      </c>
      <c r="L12" s="14">
        <v>103137</v>
      </c>
    </row>
    <row r="13" spans="1:12" x14ac:dyDescent="0.2">
      <c r="B13" s="3" t="s">
        <v>267</v>
      </c>
      <c r="C13" s="17">
        <f>SUM(C15:C70)</f>
        <v>6823</v>
      </c>
      <c r="D13" s="18">
        <f t="shared" ref="D13:L13" si="0">SUM(D15:D70)</f>
        <v>694078</v>
      </c>
      <c r="E13" s="18">
        <f t="shared" si="0"/>
        <v>4011</v>
      </c>
      <c r="F13" s="18">
        <f t="shared" si="0"/>
        <v>514840</v>
      </c>
      <c r="G13" s="18">
        <f t="shared" si="0"/>
        <v>2156</v>
      </c>
      <c r="H13" s="18">
        <f t="shared" si="0"/>
        <v>114262</v>
      </c>
      <c r="I13" s="18">
        <f t="shared" si="0"/>
        <v>31</v>
      </c>
      <c r="J13" s="18">
        <f t="shared" si="0"/>
        <v>2186</v>
      </c>
      <c r="K13" s="18">
        <f t="shared" si="0"/>
        <v>625</v>
      </c>
      <c r="L13" s="18">
        <f t="shared" si="0"/>
        <v>62790</v>
      </c>
    </row>
    <row r="14" spans="1:12" x14ac:dyDescent="0.2">
      <c r="B14" s="3"/>
      <c r="C14" s="17"/>
      <c r="D14" s="18"/>
      <c r="E14" s="18"/>
      <c r="F14" s="18"/>
      <c r="G14" s="18"/>
      <c r="H14" s="18"/>
      <c r="I14" s="18"/>
      <c r="J14" s="18"/>
      <c r="K14" s="18"/>
      <c r="L14" s="18"/>
    </row>
    <row r="15" spans="1:12" x14ac:dyDescent="0.2">
      <c r="A15" s="18"/>
      <c r="B15" s="38" t="s">
        <v>198</v>
      </c>
      <c r="C15" s="16">
        <f>SUM(E15+G15+I15+K15)</f>
        <v>3266</v>
      </c>
      <c r="D15" s="14">
        <f>SUM(F15+H15+J15+L15)</f>
        <v>310864</v>
      </c>
      <c r="E15" s="15">
        <v>1692</v>
      </c>
      <c r="F15" s="15">
        <v>209970</v>
      </c>
      <c r="G15" s="15">
        <v>1150</v>
      </c>
      <c r="H15" s="15">
        <v>59499</v>
      </c>
      <c r="I15" s="20">
        <v>1</v>
      </c>
      <c r="J15" s="20">
        <v>248</v>
      </c>
      <c r="K15" s="15">
        <v>423</v>
      </c>
      <c r="L15" s="15">
        <v>41147</v>
      </c>
    </row>
    <row r="16" spans="1:12" x14ac:dyDescent="0.2">
      <c r="A16" s="18"/>
      <c r="B16" s="38" t="s">
        <v>199</v>
      </c>
      <c r="C16" s="16">
        <f t="shared" ref="C16:D21" si="1">SUM(E16+G16+I16+K16)</f>
        <v>242</v>
      </c>
      <c r="D16" s="14">
        <f t="shared" si="1"/>
        <v>26262</v>
      </c>
      <c r="E16" s="15">
        <v>152</v>
      </c>
      <c r="F16" s="15">
        <v>21127</v>
      </c>
      <c r="G16" s="15">
        <v>72</v>
      </c>
      <c r="H16" s="15">
        <v>3231</v>
      </c>
      <c r="I16" s="20" t="s">
        <v>28</v>
      </c>
      <c r="J16" s="20" t="s">
        <v>28</v>
      </c>
      <c r="K16" s="15">
        <v>18</v>
      </c>
      <c r="L16" s="15">
        <v>1904</v>
      </c>
    </row>
    <row r="17" spans="1:12" x14ac:dyDescent="0.2">
      <c r="A17" s="18"/>
      <c r="B17" s="38" t="s">
        <v>201</v>
      </c>
      <c r="C17" s="16">
        <f t="shared" si="1"/>
        <v>271</v>
      </c>
      <c r="D17" s="14">
        <f t="shared" si="1"/>
        <v>28965</v>
      </c>
      <c r="E17" s="15">
        <v>154</v>
      </c>
      <c r="F17" s="15">
        <v>20350</v>
      </c>
      <c r="G17" s="15">
        <v>72</v>
      </c>
      <c r="H17" s="15">
        <v>3549</v>
      </c>
      <c r="I17" s="20" t="s">
        <v>28</v>
      </c>
      <c r="J17" s="20" t="s">
        <v>28</v>
      </c>
      <c r="K17" s="15">
        <v>45</v>
      </c>
      <c r="L17" s="15">
        <v>5066</v>
      </c>
    </row>
    <row r="18" spans="1:12" x14ac:dyDescent="0.2">
      <c r="A18" s="18"/>
      <c r="B18" s="38" t="s">
        <v>203</v>
      </c>
      <c r="C18" s="16">
        <f t="shared" si="1"/>
        <v>178</v>
      </c>
      <c r="D18" s="14">
        <f t="shared" si="1"/>
        <v>19863</v>
      </c>
      <c r="E18" s="15">
        <v>110</v>
      </c>
      <c r="F18" s="15">
        <v>16339</v>
      </c>
      <c r="G18" s="15">
        <v>63</v>
      </c>
      <c r="H18" s="15">
        <v>2978</v>
      </c>
      <c r="I18" s="20">
        <v>1</v>
      </c>
      <c r="J18" s="20">
        <v>156</v>
      </c>
      <c r="K18" s="20">
        <v>4</v>
      </c>
      <c r="L18" s="20">
        <v>390</v>
      </c>
    </row>
    <row r="19" spans="1:12" x14ac:dyDescent="0.2">
      <c r="A19" s="18"/>
      <c r="B19" s="38" t="s">
        <v>204</v>
      </c>
      <c r="C19" s="16">
        <f t="shared" si="1"/>
        <v>172</v>
      </c>
      <c r="D19" s="14">
        <f t="shared" si="1"/>
        <v>18333</v>
      </c>
      <c r="E19" s="15">
        <v>107</v>
      </c>
      <c r="F19" s="15">
        <v>14214</v>
      </c>
      <c r="G19" s="15">
        <v>40</v>
      </c>
      <c r="H19" s="15">
        <v>2861</v>
      </c>
      <c r="I19" s="20">
        <v>24</v>
      </c>
      <c r="J19" s="20">
        <v>1125</v>
      </c>
      <c r="K19" s="15">
        <v>1</v>
      </c>
      <c r="L19" s="15">
        <v>133</v>
      </c>
    </row>
    <row r="20" spans="1:12" x14ac:dyDescent="0.2">
      <c r="A20" s="18"/>
      <c r="B20" s="38" t="s">
        <v>205</v>
      </c>
      <c r="C20" s="16">
        <f t="shared" si="1"/>
        <v>312</v>
      </c>
      <c r="D20" s="14">
        <f t="shared" si="1"/>
        <v>32813</v>
      </c>
      <c r="E20" s="15">
        <v>213</v>
      </c>
      <c r="F20" s="15">
        <v>27483</v>
      </c>
      <c r="G20" s="15">
        <v>95</v>
      </c>
      <c r="H20" s="15">
        <v>4852</v>
      </c>
      <c r="I20" s="20" t="s">
        <v>28</v>
      </c>
      <c r="J20" s="20" t="s">
        <v>28</v>
      </c>
      <c r="K20" s="15">
        <v>4</v>
      </c>
      <c r="L20" s="20">
        <v>478</v>
      </c>
    </row>
    <row r="21" spans="1:12" x14ac:dyDescent="0.2">
      <c r="A21" s="18"/>
      <c r="B21" s="38" t="s">
        <v>206</v>
      </c>
      <c r="C21" s="16">
        <f t="shared" si="1"/>
        <v>169</v>
      </c>
      <c r="D21" s="14">
        <f t="shared" si="1"/>
        <v>16778</v>
      </c>
      <c r="E21" s="15">
        <v>117</v>
      </c>
      <c r="F21" s="15">
        <v>14151</v>
      </c>
      <c r="G21" s="15">
        <v>49</v>
      </c>
      <c r="H21" s="15">
        <v>2427</v>
      </c>
      <c r="I21" s="20" t="s">
        <v>28</v>
      </c>
      <c r="J21" s="20" t="s">
        <v>28</v>
      </c>
      <c r="K21" s="20">
        <v>3</v>
      </c>
      <c r="L21" s="20">
        <v>200</v>
      </c>
    </row>
    <row r="22" spans="1:12" x14ac:dyDescent="0.2">
      <c r="A22" s="18"/>
      <c r="C22" s="9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8"/>
      <c r="B23" s="38" t="s">
        <v>207</v>
      </c>
      <c r="C23" s="16">
        <f t="shared" ref="C23:D31" si="2">SUM(E23+G23+I23+K23)</f>
        <v>86</v>
      </c>
      <c r="D23" s="14">
        <f t="shared" si="2"/>
        <v>9054</v>
      </c>
      <c r="E23" s="15">
        <v>57</v>
      </c>
      <c r="F23" s="15">
        <v>7877</v>
      </c>
      <c r="G23" s="20">
        <v>28</v>
      </c>
      <c r="H23" s="20">
        <v>1066</v>
      </c>
      <c r="I23" s="20" t="s">
        <v>28</v>
      </c>
      <c r="J23" s="20" t="s">
        <v>28</v>
      </c>
      <c r="K23" s="15">
        <v>1</v>
      </c>
      <c r="L23" s="15">
        <v>111</v>
      </c>
    </row>
    <row r="24" spans="1:12" x14ac:dyDescent="0.2">
      <c r="A24" s="18"/>
      <c r="B24" s="38" t="s">
        <v>208</v>
      </c>
      <c r="C24" s="16">
        <f t="shared" si="2"/>
        <v>29</v>
      </c>
      <c r="D24" s="14">
        <f t="shared" si="2"/>
        <v>2915</v>
      </c>
      <c r="E24" s="15">
        <v>21</v>
      </c>
      <c r="F24" s="15">
        <v>2618</v>
      </c>
      <c r="G24" s="20">
        <v>8</v>
      </c>
      <c r="H24" s="20">
        <v>297</v>
      </c>
      <c r="I24" s="20" t="s">
        <v>28</v>
      </c>
      <c r="J24" s="20" t="s">
        <v>28</v>
      </c>
      <c r="K24" s="20" t="s">
        <v>28</v>
      </c>
      <c r="L24" s="20" t="s">
        <v>28</v>
      </c>
    </row>
    <row r="25" spans="1:12" x14ac:dyDescent="0.2">
      <c r="A25" s="18"/>
      <c r="B25" s="38" t="s">
        <v>209</v>
      </c>
      <c r="C25" s="16">
        <f t="shared" si="2"/>
        <v>4</v>
      </c>
      <c r="D25" s="14">
        <f t="shared" si="2"/>
        <v>431</v>
      </c>
      <c r="E25" s="15">
        <v>4</v>
      </c>
      <c r="F25" s="15">
        <v>431</v>
      </c>
      <c r="G25" s="20" t="s">
        <v>28</v>
      </c>
      <c r="H25" s="20" t="s">
        <v>28</v>
      </c>
      <c r="I25" s="20" t="s">
        <v>28</v>
      </c>
      <c r="J25" s="20" t="s">
        <v>28</v>
      </c>
      <c r="K25" s="20" t="s">
        <v>28</v>
      </c>
      <c r="L25" s="20" t="s">
        <v>28</v>
      </c>
    </row>
    <row r="26" spans="1:12" x14ac:dyDescent="0.2">
      <c r="A26" s="18"/>
      <c r="B26" s="38" t="s">
        <v>210</v>
      </c>
      <c r="C26" s="16">
        <f t="shared" si="2"/>
        <v>150</v>
      </c>
      <c r="D26" s="14">
        <f t="shared" si="2"/>
        <v>12267</v>
      </c>
      <c r="E26" s="15">
        <v>59</v>
      </c>
      <c r="F26" s="15">
        <v>7942</v>
      </c>
      <c r="G26" s="15">
        <v>77</v>
      </c>
      <c r="H26" s="15">
        <v>2682</v>
      </c>
      <c r="I26" s="20" t="s">
        <v>28</v>
      </c>
      <c r="J26" s="20" t="s">
        <v>28</v>
      </c>
      <c r="K26" s="15">
        <v>14</v>
      </c>
      <c r="L26" s="15">
        <v>1643</v>
      </c>
    </row>
    <row r="27" spans="1:12" x14ac:dyDescent="0.2">
      <c r="A27" s="18"/>
      <c r="B27" s="38" t="s">
        <v>211</v>
      </c>
      <c r="C27" s="16">
        <f t="shared" si="2"/>
        <v>40</v>
      </c>
      <c r="D27" s="14">
        <f t="shared" si="2"/>
        <v>5589</v>
      </c>
      <c r="E27" s="15">
        <v>36</v>
      </c>
      <c r="F27" s="15">
        <v>5343</v>
      </c>
      <c r="G27" s="20">
        <v>4</v>
      </c>
      <c r="H27" s="20">
        <v>246</v>
      </c>
      <c r="I27" s="20" t="s">
        <v>28</v>
      </c>
      <c r="J27" s="20" t="s">
        <v>28</v>
      </c>
      <c r="K27" s="20" t="s">
        <v>28</v>
      </c>
      <c r="L27" s="20" t="s">
        <v>28</v>
      </c>
    </row>
    <row r="28" spans="1:12" x14ac:dyDescent="0.2">
      <c r="A28" s="18"/>
      <c r="B28" s="38" t="s">
        <v>212</v>
      </c>
      <c r="C28" s="16">
        <f t="shared" si="2"/>
        <v>19</v>
      </c>
      <c r="D28" s="14">
        <f t="shared" si="2"/>
        <v>2499</v>
      </c>
      <c r="E28" s="15">
        <v>19</v>
      </c>
      <c r="F28" s="15">
        <v>2499</v>
      </c>
      <c r="G28" s="20" t="s">
        <v>28</v>
      </c>
      <c r="H28" s="20" t="s">
        <v>28</v>
      </c>
      <c r="I28" s="20" t="s">
        <v>28</v>
      </c>
      <c r="J28" s="20" t="s">
        <v>28</v>
      </c>
      <c r="K28" s="20" t="s">
        <v>28</v>
      </c>
      <c r="L28" s="20" t="s">
        <v>28</v>
      </c>
    </row>
    <row r="29" spans="1:12" x14ac:dyDescent="0.2">
      <c r="A29" s="18"/>
      <c r="B29" s="38" t="s">
        <v>213</v>
      </c>
      <c r="C29" s="16">
        <f t="shared" si="2"/>
        <v>37</v>
      </c>
      <c r="D29" s="14">
        <f t="shared" si="2"/>
        <v>5209</v>
      </c>
      <c r="E29" s="15">
        <v>37</v>
      </c>
      <c r="F29" s="15">
        <v>5209</v>
      </c>
      <c r="G29" s="20" t="s">
        <v>28</v>
      </c>
      <c r="H29" s="20" t="s">
        <v>28</v>
      </c>
      <c r="I29" s="20" t="s">
        <v>28</v>
      </c>
      <c r="J29" s="20" t="s">
        <v>28</v>
      </c>
      <c r="K29" s="20" t="s">
        <v>28</v>
      </c>
      <c r="L29" s="20" t="s">
        <v>28</v>
      </c>
    </row>
    <row r="30" spans="1:12" x14ac:dyDescent="0.2">
      <c r="A30" s="18"/>
      <c r="B30" s="38" t="s">
        <v>214</v>
      </c>
      <c r="C30" s="16">
        <f t="shared" si="2"/>
        <v>153</v>
      </c>
      <c r="D30" s="14">
        <f t="shared" si="2"/>
        <v>17626</v>
      </c>
      <c r="E30" s="15">
        <v>119</v>
      </c>
      <c r="F30" s="15">
        <v>14430</v>
      </c>
      <c r="G30" s="20">
        <v>10</v>
      </c>
      <c r="H30" s="20">
        <v>588</v>
      </c>
      <c r="I30" s="20" t="s">
        <v>28</v>
      </c>
      <c r="J30" s="20" t="s">
        <v>28</v>
      </c>
      <c r="K30" s="15">
        <v>24</v>
      </c>
      <c r="L30" s="15">
        <v>2608</v>
      </c>
    </row>
    <row r="31" spans="1:12" x14ac:dyDescent="0.2">
      <c r="A31" s="18"/>
      <c r="B31" s="38" t="s">
        <v>215</v>
      </c>
      <c r="C31" s="16">
        <f t="shared" si="2"/>
        <v>353</v>
      </c>
      <c r="D31" s="14">
        <f t="shared" si="2"/>
        <v>37378</v>
      </c>
      <c r="E31" s="15">
        <v>219</v>
      </c>
      <c r="F31" s="15">
        <v>26803</v>
      </c>
      <c r="G31" s="15">
        <v>83</v>
      </c>
      <c r="H31" s="15">
        <v>5012</v>
      </c>
      <c r="I31" s="20" t="s">
        <v>28</v>
      </c>
      <c r="J31" s="20" t="s">
        <v>28</v>
      </c>
      <c r="K31" s="15">
        <v>51</v>
      </c>
      <c r="L31" s="15">
        <v>5563</v>
      </c>
    </row>
    <row r="32" spans="1:12" x14ac:dyDescent="0.2">
      <c r="C32" s="9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8"/>
      <c r="B33" s="38" t="s">
        <v>216</v>
      </c>
      <c r="C33" s="16">
        <f t="shared" ref="C33:D36" si="3">SUM(E33+G33+I33+K33)</f>
        <v>94</v>
      </c>
      <c r="D33" s="14">
        <f t="shared" si="3"/>
        <v>10069</v>
      </c>
      <c r="E33" s="15">
        <v>47</v>
      </c>
      <c r="F33" s="15">
        <v>6761</v>
      </c>
      <c r="G33" s="15">
        <v>46</v>
      </c>
      <c r="H33" s="15">
        <v>3209</v>
      </c>
      <c r="I33" s="20" t="s">
        <v>28</v>
      </c>
      <c r="J33" s="20" t="s">
        <v>28</v>
      </c>
      <c r="K33" s="20">
        <v>1</v>
      </c>
      <c r="L33" s="20">
        <v>99</v>
      </c>
    </row>
    <row r="34" spans="1:12" x14ac:dyDescent="0.2">
      <c r="A34" s="18"/>
      <c r="B34" s="38" t="s">
        <v>217</v>
      </c>
      <c r="C34" s="16">
        <f t="shared" si="3"/>
        <v>77</v>
      </c>
      <c r="D34" s="14">
        <f t="shared" si="3"/>
        <v>8212</v>
      </c>
      <c r="E34" s="15">
        <v>46</v>
      </c>
      <c r="F34" s="15">
        <v>6281</v>
      </c>
      <c r="G34" s="15">
        <v>29</v>
      </c>
      <c r="H34" s="15">
        <v>1745</v>
      </c>
      <c r="I34" s="20" t="s">
        <v>28</v>
      </c>
      <c r="J34" s="20" t="s">
        <v>28</v>
      </c>
      <c r="K34" s="15">
        <v>2</v>
      </c>
      <c r="L34" s="15">
        <v>186</v>
      </c>
    </row>
    <row r="35" spans="1:12" x14ac:dyDescent="0.2">
      <c r="A35" s="18"/>
      <c r="B35" s="38" t="s">
        <v>218</v>
      </c>
      <c r="C35" s="16">
        <f t="shared" si="3"/>
        <v>13</v>
      </c>
      <c r="D35" s="14">
        <f t="shared" si="3"/>
        <v>1858</v>
      </c>
      <c r="E35" s="15">
        <v>13</v>
      </c>
      <c r="F35" s="15">
        <v>1858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</row>
    <row r="36" spans="1:12" x14ac:dyDescent="0.2">
      <c r="A36" s="18"/>
      <c r="B36" s="38" t="s">
        <v>219</v>
      </c>
      <c r="C36" s="16">
        <f t="shared" si="3"/>
        <v>4</v>
      </c>
      <c r="D36" s="14">
        <f t="shared" si="3"/>
        <v>412</v>
      </c>
      <c r="E36" s="15">
        <v>4</v>
      </c>
      <c r="F36" s="15">
        <v>412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</row>
    <row r="37" spans="1:12" x14ac:dyDescent="0.2">
      <c r="A37" s="18"/>
      <c r="B37" s="43" t="s">
        <v>220</v>
      </c>
      <c r="C37" s="20" t="s">
        <v>28</v>
      </c>
      <c r="D37" s="20" t="s">
        <v>28</v>
      </c>
      <c r="E37" s="20" t="s">
        <v>28</v>
      </c>
      <c r="F37" s="20" t="s">
        <v>28</v>
      </c>
      <c r="G37" s="20" t="s">
        <v>28</v>
      </c>
      <c r="H37" s="20" t="s">
        <v>28</v>
      </c>
      <c r="I37" s="45" t="s">
        <v>28</v>
      </c>
      <c r="J37" s="12" t="s">
        <v>28</v>
      </c>
      <c r="K37" s="45" t="s">
        <v>28</v>
      </c>
      <c r="L37" s="12" t="s">
        <v>28</v>
      </c>
    </row>
    <row r="38" spans="1:12" x14ac:dyDescent="0.2">
      <c r="C38" s="9"/>
      <c r="E38" s="15"/>
      <c r="F38" s="15"/>
      <c r="G38" s="15"/>
      <c r="H38" s="15"/>
      <c r="I38" s="15"/>
      <c r="J38" s="15"/>
      <c r="K38" s="15"/>
      <c r="L38" s="15"/>
    </row>
    <row r="39" spans="1:12" x14ac:dyDescent="0.2">
      <c r="A39" s="18"/>
      <c r="B39" s="38" t="s">
        <v>221</v>
      </c>
      <c r="C39" s="16">
        <f t="shared" ref="C39:D43" si="4">SUM(E39+G39+I39+K39)</f>
        <v>41</v>
      </c>
      <c r="D39" s="14">
        <f t="shared" si="4"/>
        <v>5449</v>
      </c>
      <c r="E39" s="15">
        <v>36</v>
      </c>
      <c r="F39" s="15">
        <v>4944</v>
      </c>
      <c r="G39" s="20" t="s">
        <v>28</v>
      </c>
      <c r="H39" s="20" t="s">
        <v>28</v>
      </c>
      <c r="I39" s="20" t="s">
        <v>28</v>
      </c>
      <c r="J39" s="20" t="s">
        <v>28</v>
      </c>
      <c r="K39" s="20">
        <v>5</v>
      </c>
      <c r="L39" s="20">
        <v>505</v>
      </c>
    </row>
    <row r="40" spans="1:12" x14ac:dyDescent="0.2">
      <c r="A40" s="18"/>
      <c r="B40" s="38" t="s">
        <v>222</v>
      </c>
      <c r="C40" s="16">
        <f t="shared" si="4"/>
        <v>38</v>
      </c>
      <c r="D40" s="14">
        <f t="shared" si="4"/>
        <v>5071</v>
      </c>
      <c r="E40" s="15">
        <v>37</v>
      </c>
      <c r="F40" s="15">
        <v>4708</v>
      </c>
      <c r="G40" s="20" t="s">
        <v>28</v>
      </c>
      <c r="H40" s="20" t="s">
        <v>28</v>
      </c>
      <c r="I40" s="20">
        <v>1</v>
      </c>
      <c r="J40" s="20">
        <v>363</v>
      </c>
      <c r="K40" s="20" t="s">
        <v>28</v>
      </c>
      <c r="L40" s="20" t="s">
        <v>28</v>
      </c>
    </row>
    <row r="41" spans="1:12" x14ac:dyDescent="0.2">
      <c r="A41" s="18"/>
      <c r="B41" s="38" t="s">
        <v>223</v>
      </c>
      <c r="C41" s="16">
        <f t="shared" si="4"/>
        <v>111</v>
      </c>
      <c r="D41" s="14">
        <f t="shared" si="4"/>
        <v>12181</v>
      </c>
      <c r="E41" s="15">
        <v>69</v>
      </c>
      <c r="F41" s="15">
        <v>9756</v>
      </c>
      <c r="G41" s="20">
        <v>41</v>
      </c>
      <c r="H41" s="20">
        <v>2321</v>
      </c>
      <c r="I41" s="20" t="s">
        <v>28</v>
      </c>
      <c r="J41" s="20" t="s">
        <v>28</v>
      </c>
      <c r="K41" s="15">
        <v>1</v>
      </c>
      <c r="L41" s="15">
        <v>104</v>
      </c>
    </row>
    <row r="42" spans="1:12" x14ac:dyDescent="0.2">
      <c r="A42" s="18"/>
      <c r="B42" s="38" t="s">
        <v>224</v>
      </c>
      <c r="C42" s="16">
        <f t="shared" si="4"/>
        <v>15</v>
      </c>
      <c r="D42" s="14">
        <f t="shared" si="4"/>
        <v>2175</v>
      </c>
      <c r="E42" s="15">
        <v>15</v>
      </c>
      <c r="F42" s="15">
        <v>2175</v>
      </c>
      <c r="G42" s="20" t="s">
        <v>28</v>
      </c>
      <c r="H42" s="20" t="s">
        <v>28</v>
      </c>
      <c r="I42" s="20" t="s">
        <v>28</v>
      </c>
      <c r="J42" s="20" t="s">
        <v>28</v>
      </c>
      <c r="K42" s="20" t="s">
        <v>28</v>
      </c>
      <c r="L42" s="20" t="s">
        <v>28</v>
      </c>
    </row>
    <row r="43" spans="1:12" x14ac:dyDescent="0.2">
      <c r="A43" s="18"/>
      <c r="B43" s="38" t="s">
        <v>225</v>
      </c>
      <c r="C43" s="16">
        <f t="shared" si="4"/>
        <v>8</v>
      </c>
      <c r="D43" s="14">
        <f t="shared" si="4"/>
        <v>976</v>
      </c>
      <c r="E43" s="15">
        <v>6</v>
      </c>
      <c r="F43" s="15">
        <v>844</v>
      </c>
      <c r="G43" s="20">
        <v>2</v>
      </c>
      <c r="H43" s="20">
        <v>132</v>
      </c>
      <c r="I43" s="20" t="s">
        <v>28</v>
      </c>
      <c r="J43" s="20" t="s">
        <v>28</v>
      </c>
      <c r="K43" s="20" t="s">
        <v>28</v>
      </c>
      <c r="L43" s="20" t="s">
        <v>28</v>
      </c>
    </row>
    <row r="44" spans="1:12" x14ac:dyDescent="0.2">
      <c r="C44" s="9"/>
      <c r="E44" s="15"/>
      <c r="F44" s="15"/>
      <c r="G44" s="15"/>
      <c r="H44" s="15"/>
      <c r="I44" s="15"/>
      <c r="J44" s="15"/>
      <c r="K44" s="15"/>
      <c r="L44" s="15"/>
    </row>
    <row r="45" spans="1:12" x14ac:dyDescent="0.2">
      <c r="A45" s="18"/>
      <c r="B45" s="38" t="s">
        <v>226</v>
      </c>
      <c r="C45" s="16">
        <f t="shared" ref="C45:D54" si="5">SUM(E45+G45+I45+K45)</f>
        <v>52</v>
      </c>
      <c r="D45" s="14">
        <f t="shared" si="5"/>
        <v>6267</v>
      </c>
      <c r="E45" s="15">
        <v>40</v>
      </c>
      <c r="F45" s="15">
        <v>5589</v>
      </c>
      <c r="G45" s="20">
        <v>12</v>
      </c>
      <c r="H45" s="20">
        <v>678</v>
      </c>
      <c r="I45" s="20" t="s">
        <v>28</v>
      </c>
      <c r="J45" s="20" t="s">
        <v>28</v>
      </c>
      <c r="K45" s="20" t="s">
        <v>28</v>
      </c>
      <c r="L45" s="20" t="s">
        <v>28</v>
      </c>
    </row>
    <row r="46" spans="1:12" x14ac:dyDescent="0.2">
      <c r="A46" s="18"/>
      <c r="B46" s="38" t="s">
        <v>227</v>
      </c>
      <c r="C46" s="16">
        <f t="shared" si="5"/>
        <v>88</v>
      </c>
      <c r="D46" s="14">
        <f t="shared" si="5"/>
        <v>8410</v>
      </c>
      <c r="E46" s="15">
        <v>46</v>
      </c>
      <c r="F46" s="15">
        <v>6183</v>
      </c>
      <c r="G46" s="20">
        <v>42</v>
      </c>
      <c r="H46" s="20">
        <v>2227</v>
      </c>
      <c r="I46" s="20" t="s">
        <v>28</v>
      </c>
      <c r="J46" s="20" t="s">
        <v>28</v>
      </c>
      <c r="K46" s="20" t="s">
        <v>28</v>
      </c>
      <c r="L46" s="20" t="s">
        <v>28</v>
      </c>
    </row>
    <row r="47" spans="1:12" x14ac:dyDescent="0.2">
      <c r="A47" s="18"/>
      <c r="B47" s="38" t="s">
        <v>228</v>
      </c>
      <c r="C47" s="16">
        <f t="shared" si="5"/>
        <v>28</v>
      </c>
      <c r="D47" s="14">
        <f t="shared" si="5"/>
        <v>3485</v>
      </c>
      <c r="E47" s="15">
        <v>28</v>
      </c>
      <c r="F47" s="15">
        <v>3485</v>
      </c>
      <c r="G47" s="20" t="s">
        <v>28</v>
      </c>
      <c r="H47" s="20" t="s">
        <v>28</v>
      </c>
      <c r="I47" s="45" t="s">
        <v>28</v>
      </c>
      <c r="J47" s="12" t="s">
        <v>28</v>
      </c>
      <c r="K47" s="45" t="s">
        <v>28</v>
      </c>
      <c r="L47" s="12" t="s">
        <v>28</v>
      </c>
    </row>
    <row r="48" spans="1:12" x14ac:dyDescent="0.2">
      <c r="A48" s="18"/>
      <c r="B48" s="38" t="s">
        <v>229</v>
      </c>
      <c r="C48" s="16">
        <f t="shared" si="5"/>
        <v>51</v>
      </c>
      <c r="D48" s="14">
        <f t="shared" si="5"/>
        <v>6112</v>
      </c>
      <c r="E48" s="15">
        <v>35</v>
      </c>
      <c r="F48" s="15">
        <v>5185</v>
      </c>
      <c r="G48" s="20">
        <v>16</v>
      </c>
      <c r="H48" s="20">
        <v>927</v>
      </c>
      <c r="I48" s="45" t="s">
        <v>28</v>
      </c>
      <c r="J48" s="20" t="s">
        <v>28</v>
      </c>
      <c r="K48" s="45" t="s">
        <v>28</v>
      </c>
      <c r="L48" s="12" t="s">
        <v>28</v>
      </c>
    </row>
    <row r="49" spans="1:12" x14ac:dyDescent="0.2">
      <c r="A49" s="18"/>
      <c r="B49" s="38" t="s">
        <v>230</v>
      </c>
      <c r="C49" s="16">
        <f t="shared" si="5"/>
        <v>9</v>
      </c>
      <c r="D49" s="14">
        <f t="shared" si="5"/>
        <v>1377</v>
      </c>
      <c r="E49" s="15">
        <v>9</v>
      </c>
      <c r="F49" s="15">
        <v>1377</v>
      </c>
      <c r="G49" s="20" t="s">
        <v>28</v>
      </c>
      <c r="H49" s="20" t="s">
        <v>28</v>
      </c>
      <c r="I49" s="20" t="s">
        <v>28</v>
      </c>
      <c r="J49" s="20" t="s">
        <v>28</v>
      </c>
      <c r="K49" s="20" t="s">
        <v>28</v>
      </c>
      <c r="L49" s="20" t="s">
        <v>28</v>
      </c>
    </row>
    <row r="50" spans="1:12" x14ac:dyDescent="0.2">
      <c r="A50" s="18"/>
      <c r="B50" s="38" t="s">
        <v>231</v>
      </c>
      <c r="C50" s="16">
        <f t="shared" si="5"/>
        <v>8</v>
      </c>
      <c r="D50" s="14">
        <f t="shared" si="5"/>
        <v>953</v>
      </c>
      <c r="E50" s="15">
        <v>5</v>
      </c>
      <c r="F50" s="15">
        <v>722</v>
      </c>
      <c r="G50" s="15">
        <v>2</v>
      </c>
      <c r="H50" s="15">
        <v>152</v>
      </c>
      <c r="I50" s="20">
        <v>1</v>
      </c>
      <c r="J50" s="20">
        <v>79</v>
      </c>
      <c r="K50" s="20" t="s">
        <v>28</v>
      </c>
      <c r="L50" s="20" t="s">
        <v>28</v>
      </c>
    </row>
    <row r="51" spans="1:12" x14ac:dyDescent="0.2">
      <c r="A51" s="18"/>
      <c r="B51" s="38" t="s">
        <v>232</v>
      </c>
      <c r="C51" s="16">
        <f t="shared" si="5"/>
        <v>6</v>
      </c>
      <c r="D51" s="14">
        <f t="shared" si="5"/>
        <v>748</v>
      </c>
      <c r="E51" s="15">
        <v>5</v>
      </c>
      <c r="F51" s="15">
        <v>671</v>
      </c>
      <c r="G51" s="15">
        <v>1</v>
      </c>
      <c r="H51" s="15">
        <v>77</v>
      </c>
      <c r="I51" s="20" t="s">
        <v>28</v>
      </c>
      <c r="J51" s="20" t="s">
        <v>28</v>
      </c>
      <c r="K51" s="20" t="s">
        <v>28</v>
      </c>
      <c r="L51" s="20" t="s">
        <v>28</v>
      </c>
    </row>
    <row r="52" spans="1:12" x14ac:dyDescent="0.2">
      <c r="A52" s="18"/>
      <c r="B52" s="38" t="s">
        <v>233</v>
      </c>
      <c r="C52" s="16">
        <f t="shared" si="5"/>
        <v>24</v>
      </c>
      <c r="D52" s="14">
        <f t="shared" si="5"/>
        <v>2595</v>
      </c>
      <c r="E52" s="15">
        <v>11</v>
      </c>
      <c r="F52" s="15">
        <v>1787</v>
      </c>
      <c r="G52" s="20">
        <v>13</v>
      </c>
      <c r="H52" s="20">
        <v>808</v>
      </c>
      <c r="I52" s="20" t="s">
        <v>28</v>
      </c>
      <c r="J52" s="20" t="s">
        <v>28</v>
      </c>
      <c r="K52" s="20" t="s">
        <v>28</v>
      </c>
      <c r="L52" s="20" t="s">
        <v>28</v>
      </c>
    </row>
    <row r="53" spans="1:12" x14ac:dyDescent="0.2">
      <c r="A53" s="18"/>
      <c r="B53" s="38" t="s">
        <v>234</v>
      </c>
      <c r="C53" s="16">
        <f t="shared" si="5"/>
        <v>42</v>
      </c>
      <c r="D53" s="14">
        <f t="shared" si="5"/>
        <v>5429</v>
      </c>
      <c r="E53" s="15">
        <v>35</v>
      </c>
      <c r="F53" s="15">
        <v>4889</v>
      </c>
      <c r="G53" s="15">
        <v>7</v>
      </c>
      <c r="H53" s="15">
        <v>540</v>
      </c>
      <c r="I53" s="20" t="s">
        <v>28</v>
      </c>
      <c r="J53" s="20" t="s">
        <v>28</v>
      </c>
      <c r="K53" s="20" t="s">
        <v>28</v>
      </c>
      <c r="L53" s="20" t="s">
        <v>28</v>
      </c>
    </row>
    <row r="54" spans="1:12" x14ac:dyDescent="0.2">
      <c r="A54" s="18"/>
      <c r="B54" s="38" t="s">
        <v>235</v>
      </c>
      <c r="C54" s="16">
        <f t="shared" si="5"/>
        <v>47</v>
      </c>
      <c r="D54" s="14">
        <f t="shared" si="5"/>
        <v>5284</v>
      </c>
      <c r="E54" s="15">
        <v>29</v>
      </c>
      <c r="F54" s="15">
        <v>4074</v>
      </c>
      <c r="G54" s="20">
        <v>18</v>
      </c>
      <c r="H54" s="20">
        <v>1210</v>
      </c>
      <c r="I54" s="20" t="s">
        <v>28</v>
      </c>
      <c r="J54" s="20" t="s">
        <v>28</v>
      </c>
      <c r="K54" s="20" t="s">
        <v>28</v>
      </c>
      <c r="L54" s="20" t="s">
        <v>28</v>
      </c>
    </row>
    <row r="55" spans="1:12" x14ac:dyDescent="0.2">
      <c r="C55" s="9"/>
      <c r="E55" s="15"/>
      <c r="F55" s="15"/>
      <c r="G55" s="15"/>
      <c r="H55" s="15"/>
      <c r="I55" s="15"/>
      <c r="J55" s="15"/>
      <c r="K55" s="15"/>
      <c r="L55" s="15"/>
    </row>
    <row r="56" spans="1:12" x14ac:dyDescent="0.2">
      <c r="A56" s="18"/>
      <c r="B56" s="38" t="s">
        <v>236</v>
      </c>
      <c r="C56" s="16">
        <f t="shared" ref="C56:D62" si="6">SUM(E56+G56+I56+K56)</f>
        <v>142</v>
      </c>
      <c r="D56" s="14">
        <f t="shared" si="6"/>
        <v>15668</v>
      </c>
      <c r="E56" s="15">
        <v>109</v>
      </c>
      <c r="F56" s="15">
        <v>13392</v>
      </c>
      <c r="G56" s="15">
        <v>24</v>
      </c>
      <c r="H56" s="15">
        <v>1366</v>
      </c>
      <c r="I56" s="20">
        <v>1</v>
      </c>
      <c r="J56" s="20">
        <v>79</v>
      </c>
      <c r="K56" s="15">
        <v>8</v>
      </c>
      <c r="L56" s="15">
        <v>831</v>
      </c>
    </row>
    <row r="57" spans="1:12" x14ac:dyDescent="0.2">
      <c r="A57" s="18"/>
      <c r="B57" s="38" t="s">
        <v>237</v>
      </c>
      <c r="C57" s="16">
        <f t="shared" si="6"/>
        <v>4</v>
      </c>
      <c r="D57" s="14">
        <f t="shared" si="6"/>
        <v>426</v>
      </c>
      <c r="E57" s="15">
        <v>2</v>
      </c>
      <c r="F57" s="15">
        <v>260</v>
      </c>
      <c r="G57" s="20">
        <v>2</v>
      </c>
      <c r="H57" s="20">
        <v>166</v>
      </c>
      <c r="I57" s="20" t="s">
        <v>28</v>
      </c>
      <c r="J57" s="20" t="s">
        <v>28</v>
      </c>
      <c r="K57" s="20" t="s">
        <v>28</v>
      </c>
      <c r="L57" s="20" t="s">
        <v>28</v>
      </c>
    </row>
    <row r="58" spans="1:12" x14ac:dyDescent="0.2">
      <c r="A58" s="18"/>
      <c r="B58" s="38" t="s">
        <v>238</v>
      </c>
      <c r="C58" s="16">
        <f t="shared" si="6"/>
        <v>36</v>
      </c>
      <c r="D58" s="14">
        <f t="shared" si="6"/>
        <v>2480</v>
      </c>
      <c r="E58" s="15">
        <v>7</v>
      </c>
      <c r="F58" s="15">
        <v>1054</v>
      </c>
      <c r="G58" s="15">
        <v>24</v>
      </c>
      <c r="H58" s="15">
        <v>1140</v>
      </c>
      <c r="I58" s="20">
        <v>2</v>
      </c>
      <c r="J58" s="20">
        <v>136</v>
      </c>
      <c r="K58" s="20">
        <v>3</v>
      </c>
      <c r="L58" s="20">
        <v>150</v>
      </c>
    </row>
    <row r="59" spans="1:12" x14ac:dyDescent="0.2">
      <c r="A59" s="18"/>
      <c r="B59" s="38" t="s">
        <v>239</v>
      </c>
      <c r="C59" s="16">
        <f t="shared" si="6"/>
        <v>143</v>
      </c>
      <c r="D59" s="14">
        <f t="shared" si="6"/>
        <v>14329</v>
      </c>
      <c r="E59" s="15">
        <v>86</v>
      </c>
      <c r="F59" s="15">
        <v>10388</v>
      </c>
      <c r="G59" s="15">
        <v>46</v>
      </c>
      <c r="H59" s="15">
        <v>3062</v>
      </c>
      <c r="I59" s="20" t="s">
        <v>28</v>
      </c>
      <c r="J59" s="20" t="s">
        <v>28</v>
      </c>
      <c r="K59" s="15">
        <v>11</v>
      </c>
      <c r="L59" s="15">
        <v>879</v>
      </c>
    </row>
    <row r="60" spans="1:12" x14ac:dyDescent="0.2">
      <c r="A60" s="18"/>
      <c r="B60" s="38" t="s">
        <v>240</v>
      </c>
      <c r="C60" s="16">
        <f t="shared" si="6"/>
        <v>8</v>
      </c>
      <c r="D60" s="14">
        <f t="shared" si="6"/>
        <v>924</v>
      </c>
      <c r="E60" s="15">
        <v>6</v>
      </c>
      <c r="F60" s="15">
        <v>759</v>
      </c>
      <c r="G60" s="20">
        <v>2</v>
      </c>
      <c r="H60" s="20">
        <v>165</v>
      </c>
      <c r="I60" s="20" t="s">
        <v>28</v>
      </c>
      <c r="J60" s="20" t="s">
        <v>28</v>
      </c>
      <c r="K60" s="20" t="s">
        <v>28</v>
      </c>
      <c r="L60" s="20" t="s">
        <v>28</v>
      </c>
    </row>
    <row r="61" spans="1:12" x14ac:dyDescent="0.2">
      <c r="A61" s="18"/>
      <c r="B61" s="38" t="s">
        <v>241</v>
      </c>
      <c r="C61" s="16">
        <f t="shared" si="6"/>
        <v>30</v>
      </c>
      <c r="D61" s="14">
        <f t="shared" si="6"/>
        <v>2087</v>
      </c>
      <c r="E61" s="15">
        <v>8</v>
      </c>
      <c r="F61" s="15">
        <v>854</v>
      </c>
      <c r="G61" s="20">
        <v>22</v>
      </c>
      <c r="H61" s="20">
        <v>1233</v>
      </c>
      <c r="I61" s="20" t="s">
        <v>28</v>
      </c>
      <c r="J61" s="20" t="s">
        <v>28</v>
      </c>
      <c r="K61" s="20" t="s">
        <v>28</v>
      </c>
      <c r="L61" s="20" t="s">
        <v>28</v>
      </c>
    </row>
    <row r="62" spans="1:12" x14ac:dyDescent="0.2">
      <c r="A62" s="18"/>
      <c r="B62" s="38" t="s">
        <v>242</v>
      </c>
      <c r="C62" s="16">
        <f t="shared" si="6"/>
        <v>60</v>
      </c>
      <c r="D62" s="14">
        <f t="shared" si="6"/>
        <v>7180</v>
      </c>
      <c r="E62" s="15">
        <v>47</v>
      </c>
      <c r="F62" s="15">
        <v>6042</v>
      </c>
      <c r="G62" s="15">
        <v>7</v>
      </c>
      <c r="H62" s="15">
        <v>345</v>
      </c>
      <c r="I62" s="20" t="s">
        <v>28</v>
      </c>
      <c r="J62" s="20" t="s">
        <v>28</v>
      </c>
      <c r="K62" s="20">
        <v>6</v>
      </c>
      <c r="L62" s="20">
        <v>793</v>
      </c>
    </row>
    <row r="63" spans="1:12" x14ac:dyDescent="0.2">
      <c r="C63" s="9"/>
      <c r="E63" s="15"/>
      <c r="F63" s="15"/>
      <c r="G63" s="15"/>
      <c r="H63" s="15"/>
      <c r="I63" s="15"/>
      <c r="J63" s="15"/>
      <c r="K63" s="15"/>
      <c r="L63" s="15"/>
    </row>
    <row r="64" spans="1:12" x14ac:dyDescent="0.2">
      <c r="A64" s="18"/>
      <c r="B64" s="38" t="s">
        <v>243</v>
      </c>
      <c r="C64" s="16">
        <f t="shared" ref="C64:D69" si="7">SUM(E64+G64+I64+K64)</f>
        <v>88</v>
      </c>
      <c r="D64" s="14">
        <f t="shared" si="7"/>
        <v>9285</v>
      </c>
      <c r="E64" s="15">
        <v>70</v>
      </c>
      <c r="F64" s="15">
        <v>8345</v>
      </c>
      <c r="G64" s="15">
        <v>18</v>
      </c>
      <c r="H64" s="15">
        <v>940</v>
      </c>
      <c r="I64" s="20" t="s">
        <v>28</v>
      </c>
      <c r="J64" s="20" t="s">
        <v>28</v>
      </c>
      <c r="K64" s="20" t="s">
        <v>28</v>
      </c>
      <c r="L64" s="20" t="s">
        <v>28</v>
      </c>
    </row>
    <row r="65" spans="1:12" x14ac:dyDescent="0.2">
      <c r="A65" s="18"/>
      <c r="B65" s="38" t="s">
        <v>244</v>
      </c>
      <c r="C65" s="16">
        <f t="shared" si="7"/>
        <v>11</v>
      </c>
      <c r="D65" s="14">
        <f t="shared" si="7"/>
        <v>1270</v>
      </c>
      <c r="E65" s="15">
        <v>11</v>
      </c>
      <c r="F65" s="15">
        <v>1270</v>
      </c>
      <c r="G65" s="45" t="s">
        <v>28</v>
      </c>
      <c r="H65" s="12" t="s">
        <v>28</v>
      </c>
      <c r="I65" s="45" t="s">
        <v>28</v>
      </c>
      <c r="J65" s="12" t="s">
        <v>28</v>
      </c>
      <c r="K65" s="45" t="s">
        <v>28</v>
      </c>
      <c r="L65" s="12" t="s">
        <v>28</v>
      </c>
    </row>
    <row r="66" spans="1:12" x14ac:dyDescent="0.2">
      <c r="A66" s="18"/>
      <c r="B66" s="38" t="s">
        <v>245</v>
      </c>
      <c r="C66" s="16">
        <f t="shared" si="7"/>
        <v>43</v>
      </c>
      <c r="D66" s="14">
        <f t="shared" si="7"/>
        <v>3923</v>
      </c>
      <c r="E66" s="15">
        <v>12</v>
      </c>
      <c r="F66" s="15">
        <v>1392</v>
      </c>
      <c r="G66" s="45">
        <v>31</v>
      </c>
      <c r="H66" s="12">
        <v>2531</v>
      </c>
      <c r="I66" s="45" t="s">
        <v>28</v>
      </c>
      <c r="J66" s="12" t="s">
        <v>28</v>
      </c>
      <c r="K66" s="45" t="s">
        <v>28</v>
      </c>
      <c r="L66" s="12" t="s">
        <v>28</v>
      </c>
    </row>
    <row r="67" spans="1:12" x14ac:dyDescent="0.2">
      <c r="A67" s="18"/>
      <c r="B67" s="38" t="s">
        <v>246</v>
      </c>
      <c r="C67" s="16">
        <f t="shared" si="7"/>
        <v>11</v>
      </c>
      <c r="D67" s="14">
        <f t="shared" si="7"/>
        <v>1118</v>
      </c>
      <c r="E67" s="15">
        <v>11</v>
      </c>
      <c r="F67" s="15">
        <v>1118</v>
      </c>
      <c r="G67" s="20" t="s">
        <v>28</v>
      </c>
      <c r="H67" s="20" t="s">
        <v>28</v>
      </c>
      <c r="I67" s="20" t="s">
        <v>28</v>
      </c>
      <c r="J67" s="20" t="s">
        <v>28</v>
      </c>
      <c r="K67" s="45" t="s">
        <v>28</v>
      </c>
      <c r="L67" s="12" t="s">
        <v>28</v>
      </c>
    </row>
    <row r="68" spans="1:12" x14ac:dyDescent="0.2">
      <c r="A68" s="18"/>
      <c r="B68" s="38" t="s">
        <v>247</v>
      </c>
      <c r="C68" s="16">
        <f t="shared" si="7"/>
        <v>1</v>
      </c>
      <c r="D68" s="14">
        <f t="shared" si="7"/>
        <v>134</v>
      </c>
      <c r="E68" s="15">
        <v>1</v>
      </c>
      <c r="F68" s="15">
        <v>134</v>
      </c>
      <c r="G68" s="20" t="s">
        <v>28</v>
      </c>
      <c r="H68" s="20" t="s">
        <v>28</v>
      </c>
      <c r="I68" s="45" t="s">
        <v>28</v>
      </c>
      <c r="J68" s="12" t="s">
        <v>28</v>
      </c>
      <c r="K68" s="45" t="s">
        <v>28</v>
      </c>
      <c r="L68" s="12" t="s">
        <v>28</v>
      </c>
    </row>
    <row r="69" spans="1:12" x14ac:dyDescent="0.2">
      <c r="A69" s="18"/>
      <c r="B69" s="38" t="s">
        <v>248</v>
      </c>
      <c r="C69" s="16">
        <f t="shared" si="7"/>
        <v>9</v>
      </c>
      <c r="D69" s="14">
        <f t="shared" si="7"/>
        <v>1345</v>
      </c>
      <c r="E69" s="15">
        <v>9</v>
      </c>
      <c r="F69" s="15">
        <v>1345</v>
      </c>
      <c r="G69" s="45" t="s">
        <v>28</v>
      </c>
      <c r="H69" s="12" t="s">
        <v>28</v>
      </c>
      <c r="I69" s="45" t="s">
        <v>28</v>
      </c>
      <c r="J69" s="12" t="s">
        <v>28</v>
      </c>
      <c r="K69" s="45" t="s">
        <v>28</v>
      </c>
      <c r="L69" s="12" t="s">
        <v>28</v>
      </c>
    </row>
    <row r="70" spans="1:12" x14ac:dyDescent="0.2">
      <c r="A70" s="18"/>
      <c r="B70" s="38" t="s">
        <v>249</v>
      </c>
      <c r="C70" s="11" t="s">
        <v>28</v>
      </c>
      <c r="D70" s="12" t="s">
        <v>28</v>
      </c>
      <c r="E70" s="45" t="s">
        <v>28</v>
      </c>
      <c r="F70" s="12" t="s">
        <v>28</v>
      </c>
      <c r="G70" s="45" t="s">
        <v>28</v>
      </c>
      <c r="H70" s="12" t="s">
        <v>28</v>
      </c>
      <c r="I70" s="45" t="s">
        <v>28</v>
      </c>
      <c r="J70" s="12" t="s">
        <v>28</v>
      </c>
      <c r="K70" s="45" t="s">
        <v>28</v>
      </c>
      <c r="L70" s="12" t="s">
        <v>28</v>
      </c>
    </row>
    <row r="71" spans="1:12" ht="18" thickBot="1" x14ac:dyDescent="0.25">
      <c r="A71" s="18"/>
      <c r="B71" s="24"/>
      <c r="C71" s="40"/>
      <c r="D71" s="41"/>
      <c r="E71" s="41"/>
      <c r="F71" s="41"/>
      <c r="G71" s="41"/>
      <c r="H71" s="41"/>
      <c r="I71" s="41"/>
      <c r="J71" s="41"/>
      <c r="K71" s="41"/>
      <c r="L71" s="41"/>
    </row>
    <row r="72" spans="1:12" x14ac:dyDescent="0.2">
      <c r="A72" s="18"/>
      <c r="B72" s="18"/>
      <c r="C72" s="1" t="s">
        <v>250</v>
      </c>
      <c r="D72" s="18"/>
      <c r="E72" s="18"/>
      <c r="F72" s="18"/>
      <c r="G72" s="18"/>
      <c r="H72" s="18"/>
      <c r="I72" s="18"/>
      <c r="J72" s="18"/>
      <c r="K72" s="18"/>
      <c r="L72" s="18"/>
    </row>
    <row r="73" spans="1:12" x14ac:dyDescent="0.2">
      <c r="A73" s="1"/>
    </row>
  </sheetData>
  <phoneticPr fontId="2"/>
  <pageMargins left="0.37" right="0.43" top="0.56999999999999995" bottom="0.62" header="0.51200000000000001" footer="0.51200000000000001"/>
  <pageSetup paperSize="12" scale="75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1"/>
  <sheetViews>
    <sheetView showGridLines="0" zoomScale="75" zoomScaleNormal="100" workbookViewId="0">
      <selection activeCell="C9" sqref="C9"/>
    </sheetView>
  </sheetViews>
  <sheetFormatPr defaultColWidth="9.625" defaultRowHeight="17.25" x14ac:dyDescent="0.2"/>
  <cols>
    <col min="1" max="1" width="13.375" style="2" customWidth="1"/>
    <col min="2" max="2" width="20.875" style="2" customWidth="1"/>
    <col min="3" max="3" width="13.375" style="2" customWidth="1"/>
    <col min="4" max="5" width="10.875" style="2" customWidth="1"/>
    <col min="6" max="9" width="9.625" style="2"/>
    <col min="10" max="10" width="10.875" style="2" customWidth="1"/>
    <col min="11" max="256" width="9.625" style="2"/>
    <col min="257" max="257" width="13.375" style="2" customWidth="1"/>
    <col min="258" max="258" width="20.875" style="2" customWidth="1"/>
    <col min="259" max="259" width="13.375" style="2" customWidth="1"/>
    <col min="260" max="261" width="10.875" style="2" customWidth="1"/>
    <col min="262" max="265" width="9.625" style="2"/>
    <col min="266" max="266" width="10.875" style="2" customWidth="1"/>
    <col min="267" max="512" width="9.625" style="2"/>
    <col min="513" max="513" width="13.375" style="2" customWidth="1"/>
    <col min="514" max="514" width="20.875" style="2" customWidth="1"/>
    <col min="515" max="515" width="13.375" style="2" customWidth="1"/>
    <col min="516" max="517" width="10.875" style="2" customWidth="1"/>
    <col min="518" max="521" width="9.625" style="2"/>
    <col min="522" max="522" width="10.875" style="2" customWidth="1"/>
    <col min="523" max="768" width="9.625" style="2"/>
    <col min="769" max="769" width="13.375" style="2" customWidth="1"/>
    <col min="770" max="770" width="20.875" style="2" customWidth="1"/>
    <col min="771" max="771" width="13.375" style="2" customWidth="1"/>
    <col min="772" max="773" width="10.875" style="2" customWidth="1"/>
    <col min="774" max="777" width="9.625" style="2"/>
    <col min="778" max="778" width="10.875" style="2" customWidth="1"/>
    <col min="779" max="1024" width="9.625" style="2"/>
    <col min="1025" max="1025" width="13.375" style="2" customWidth="1"/>
    <col min="1026" max="1026" width="20.875" style="2" customWidth="1"/>
    <col min="1027" max="1027" width="13.375" style="2" customWidth="1"/>
    <col min="1028" max="1029" width="10.875" style="2" customWidth="1"/>
    <col min="1030" max="1033" width="9.625" style="2"/>
    <col min="1034" max="1034" width="10.875" style="2" customWidth="1"/>
    <col min="1035" max="1280" width="9.625" style="2"/>
    <col min="1281" max="1281" width="13.375" style="2" customWidth="1"/>
    <col min="1282" max="1282" width="20.875" style="2" customWidth="1"/>
    <col min="1283" max="1283" width="13.375" style="2" customWidth="1"/>
    <col min="1284" max="1285" width="10.875" style="2" customWidth="1"/>
    <col min="1286" max="1289" width="9.625" style="2"/>
    <col min="1290" max="1290" width="10.875" style="2" customWidth="1"/>
    <col min="1291" max="1536" width="9.625" style="2"/>
    <col min="1537" max="1537" width="13.375" style="2" customWidth="1"/>
    <col min="1538" max="1538" width="20.875" style="2" customWidth="1"/>
    <col min="1539" max="1539" width="13.375" style="2" customWidth="1"/>
    <col min="1540" max="1541" width="10.875" style="2" customWidth="1"/>
    <col min="1542" max="1545" width="9.625" style="2"/>
    <col min="1546" max="1546" width="10.875" style="2" customWidth="1"/>
    <col min="1547" max="1792" width="9.625" style="2"/>
    <col min="1793" max="1793" width="13.375" style="2" customWidth="1"/>
    <col min="1794" max="1794" width="20.875" style="2" customWidth="1"/>
    <col min="1795" max="1795" width="13.375" style="2" customWidth="1"/>
    <col min="1796" max="1797" width="10.875" style="2" customWidth="1"/>
    <col min="1798" max="1801" width="9.625" style="2"/>
    <col min="1802" max="1802" width="10.875" style="2" customWidth="1"/>
    <col min="1803" max="2048" width="9.625" style="2"/>
    <col min="2049" max="2049" width="13.375" style="2" customWidth="1"/>
    <col min="2050" max="2050" width="20.875" style="2" customWidth="1"/>
    <col min="2051" max="2051" width="13.375" style="2" customWidth="1"/>
    <col min="2052" max="2053" width="10.875" style="2" customWidth="1"/>
    <col min="2054" max="2057" width="9.625" style="2"/>
    <col min="2058" max="2058" width="10.875" style="2" customWidth="1"/>
    <col min="2059" max="2304" width="9.625" style="2"/>
    <col min="2305" max="2305" width="13.375" style="2" customWidth="1"/>
    <col min="2306" max="2306" width="20.875" style="2" customWidth="1"/>
    <col min="2307" max="2307" width="13.375" style="2" customWidth="1"/>
    <col min="2308" max="2309" width="10.875" style="2" customWidth="1"/>
    <col min="2310" max="2313" width="9.625" style="2"/>
    <col min="2314" max="2314" width="10.875" style="2" customWidth="1"/>
    <col min="2315" max="2560" width="9.625" style="2"/>
    <col min="2561" max="2561" width="13.375" style="2" customWidth="1"/>
    <col min="2562" max="2562" width="20.875" style="2" customWidth="1"/>
    <col min="2563" max="2563" width="13.375" style="2" customWidth="1"/>
    <col min="2564" max="2565" width="10.875" style="2" customWidth="1"/>
    <col min="2566" max="2569" width="9.625" style="2"/>
    <col min="2570" max="2570" width="10.875" style="2" customWidth="1"/>
    <col min="2571" max="2816" width="9.625" style="2"/>
    <col min="2817" max="2817" width="13.375" style="2" customWidth="1"/>
    <col min="2818" max="2818" width="20.875" style="2" customWidth="1"/>
    <col min="2819" max="2819" width="13.375" style="2" customWidth="1"/>
    <col min="2820" max="2821" width="10.875" style="2" customWidth="1"/>
    <col min="2822" max="2825" width="9.625" style="2"/>
    <col min="2826" max="2826" width="10.875" style="2" customWidth="1"/>
    <col min="2827" max="3072" width="9.625" style="2"/>
    <col min="3073" max="3073" width="13.375" style="2" customWidth="1"/>
    <col min="3074" max="3074" width="20.875" style="2" customWidth="1"/>
    <col min="3075" max="3075" width="13.375" style="2" customWidth="1"/>
    <col min="3076" max="3077" width="10.875" style="2" customWidth="1"/>
    <col min="3078" max="3081" width="9.625" style="2"/>
    <col min="3082" max="3082" width="10.875" style="2" customWidth="1"/>
    <col min="3083" max="3328" width="9.625" style="2"/>
    <col min="3329" max="3329" width="13.375" style="2" customWidth="1"/>
    <col min="3330" max="3330" width="20.875" style="2" customWidth="1"/>
    <col min="3331" max="3331" width="13.375" style="2" customWidth="1"/>
    <col min="3332" max="3333" width="10.875" style="2" customWidth="1"/>
    <col min="3334" max="3337" width="9.625" style="2"/>
    <col min="3338" max="3338" width="10.875" style="2" customWidth="1"/>
    <col min="3339" max="3584" width="9.625" style="2"/>
    <col min="3585" max="3585" width="13.375" style="2" customWidth="1"/>
    <col min="3586" max="3586" width="20.875" style="2" customWidth="1"/>
    <col min="3587" max="3587" width="13.375" style="2" customWidth="1"/>
    <col min="3588" max="3589" width="10.875" style="2" customWidth="1"/>
    <col min="3590" max="3593" width="9.625" style="2"/>
    <col min="3594" max="3594" width="10.875" style="2" customWidth="1"/>
    <col min="3595" max="3840" width="9.625" style="2"/>
    <col min="3841" max="3841" width="13.375" style="2" customWidth="1"/>
    <col min="3842" max="3842" width="20.875" style="2" customWidth="1"/>
    <col min="3843" max="3843" width="13.375" style="2" customWidth="1"/>
    <col min="3844" max="3845" width="10.875" style="2" customWidth="1"/>
    <col min="3846" max="3849" width="9.625" style="2"/>
    <col min="3850" max="3850" width="10.875" style="2" customWidth="1"/>
    <col min="3851" max="4096" width="9.625" style="2"/>
    <col min="4097" max="4097" width="13.375" style="2" customWidth="1"/>
    <col min="4098" max="4098" width="20.875" style="2" customWidth="1"/>
    <col min="4099" max="4099" width="13.375" style="2" customWidth="1"/>
    <col min="4100" max="4101" width="10.875" style="2" customWidth="1"/>
    <col min="4102" max="4105" width="9.625" style="2"/>
    <col min="4106" max="4106" width="10.875" style="2" customWidth="1"/>
    <col min="4107" max="4352" width="9.625" style="2"/>
    <col min="4353" max="4353" width="13.375" style="2" customWidth="1"/>
    <col min="4354" max="4354" width="20.875" style="2" customWidth="1"/>
    <col min="4355" max="4355" width="13.375" style="2" customWidth="1"/>
    <col min="4356" max="4357" width="10.875" style="2" customWidth="1"/>
    <col min="4358" max="4361" width="9.625" style="2"/>
    <col min="4362" max="4362" width="10.875" style="2" customWidth="1"/>
    <col min="4363" max="4608" width="9.625" style="2"/>
    <col min="4609" max="4609" width="13.375" style="2" customWidth="1"/>
    <col min="4610" max="4610" width="20.875" style="2" customWidth="1"/>
    <col min="4611" max="4611" width="13.375" style="2" customWidth="1"/>
    <col min="4612" max="4613" width="10.875" style="2" customWidth="1"/>
    <col min="4614" max="4617" width="9.625" style="2"/>
    <col min="4618" max="4618" width="10.875" style="2" customWidth="1"/>
    <col min="4619" max="4864" width="9.625" style="2"/>
    <col min="4865" max="4865" width="13.375" style="2" customWidth="1"/>
    <col min="4866" max="4866" width="20.875" style="2" customWidth="1"/>
    <col min="4867" max="4867" width="13.375" style="2" customWidth="1"/>
    <col min="4868" max="4869" width="10.875" style="2" customWidth="1"/>
    <col min="4870" max="4873" width="9.625" style="2"/>
    <col min="4874" max="4874" width="10.875" style="2" customWidth="1"/>
    <col min="4875" max="5120" width="9.625" style="2"/>
    <col min="5121" max="5121" width="13.375" style="2" customWidth="1"/>
    <col min="5122" max="5122" width="20.875" style="2" customWidth="1"/>
    <col min="5123" max="5123" width="13.375" style="2" customWidth="1"/>
    <col min="5124" max="5125" width="10.875" style="2" customWidth="1"/>
    <col min="5126" max="5129" width="9.625" style="2"/>
    <col min="5130" max="5130" width="10.875" style="2" customWidth="1"/>
    <col min="5131" max="5376" width="9.625" style="2"/>
    <col min="5377" max="5377" width="13.375" style="2" customWidth="1"/>
    <col min="5378" max="5378" width="20.875" style="2" customWidth="1"/>
    <col min="5379" max="5379" width="13.375" style="2" customWidth="1"/>
    <col min="5380" max="5381" width="10.875" style="2" customWidth="1"/>
    <col min="5382" max="5385" width="9.625" style="2"/>
    <col min="5386" max="5386" width="10.875" style="2" customWidth="1"/>
    <col min="5387" max="5632" width="9.625" style="2"/>
    <col min="5633" max="5633" width="13.375" style="2" customWidth="1"/>
    <col min="5634" max="5634" width="20.875" style="2" customWidth="1"/>
    <col min="5635" max="5635" width="13.375" style="2" customWidth="1"/>
    <col min="5636" max="5637" width="10.875" style="2" customWidth="1"/>
    <col min="5638" max="5641" width="9.625" style="2"/>
    <col min="5642" max="5642" width="10.875" style="2" customWidth="1"/>
    <col min="5643" max="5888" width="9.625" style="2"/>
    <col min="5889" max="5889" width="13.375" style="2" customWidth="1"/>
    <col min="5890" max="5890" width="20.875" style="2" customWidth="1"/>
    <col min="5891" max="5891" width="13.375" style="2" customWidth="1"/>
    <col min="5892" max="5893" width="10.875" style="2" customWidth="1"/>
    <col min="5894" max="5897" width="9.625" style="2"/>
    <col min="5898" max="5898" width="10.875" style="2" customWidth="1"/>
    <col min="5899" max="6144" width="9.625" style="2"/>
    <col min="6145" max="6145" width="13.375" style="2" customWidth="1"/>
    <col min="6146" max="6146" width="20.875" style="2" customWidth="1"/>
    <col min="6147" max="6147" width="13.375" style="2" customWidth="1"/>
    <col min="6148" max="6149" width="10.875" style="2" customWidth="1"/>
    <col min="6150" max="6153" width="9.625" style="2"/>
    <col min="6154" max="6154" width="10.875" style="2" customWidth="1"/>
    <col min="6155" max="6400" width="9.625" style="2"/>
    <col min="6401" max="6401" width="13.375" style="2" customWidth="1"/>
    <col min="6402" max="6402" width="20.875" style="2" customWidth="1"/>
    <col min="6403" max="6403" width="13.375" style="2" customWidth="1"/>
    <col min="6404" max="6405" width="10.875" style="2" customWidth="1"/>
    <col min="6406" max="6409" width="9.625" style="2"/>
    <col min="6410" max="6410" width="10.875" style="2" customWidth="1"/>
    <col min="6411" max="6656" width="9.625" style="2"/>
    <col min="6657" max="6657" width="13.375" style="2" customWidth="1"/>
    <col min="6658" max="6658" width="20.875" style="2" customWidth="1"/>
    <col min="6659" max="6659" width="13.375" style="2" customWidth="1"/>
    <col min="6660" max="6661" width="10.875" style="2" customWidth="1"/>
    <col min="6662" max="6665" width="9.625" style="2"/>
    <col min="6666" max="6666" width="10.875" style="2" customWidth="1"/>
    <col min="6667" max="6912" width="9.625" style="2"/>
    <col min="6913" max="6913" width="13.375" style="2" customWidth="1"/>
    <col min="6914" max="6914" width="20.875" style="2" customWidth="1"/>
    <col min="6915" max="6915" width="13.375" style="2" customWidth="1"/>
    <col min="6916" max="6917" width="10.875" style="2" customWidth="1"/>
    <col min="6918" max="6921" width="9.625" style="2"/>
    <col min="6922" max="6922" width="10.875" style="2" customWidth="1"/>
    <col min="6923" max="7168" width="9.625" style="2"/>
    <col min="7169" max="7169" width="13.375" style="2" customWidth="1"/>
    <col min="7170" max="7170" width="20.875" style="2" customWidth="1"/>
    <col min="7171" max="7171" width="13.375" style="2" customWidth="1"/>
    <col min="7172" max="7173" width="10.875" style="2" customWidth="1"/>
    <col min="7174" max="7177" width="9.625" style="2"/>
    <col min="7178" max="7178" width="10.875" style="2" customWidth="1"/>
    <col min="7179" max="7424" width="9.625" style="2"/>
    <col min="7425" max="7425" width="13.375" style="2" customWidth="1"/>
    <col min="7426" max="7426" width="20.875" style="2" customWidth="1"/>
    <col min="7427" max="7427" width="13.375" style="2" customWidth="1"/>
    <col min="7428" max="7429" width="10.875" style="2" customWidth="1"/>
    <col min="7430" max="7433" width="9.625" style="2"/>
    <col min="7434" max="7434" width="10.875" style="2" customWidth="1"/>
    <col min="7435" max="7680" width="9.625" style="2"/>
    <col min="7681" max="7681" width="13.375" style="2" customWidth="1"/>
    <col min="7682" max="7682" width="20.875" style="2" customWidth="1"/>
    <col min="7683" max="7683" width="13.375" style="2" customWidth="1"/>
    <col min="7684" max="7685" width="10.875" style="2" customWidth="1"/>
    <col min="7686" max="7689" width="9.625" style="2"/>
    <col min="7690" max="7690" width="10.875" style="2" customWidth="1"/>
    <col min="7691" max="7936" width="9.625" style="2"/>
    <col min="7937" max="7937" width="13.375" style="2" customWidth="1"/>
    <col min="7938" max="7938" width="20.875" style="2" customWidth="1"/>
    <col min="7939" max="7939" width="13.375" style="2" customWidth="1"/>
    <col min="7940" max="7941" width="10.875" style="2" customWidth="1"/>
    <col min="7942" max="7945" width="9.625" style="2"/>
    <col min="7946" max="7946" width="10.875" style="2" customWidth="1"/>
    <col min="7947" max="8192" width="9.625" style="2"/>
    <col min="8193" max="8193" width="13.375" style="2" customWidth="1"/>
    <col min="8194" max="8194" width="20.875" style="2" customWidth="1"/>
    <col min="8195" max="8195" width="13.375" style="2" customWidth="1"/>
    <col min="8196" max="8197" width="10.875" style="2" customWidth="1"/>
    <col min="8198" max="8201" width="9.625" style="2"/>
    <col min="8202" max="8202" width="10.875" style="2" customWidth="1"/>
    <col min="8203" max="8448" width="9.625" style="2"/>
    <col min="8449" max="8449" width="13.375" style="2" customWidth="1"/>
    <col min="8450" max="8450" width="20.875" style="2" customWidth="1"/>
    <col min="8451" max="8451" width="13.375" style="2" customWidth="1"/>
    <col min="8452" max="8453" width="10.875" style="2" customWidth="1"/>
    <col min="8454" max="8457" width="9.625" style="2"/>
    <col min="8458" max="8458" width="10.875" style="2" customWidth="1"/>
    <col min="8459" max="8704" width="9.625" style="2"/>
    <col min="8705" max="8705" width="13.375" style="2" customWidth="1"/>
    <col min="8706" max="8706" width="20.875" style="2" customWidth="1"/>
    <col min="8707" max="8707" width="13.375" style="2" customWidth="1"/>
    <col min="8708" max="8709" width="10.875" style="2" customWidth="1"/>
    <col min="8710" max="8713" width="9.625" style="2"/>
    <col min="8714" max="8714" width="10.875" style="2" customWidth="1"/>
    <col min="8715" max="8960" width="9.625" style="2"/>
    <col min="8961" max="8961" width="13.375" style="2" customWidth="1"/>
    <col min="8962" max="8962" width="20.875" style="2" customWidth="1"/>
    <col min="8963" max="8963" width="13.375" style="2" customWidth="1"/>
    <col min="8964" max="8965" width="10.875" style="2" customWidth="1"/>
    <col min="8966" max="8969" width="9.625" style="2"/>
    <col min="8970" max="8970" width="10.875" style="2" customWidth="1"/>
    <col min="8971" max="9216" width="9.625" style="2"/>
    <col min="9217" max="9217" width="13.375" style="2" customWidth="1"/>
    <col min="9218" max="9218" width="20.875" style="2" customWidth="1"/>
    <col min="9219" max="9219" width="13.375" style="2" customWidth="1"/>
    <col min="9220" max="9221" width="10.875" style="2" customWidth="1"/>
    <col min="9222" max="9225" width="9.625" style="2"/>
    <col min="9226" max="9226" width="10.875" style="2" customWidth="1"/>
    <col min="9227" max="9472" width="9.625" style="2"/>
    <col min="9473" max="9473" width="13.375" style="2" customWidth="1"/>
    <col min="9474" max="9474" width="20.875" style="2" customWidth="1"/>
    <col min="9475" max="9475" width="13.375" style="2" customWidth="1"/>
    <col min="9476" max="9477" width="10.875" style="2" customWidth="1"/>
    <col min="9478" max="9481" width="9.625" style="2"/>
    <col min="9482" max="9482" width="10.875" style="2" customWidth="1"/>
    <col min="9483" max="9728" width="9.625" style="2"/>
    <col min="9729" max="9729" width="13.375" style="2" customWidth="1"/>
    <col min="9730" max="9730" width="20.875" style="2" customWidth="1"/>
    <col min="9731" max="9731" width="13.375" style="2" customWidth="1"/>
    <col min="9732" max="9733" width="10.875" style="2" customWidth="1"/>
    <col min="9734" max="9737" width="9.625" style="2"/>
    <col min="9738" max="9738" width="10.875" style="2" customWidth="1"/>
    <col min="9739" max="9984" width="9.625" style="2"/>
    <col min="9985" max="9985" width="13.375" style="2" customWidth="1"/>
    <col min="9986" max="9986" width="20.875" style="2" customWidth="1"/>
    <col min="9987" max="9987" width="13.375" style="2" customWidth="1"/>
    <col min="9988" max="9989" width="10.875" style="2" customWidth="1"/>
    <col min="9990" max="9993" width="9.625" style="2"/>
    <col min="9994" max="9994" width="10.875" style="2" customWidth="1"/>
    <col min="9995" max="10240" width="9.625" style="2"/>
    <col min="10241" max="10241" width="13.375" style="2" customWidth="1"/>
    <col min="10242" max="10242" width="20.875" style="2" customWidth="1"/>
    <col min="10243" max="10243" width="13.375" style="2" customWidth="1"/>
    <col min="10244" max="10245" width="10.875" style="2" customWidth="1"/>
    <col min="10246" max="10249" width="9.625" style="2"/>
    <col min="10250" max="10250" width="10.875" style="2" customWidth="1"/>
    <col min="10251" max="10496" width="9.625" style="2"/>
    <col min="10497" max="10497" width="13.375" style="2" customWidth="1"/>
    <col min="10498" max="10498" width="20.875" style="2" customWidth="1"/>
    <col min="10499" max="10499" width="13.375" style="2" customWidth="1"/>
    <col min="10500" max="10501" width="10.875" style="2" customWidth="1"/>
    <col min="10502" max="10505" width="9.625" style="2"/>
    <col min="10506" max="10506" width="10.875" style="2" customWidth="1"/>
    <col min="10507" max="10752" width="9.625" style="2"/>
    <col min="10753" max="10753" width="13.375" style="2" customWidth="1"/>
    <col min="10754" max="10754" width="20.875" style="2" customWidth="1"/>
    <col min="10755" max="10755" width="13.375" style="2" customWidth="1"/>
    <col min="10756" max="10757" width="10.875" style="2" customWidth="1"/>
    <col min="10758" max="10761" width="9.625" style="2"/>
    <col min="10762" max="10762" width="10.875" style="2" customWidth="1"/>
    <col min="10763" max="11008" width="9.625" style="2"/>
    <col min="11009" max="11009" width="13.375" style="2" customWidth="1"/>
    <col min="11010" max="11010" width="20.875" style="2" customWidth="1"/>
    <col min="11011" max="11011" width="13.375" style="2" customWidth="1"/>
    <col min="11012" max="11013" width="10.875" style="2" customWidth="1"/>
    <col min="11014" max="11017" width="9.625" style="2"/>
    <col min="11018" max="11018" width="10.875" style="2" customWidth="1"/>
    <col min="11019" max="11264" width="9.625" style="2"/>
    <col min="11265" max="11265" width="13.375" style="2" customWidth="1"/>
    <col min="11266" max="11266" width="20.875" style="2" customWidth="1"/>
    <col min="11267" max="11267" width="13.375" style="2" customWidth="1"/>
    <col min="11268" max="11269" width="10.875" style="2" customWidth="1"/>
    <col min="11270" max="11273" width="9.625" style="2"/>
    <col min="11274" max="11274" width="10.875" style="2" customWidth="1"/>
    <col min="11275" max="11520" width="9.625" style="2"/>
    <col min="11521" max="11521" width="13.375" style="2" customWidth="1"/>
    <col min="11522" max="11522" width="20.875" style="2" customWidth="1"/>
    <col min="11523" max="11523" width="13.375" style="2" customWidth="1"/>
    <col min="11524" max="11525" width="10.875" style="2" customWidth="1"/>
    <col min="11526" max="11529" width="9.625" style="2"/>
    <col min="11530" max="11530" width="10.875" style="2" customWidth="1"/>
    <col min="11531" max="11776" width="9.625" style="2"/>
    <col min="11777" max="11777" width="13.375" style="2" customWidth="1"/>
    <col min="11778" max="11778" width="20.875" style="2" customWidth="1"/>
    <col min="11779" max="11779" width="13.375" style="2" customWidth="1"/>
    <col min="11780" max="11781" width="10.875" style="2" customWidth="1"/>
    <col min="11782" max="11785" width="9.625" style="2"/>
    <col min="11786" max="11786" width="10.875" style="2" customWidth="1"/>
    <col min="11787" max="12032" width="9.625" style="2"/>
    <col min="12033" max="12033" width="13.375" style="2" customWidth="1"/>
    <col min="12034" max="12034" width="20.875" style="2" customWidth="1"/>
    <col min="12035" max="12035" width="13.375" style="2" customWidth="1"/>
    <col min="12036" max="12037" width="10.875" style="2" customWidth="1"/>
    <col min="12038" max="12041" width="9.625" style="2"/>
    <col min="12042" max="12042" width="10.875" style="2" customWidth="1"/>
    <col min="12043" max="12288" width="9.625" style="2"/>
    <col min="12289" max="12289" width="13.375" style="2" customWidth="1"/>
    <col min="12290" max="12290" width="20.875" style="2" customWidth="1"/>
    <col min="12291" max="12291" width="13.375" style="2" customWidth="1"/>
    <col min="12292" max="12293" width="10.875" style="2" customWidth="1"/>
    <col min="12294" max="12297" width="9.625" style="2"/>
    <col min="12298" max="12298" width="10.875" style="2" customWidth="1"/>
    <col min="12299" max="12544" width="9.625" style="2"/>
    <col min="12545" max="12545" width="13.375" style="2" customWidth="1"/>
    <col min="12546" max="12546" width="20.875" style="2" customWidth="1"/>
    <col min="12547" max="12547" width="13.375" style="2" customWidth="1"/>
    <col min="12548" max="12549" width="10.875" style="2" customWidth="1"/>
    <col min="12550" max="12553" width="9.625" style="2"/>
    <col min="12554" max="12554" width="10.875" style="2" customWidth="1"/>
    <col min="12555" max="12800" width="9.625" style="2"/>
    <col min="12801" max="12801" width="13.375" style="2" customWidth="1"/>
    <col min="12802" max="12802" width="20.875" style="2" customWidth="1"/>
    <col min="12803" max="12803" width="13.375" style="2" customWidth="1"/>
    <col min="12804" max="12805" width="10.875" style="2" customWidth="1"/>
    <col min="12806" max="12809" width="9.625" style="2"/>
    <col min="12810" max="12810" width="10.875" style="2" customWidth="1"/>
    <col min="12811" max="13056" width="9.625" style="2"/>
    <col min="13057" max="13057" width="13.375" style="2" customWidth="1"/>
    <col min="13058" max="13058" width="20.875" style="2" customWidth="1"/>
    <col min="13059" max="13059" width="13.375" style="2" customWidth="1"/>
    <col min="13060" max="13061" width="10.875" style="2" customWidth="1"/>
    <col min="13062" max="13065" width="9.625" style="2"/>
    <col min="13066" max="13066" width="10.875" style="2" customWidth="1"/>
    <col min="13067" max="13312" width="9.625" style="2"/>
    <col min="13313" max="13313" width="13.375" style="2" customWidth="1"/>
    <col min="13314" max="13314" width="20.875" style="2" customWidth="1"/>
    <col min="13315" max="13315" width="13.375" style="2" customWidth="1"/>
    <col min="13316" max="13317" width="10.875" style="2" customWidth="1"/>
    <col min="13318" max="13321" width="9.625" style="2"/>
    <col min="13322" max="13322" width="10.875" style="2" customWidth="1"/>
    <col min="13323" max="13568" width="9.625" style="2"/>
    <col min="13569" max="13569" width="13.375" style="2" customWidth="1"/>
    <col min="13570" max="13570" width="20.875" style="2" customWidth="1"/>
    <col min="13571" max="13571" width="13.375" style="2" customWidth="1"/>
    <col min="13572" max="13573" width="10.875" style="2" customWidth="1"/>
    <col min="13574" max="13577" width="9.625" style="2"/>
    <col min="13578" max="13578" width="10.875" style="2" customWidth="1"/>
    <col min="13579" max="13824" width="9.625" style="2"/>
    <col min="13825" max="13825" width="13.375" style="2" customWidth="1"/>
    <col min="13826" max="13826" width="20.875" style="2" customWidth="1"/>
    <col min="13827" max="13827" width="13.375" style="2" customWidth="1"/>
    <col min="13828" max="13829" width="10.875" style="2" customWidth="1"/>
    <col min="13830" max="13833" width="9.625" style="2"/>
    <col min="13834" max="13834" width="10.875" style="2" customWidth="1"/>
    <col min="13835" max="14080" width="9.625" style="2"/>
    <col min="14081" max="14081" width="13.375" style="2" customWidth="1"/>
    <col min="14082" max="14082" width="20.875" style="2" customWidth="1"/>
    <col min="14083" max="14083" width="13.375" style="2" customWidth="1"/>
    <col min="14084" max="14085" width="10.875" style="2" customWidth="1"/>
    <col min="14086" max="14089" width="9.625" style="2"/>
    <col min="14090" max="14090" width="10.875" style="2" customWidth="1"/>
    <col min="14091" max="14336" width="9.625" style="2"/>
    <col min="14337" max="14337" width="13.375" style="2" customWidth="1"/>
    <col min="14338" max="14338" width="20.875" style="2" customWidth="1"/>
    <col min="14339" max="14339" width="13.375" style="2" customWidth="1"/>
    <col min="14340" max="14341" width="10.875" style="2" customWidth="1"/>
    <col min="14342" max="14345" width="9.625" style="2"/>
    <col min="14346" max="14346" width="10.875" style="2" customWidth="1"/>
    <col min="14347" max="14592" width="9.625" style="2"/>
    <col min="14593" max="14593" width="13.375" style="2" customWidth="1"/>
    <col min="14594" max="14594" width="20.875" style="2" customWidth="1"/>
    <col min="14595" max="14595" width="13.375" style="2" customWidth="1"/>
    <col min="14596" max="14597" width="10.875" style="2" customWidth="1"/>
    <col min="14598" max="14601" width="9.625" style="2"/>
    <col min="14602" max="14602" width="10.875" style="2" customWidth="1"/>
    <col min="14603" max="14848" width="9.625" style="2"/>
    <col min="14849" max="14849" width="13.375" style="2" customWidth="1"/>
    <col min="14850" max="14850" width="20.875" style="2" customWidth="1"/>
    <col min="14851" max="14851" width="13.375" style="2" customWidth="1"/>
    <col min="14852" max="14853" width="10.875" style="2" customWidth="1"/>
    <col min="14854" max="14857" width="9.625" style="2"/>
    <col min="14858" max="14858" width="10.875" style="2" customWidth="1"/>
    <col min="14859" max="15104" width="9.625" style="2"/>
    <col min="15105" max="15105" width="13.375" style="2" customWidth="1"/>
    <col min="15106" max="15106" width="20.875" style="2" customWidth="1"/>
    <col min="15107" max="15107" width="13.375" style="2" customWidth="1"/>
    <col min="15108" max="15109" width="10.875" style="2" customWidth="1"/>
    <col min="15110" max="15113" width="9.625" style="2"/>
    <col min="15114" max="15114" width="10.875" style="2" customWidth="1"/>
    <col min="15115" max="15360" width="9.625" style="2"/>
    <col min="15361" max="15361" width="13.375" style="2" customWidth="1"/>
    <col min="15362" max="15362" width="20.875" style="2" customWidth="1"/>
    <col min="15363" max="15363" width="13.375" style="2" customWidth="1"/>
    <col min="15364" max="15365" width="10.875" style="2" customWidth="1"/>
    <col min="15366" max="15369" width="9.625" style="2"/>
    <col min="15370" max="15370" width="10.875" style="2" customWidth="1"/>
    <col min="15371" max="15616" width="9.625" style="2"/>
    <col min="15617" max="15617" width="13.375" style="2" customWidth="1"/>
    <col min="15618" max="15618" width="20.875" style="2" customWidth="1"/>
    <col min="15619" max="15619" width="13.375" style="2" customWidth="1"/>
    <col min="15620" max="15621" width="10.875" style="2" customWidth="1"/>
    <col min="15622" max="15625" width="9.625" style="2"/>
    <col min="15626" max="15626" width="10.875" style="2" customWidth="1"/>
    <col min="15627" max="15872" width="9.625" style="2"/>
    <col min="15873" max="15873" width="13.375" style="2" customWidth="1"/>
    <col min="15874" max="15874" width="20.875" style="2" customWidth="1"/>
    <col min="15875" max="15875" width="13.375" style="2" customWidth="1"/>
    <col min="15876" max="15877" width="10.875" style="2" customWidth="1"/>
    <col min="15878" max="15881" width="9.625" style="2"/>
    <col min="15882" max="15882" width="10.875" style="2" customWidth="1"/>
    <col min="15883" max="16128" width="9.625" style="2"/>
    <col min="16129" max="16129" width="13.375" style="2" customWidth="1"/>
    <col min="16130" max="16130" width="20.875" style="2" customWidth="1"/>
    <col min="16131" max="16131" width="13.375" style="2" customWidth="1"/>
    <col min="16132" max="16133" width="10.875" style="2" customWidth="1"/>
    <col min="16134" max="16137" width="9.625" style="2"/>
    <col min="16138" max="16138" width="10.875" style="2" customWidth="1"/>
    <col min="16139" max="16384" width="9.625" style="2"/>
  </cols>
  <sheetData>
    <row r="1" spans="1:12" x14ac:dyDescent="0.2">
      <c r="A1" s="1"/>
    </row>
    <row r="6" spans="1:12" x14ac:dyDescent="0.2">
      <c r="E6" s="3" t="s">
        <v>319</v>
      </c>
    </row>
    <row r="8" spans="1:12" x14ac:dyDescent="0.2">
      <c r="C8" s="1" t="s">
        <v>320</v>
      </c>
    </row>
    <row r="9" spans="1:12" x14ac:dyDescent="0.2">
      <c r="C9" s="1" t="s">
        <v>321</v>
      </c>
    </row>
    <row r="10" spans="1:12" x14ac:dyDescent="0.2">
      <c r="C10" s="1" t="s">
        <v>322</v>
      </c>
    </row>
    <row r="11" spans="1:12" x14ac:dyDescent="0.2">
      <c r="C11" s="1" t="s">
        <v>323</v>
      </c>
    </row>
    <row r="12" spans="1:12" x14ac:dyDescent="0.2">
      <c r="C12" s="1" t="s">
        <v>324</v>
      </c>
    </row>
    <row r="14" spans="1:12" x14ac:dyDescent="0.2">
      <c r="C14" s="3" t="s">
        <v>325</v>
      </c>
    </row>
    <row r="15" spans="1:12" ht="18" thickBot="1" x14ac:dyDescent="0.25">
      <c r="B15" s="4"/>
      <c r="C15" s="4"/>
      <c r="D15" s="4"/>
      <c r="E15" s="4"/>
      <c r="F15" s="4"/>
      <c r="G15" s="4"/>
      <c r="H15" s="4"/>
      <c r="I15" s="4"/>
      <c r="J15" s="4"/>
      <c r="K15" s="28" t="s">
        <v>326</v>
      </c>
      <c r="L15" s="4"/>
    </row>
    <row r="16" spans="1:12" x14ac:dyDescent="0.2">
      <c r="C16" s="9"/>
      <c r="D16" s="7"/>
      <c r="E16" s="7"/>
      <c r="F16" s="7"/>
      <c r="G16" s="7"/>
      <c r="H16" s="7"/>
      <c r="I16" s="7"/>
      <c r="J16" s="7"/>
      <c r="K16" s="7"/>
      <c r="L16" s="7"/>
    </row>
    <row r="17" spans="2:12" x14ac:dyDescent="0.2">
      <c r="C17" s="10" t="s">
        <v>327</v>
      </c>
      <c r="D17" s="9"/>
      <c r="E17" s="9"/>
      <c r="F17" s="9"/>
      <c r="G17" s="53" t="s">
        <v>328</v>
      </c>
      <c r="H17" s="9"/>
      <c r="I17" s="9"/>
      <c r="J17" s="9"/>
      <c r="K17" s="9"/>
      <c r="L17" s="9"/>
    </row>
    <row r="18" spans="2:12" x14ac:dyDescent="0.2">
      <c r="C18" s="10" t="s">
        <v>329</v>
      </c>
      <c r="D18" s="10" t="s">
        <v>330</v>
      </c>
      <c r="E18" s="10" t="s">
        <v>331</v>
      </c>
      <c r="F18" s="10" t="s">
        <v>332</v>
      </c>
      <c r="G18" s="54" t="s">
        <v>333</v>
      </c>
      <c r="H18" s="27" t="s">
        <v>334</v>
      </c>
      <c r="I18" s="27" t="s">
        <v>335</v>
      </c>
      <c r="J18" s="10" t="s">
        <v>336</v>
      </c>
      <c r="K18" s="10" t="s">
        <v>337</v>
      </c>
      <c r="L18" s="27" t="s">
        <v>178</v>
      </c>
    </row>
    <row r="19" spans="2:12" x14ac:dyDescent="0.2">
      <c r="B19" s="7"/>
      <c r="C19" s="8" t="s">
        <v>338</v>
      </c>
      <c r="D19" s="8" t="s">
        <v>339</v>
      </c>
      <c r="E19" s="8" t="s">
        <v>340</v>
      </c>
      <c r="F19" s="5"/>
      <c r="G19" s="55" t="s">
        <v>341</v>
      </c>
      <c r="H19" s="26" t="s">
        <v>342</v>
      </c>
      <c r="I19" s="8"/>
      <c r="J19" s="8" t="s">
        <v>343</v>
      </c>
      <c r="K19" s="5"/>
      <c r="L19" s="5"/>
    </row>
    <row r="20" spans="2:12" x14ac:dyDescent="0.2">
      <c r="C20" s="9"/>
      <c r="D20" s="35"/>
      <c r="E20" s="56" t="s">
        <v>344</v>
      </c>
      <c r="K20" s="56"/>
    </row>
    <row r="21" spans="2:12" x14ac:dyDescent="0.2">
      <c r="B21" s="1" t="s">
        <v>345</v>
      </c>
      <c r="C21" s="13">
        <v>1112</v>
      </c>
      <c r="D21" s="44" t="s">
        <v>346</v>
      </c>
      <c r="E21" s="15"/>
      <c r="F21" s="36" t="s">
        <v>346</v>
      </c>
      <c r="G21" s="20" t="s">
        <v>346</v>
      </c>
      <c r="H21" s="20" t="s">
        <v>346</v>
      </c>
      <c r="I21" s="20" t="s">
        <v>346</v>
      </c>
      <c r="J21" s="20" t="s">
        <v>346</v>
      </c>
      <c r="K21" s="20" t="s">
        <v>346</v>
      </c>
      <c r="L21" s="20" t="s">
        <v>346</v>
      </c>
    </row>
    <row r="22" spans="2:12" x14ac:dyDescent="0.2">
      <c r="B22" s="1" t="s">
        <v>347</v>
      </c>
      <c r="C22" s="13">
        <v>653</v>
      </c>
      <c r="D22" s="44" t="s">
        <v>346</v>
      </c>
      <c r="F22" s="36" t="s">
        <v>346</v>
      </c>
      <c r="G22" s="20" t="s">
        <v>346</v>
      </c>
      <c r="H22" s="20" t="s">
        <v>346</v>
      </c>
      <c r="I22" s="20" t="s">
        <v>346</v>
      </c>
      <c r="J22" s="20" t="s">
        <v>346</v>
      </c>
      <c r="K22" s="20" t="s">
        <v>346</v>
      </c>
      <c r="L22" s="20" t="s">
        <v>346</v>
      </c>
    </row>
    <row r="23" spans="2:12" x14ac:dyDescent="0.2">
      <c r="B23" s="1" t="s">
        <v>348</v>
      </c>
      <c r="C23" s="13">
        <v>567.63</v>
      </c>
      <c r="D23" s="57">
        <v>1.63</v>
      </c>
      <c r="E23" s="36" t="s">
        <v>349</v>
      </c>
      <c r="G23" s="15">
        <v>15.94</v>
      </c>
      <c r="H23" s="15">
        <v>183.68</v>
      </c>
      <c r="I23" s="15">
        <v>168.02</v>
      </c>
      <c r="J23" s="15">
        <v>46.43</v>
      </c>
      <c r="K23" s="15">
        <v>21.36</v>
      </c>
      <c r="L23" s="15">
        <v>41.6</v>
      </c>
    </row>
    <row r="24" spans="2:12" x14ac:dyDescent="0.2">
      <c r="B24" s="1" t="s">
        <v>350</v>
      </c>
      <c r="C24" s="13">
        <v>714.35</v>
      </c>
      <c r="D24" s="57">
        <v>4.54</v>
      </c>
      <c r="E24" s="36" t="s">
        <v>351</v>
      </c>
      <c r="G24" s="15">
        <v>54.43</v>
      </c>
      <c r="H24" s="15">
        <v>166.59</v>
      </c>
      <c r="I24" s="15">
        <v>111.9</v>
      </c>
      <c r="J24" s="15">
        <v>25.03</v>
      </c>
      <c r="K24" s="15">
        <v>85.72</v>
      </c>
      <c r="L24" s="15">
        <v>123.97</v>
      </c>
    </row>
    <row r="25" spans="2:12" x14ac:dyDescent="0.2">
      <c r="B25" s="1"/>
      <c r="C25" s="13"/>
      <c r="D25" s="57"/>
      <c r="E25" s="36"/>
      <c r="G25" s="15"/>
      <c r="H25" s="15"/>
      <c r="I25" s="15"/>
      <c r="J25" s="15"/>
      <c r="K25" s="15"/>
      <c r="L25" s="15"/>
    </row>
    <row r="26" spans="2:12" x14ac:dyDescent="0.2">
      <c r="B26" s="1" t="s">
        <v>285</v>
      </c>
      <c r="C26" s="13">
        <v>635.53</v>
      </c>
      <c r="D26" s="57">
        <v>4.49</v>
      </c>
      <c r="E26" s="36" t="s">
        <v>352</v>
      </c>
      <c r="G26" s="15">
        <v>32.619999999999997</v>
      </c>
      <c r="H26" s="15">
        <v>225.69</v>
      </c>
      <c r="I26" s="15">
        <v>83.94</v>
      </c>
      <c r="J26" s="15">
        <v>12.66</v>
      </c>
      <c r="K26" s="15">
        <v>79.52</v>
      </c>
      <c r="L26" s="15">
        <v>86.4</v>
      </c>
    </row>
    <row r="27" spans="2:12" x14ac:dyDescent="0.2">
      <c r="B27" s="1" t="s">
        <v>286</v>
      </c>
      <c r="C27" s="13">
        <v>774.78</v>
      </c>
      <c r="D27" s="57">
        <v>2.92</v>
      </c>
      <c r="E27" s="36" t="s">
        <v>353</v>
      </c>
      <c r="G27" s="15">
        <v>48.68</v>
      </c>
      <c r="H27" s="15">
        <v>186.63</v>
      </c>
      <c r="I27" s="15">
        <v>85.37</v>
      </c>
      <c r="J27" s="15">
        <v>4.95</v>
      </c>
      <c r="K27" s="15">
        <v>88.85</v>
      </c>
      <c r="L27" s="15">
        <v>189.24</v>
      </c>
    </row>
    <row r="28" spans="2:12" x14ac:dyDescent="0.2">
      <c r="B28" s="1" t="s">
        <v>287</v>
      </c>
      <c r="C28" s="13">
        <v>1131</v>
      </c>
      <c r="D28" s="57">
        <v>4.28</v>
      </c>
      <c r="E28" s="36" t="s">
        <v>354</v>
      </c>
      <c r="G28" s="15">
        <v>44.42</v>
      </c>
      <c r="H28" s="15">
        <v>117.42</v>
      </c>
      <c r="I28" s="15">
        <v>149.88999999999999</v>
      </c>
      <c r="J28" s="15">
        <v>3.5</v>
      </c>
      <c r="K28" s="15">
        <v>197.26</v>
      </c>
      <c r="L28" s="15">
        <v>139.4</v>
      </c>
    </row>
    <row r="29" spans="2:12" x14ac:dyDescent="0.2">
      <c r="B29" s="1" t="s">
        <v>288</v>
      </c>
      <c r="C29" s="16">
        <f>SUM(D29:L29)</f>
        <v>875.37999999999988</v>
      </c>
      <c r="D29" s="57">
        <v>6.89</v>
      </c>
      <c r="E29" s="15">
        <v>119.09</v>
      </c>
      <c r="F29" s="15">
        <v>63.74</v>
      </c>
      <c r="G29" s="15">
        <v>104.81</v>
      </c>
      <c r="H29" s="15">
        <v>95.66</v>
      </c>
      <c r="I29" s="15">
        <v>259.25</v>
      </c>
      <c r="J29" s="15">
        <v>0.88</v>
      </c>
      <c r="K29" s="15">
        <v>160.41</v>
      </c>
      <c r="L29" s="15">
        <v>64.650000000000006</v>
      </c>
    </row>
    <row r="30" spans="2:12" x14ac:dyDescent="0.2">
      <c r="B30" s="1"/>
      <c r="C30" s="16"/>
      <c r="D30" s="57"/>
      <c r="E30" s="15"/>
      <c r="F30" s="15"/>
      <c r="G30" s="15"/>
      <c r="H30" s="15"/>
      <c r="I30" s="15"/>
      <c r="J30" s="15"/>
      <c r="K30" s="15"/>
      <c r="L30" s="15"/>
    </row>
    <row r="31" spans="2:12" x14ac:dyDescent="0.2">
      <c r="B31" s="1" t="s">
        <v>289</v>
      </c>
      <c r="C31" s="16">
        <f>SUM(D31:L31)</f>
        <v>823.79</v>
      </c>
      <c r="D31" s="57">
        <v>3.47</v>
      </c>
      <c r="E31" s="15">
        <v>34</v>
      </c>
      <c r="F31" s="15">
        <v>29.55</v>
      </c>
      <c r="G31" s="15">
        <v>134.76</v>
      </c>
      <c r="H31" s="15">
        <v>155.97</v>
      </c>
      <c r="I31" s="15">
        <v>290.52</v>
      </c>
      <c r="J31" s="15">
        <v>2.06</v>
      </c>
      <c r="K31" s="15">
        <v>72.5</v>
      </c>
      <c r="L31" s="15">
        <v>100.96</v>
      </c>
    </row>
    <row r="32" spans="2:12" x14ac:dyDescent="0.2">
      <c r="B32" s="1" t="s">
        <v>290</v>
      </c>
      <c r="C32" s="16">
        <f>SUM(D32:L32)</f>
        <v>876.17000000000007</v>
      </c>
      <c r="D32" s="57">
        <v>3.38</v>
      </c>
      <c r="E32" s="15">
        <v>42.34</v>
      </c>
      <c r="F32" s="15">
        <v>0.79</v>
      </c>
      <c r="G32" s="15">
        <v>289.69</v>
      </c>
      <c r="H32" s="15">
        <v>116.37</v>
      </c>
      <c r="I32" s="15">
        <v>297.36</v>
      </c>
      <c r="J32" s="15">
        <v>1.5</v>
      </c>
      <c r="K32" s="15">
        <v>20.350000000000001</v>
      </c>
      <c r="L32" s="15">
        <v>104.39</v>
      </c>
    </row>
    <row r="33" spans="2:13" x14ac:dyDescent="0.2">
      <c r="B33" s="1" t="s">
        <v>291</v>
      </c>
      <c r="C33" s="16">
        <f>SUM(D33:L33)</f>
        <v>708.78999999999985</v>
      </c>
      <c r="D33" s="57">
        <v>5.44</v>
      </c>
      <c r="E33" s="15">
        <v>25.25</v>
      </c>
      <c r="F33" s="15">
        <v>29.59</v>
      </c>
      <c r="G33" s="15">
        <v>280.14999999999998</v>
      </c>
      <c r="H33" s="15">
        <v>68.319999999999993</v>
      </c>
      <c r="I33" s="15">
        <v>239.12</v>
      </c>
      <c r="J33" s="15">
        <v>3.83</v>
      </c>
      <c r="K33" s="15">
        <v>3.92</v>
      </c>
      <c r="L33" s="15">
        <v>53.17</v>
      </c>
    </row>
    <row r="34" spans="2:13" x14ac:dyDescent="0.2">
      <c r="B34" s="1" t="s">
        <v>355</v>
      </c>
      <c r="C34" s="16">
        <f>SUM(D34:L34)</f>
        <v>375.81</v>
      </c>
      <c r="D34" s="57">
        <v>0.51</v>
      </c>
      <c r="E34" s="15">
        <v>39.130000000000003</v>
      </c>
      <c r="F34" s="15">
        <v>5.32</v>
      </c>
      <c r="G34" s="15">
        <v>178.46</v>
      </c>
      <c r="H34" s="15">
        <v>60.06</v>
      </c>
      <c r="I34" s="15">
        <v>49.02</v>
      </c>
      <c r="J34" s="15">
        <v>2.38</v>
      </c>
      <c r="K34" s="15">
        <v>6.67</v>
      </c>
      <c r="L34" s="15">
        <v>34.26</v>
      </c>
    </row>
    <row r="35" spans="2:13" x14ac:dyDescent="0.2">
      <c r="B35" s="1"/>
      <c r="C35" s="16"/>
      <c r="D35" s="57"/>
      <c r="E35" s="15"/>
      <c r="F35" s="15"/>
      <c r="G35" s="15"/>
      <c r="H35" s="15"/>
      <c r="I35" s="15"/>
      <c r="J35" s="15"/>
      <c r="K35" s="15"/>
      <c r="L35" s="15"/>
    </row>
    <row r="36" spans="2:13" x14ac:dyDescent="0.2">
      <c r="B36" s="1" t="s">
        <v>293</v>
      </c>
      <c r="C36" s="16">
        <f>SUM(D36:L36)</f>
        <v>354.85999999999996</v>
      </c>
      <c r="D36" s="57">
        <v>0.32</v>
      </c>
      <c r="E36" s="36"/>
      <c r="F36" s="36">
        <v>17.78</v>
      </c>
      <c r="G36" s="15">
        <v>174.1</v>
      </c>
      <c r="H36" s="15">
        <v>85.07</v>
      </c>
      <c r="I36" s="15">
        <v>30.52</v>
      </c>
      <c r="J36" s="15">
        <v>2.31</v>
      </c>
      <c r="K36" s="15"/>
      <c r="L36" s="48">
        <v>44.76</v>
      </c>
    </row>
    <row r="37" spans="2:13" x14ac:dyDescent="0.2">
      <c r="B37" s="1" t="s">
        <v>294</v>
      </c>
      <c r="C37" s="16">
        <f>SUM(D37:L37)</f>
        <v>323.60999999999996</v>
      </c>
      <c r="D37" s="44" t="s">
        <v>28</v>
      </c>
      <c r="E37" s="36"/>
      <c r="F37" s="36">
        <v>39.32</v>
      </c>
      <c r="G37" s="15">
        <v>104.62</v>
      </c>
      <c r="H37" s="15">
        <v>146.1</v>
      </c>
      <c r="I37" s="15">
        <v>2.14</v>
      </c>
      <c r="J37" s="15">
        <v>7.44</v>
      </c>
      <c r="K37" s="15"/>
      <c r="L37" s="48">
        <v>23.99</v>
      </c>
    </row>
    <row r="38" spans="2:13" s="19" customFormat="1" x14ac:dyDescent="0.2">
      <c r="B38" s="3" t="s">
        <v>295</v>
      </c>
      <c r="C38" s="17">
        <f>SUM(D38:L38)</f>
        <v>232.32999999999998</v>
      </c>
      <c r="D38" s="58">
        <v>0.59</v>
      </c>
      <c r="E38" s="59"/>
      <c r="F38" s="59">
        <v>40.590000000000003</v>
      </c>
      <c r="G38" s="29">
        <v>48.08</v>
      </c>
      <c r="H38" s="29">
        <v>107.39</v>
      </c>
      <c r="I38" s="29">
        <v>13.92</v>
      </c>
      <c r="J38" s="29">
        <v>2</v>
      </c>
      <c r="K38" s="29"/>
      <c r="L38" s="50">
        <v>19.760000000000002</v>
      </c>
    </row>
    <row r="39" spans="2:13" ht="18" thickBot="1" x14ac:dyDescent="0.25">
      <c r="B39" s="4"/>
      <c r="C39" s="21"/>
      <c r="D39" s="4"/>
      <c r="E39" s="4"/>
      <c r="F39" s="4"/>
      <c r="G39" s="41"/>
      <c r="H39" s="41"/>
      <c r="I39" s="41"/>
      <c r="J39" s="41"/>
      <c r="K39" s="4"/>
      <c r="L39" s="41"/>
    </row>
    <row r="40" spans="2:13" x14ac:dyDescent="0.2">
      <c r="C40" s="1" t="s">
        <v>318</v>
      </c>
    </row>
    <row r="41" spans="2:13" x14ac:dyDescent="0.2">
      <c r="C41" s="35"/>
    </row>
    <row r="42" spans="2:13" x14ac:dyDescent="0.2">
      <c r="C42" s="35"/>
    </row>
    <row r="43" spans="2:13" x14ac:dyDescent="0.2">
      <c r="C43" s="35"/>
    </row>
    <row r="44" spans="2:13" x14ac:dyDescent="0.2">
      <c r="C44" s="60" t="s">
        <v>356</v>
      </c>
    </row>
    <row r="45" spans="2:13" ht="18" thickBot="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28" t="s">
        <v>357</v>
      </c>
      <c r="M45" s="4"/>
    </row>
    <row r="46" spans="2:13" x14ac:dyDescent="0.2">
      <c r="C46" s="9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2:13" x14ac:dyDescent="0.2">
      <c r="C47" s="10" t="s">
        <v>327</v>
      </c>
      <c r="D47" s="10"/>
      <c r="E47" s="9"/>
      <c r="F47" s="10" t="s">
        <v>358</v>
      </c>
      <c r="G47" s="9"/>
      <c r="H47" s="9"/>
      <c r="I47" s="10" t="s">
        <v>359</v>
      </c>
      <c r="J47" s="9"/>
      <c r="K47" s="9"/>
      <c r="L47" s="61"/>
      <c r="M47" s="9"/>
    </row>
    <row r="48" spans="2:13" x14ac:dyDescent="0.2">
      <c r="C48" s="10" t="s">
        <v>329</v>
      </c>
      <c r="D48" s="27" t="s">
        <v>360</v>
      </c>
      <c r="E48" s="10" t="s">
        <v>361</v>
      </c>
      <c r="F48" s="10" t="s">
        <v>362</v>
      </c>
      <c r="G48" s="10" t="s">
        <v>363</v>
      </c>
      <c r="H48" s="10" t="s">
        <v>364</v>
      </c>
      <c r="I48" s="27" t="s">
        <v>365</v>
      </c>
      <c r="J48" s="10" t="s">
        <v>366</v>
      </c>
      <c r="K48" s="10" t="s">
        <v>367</v>
      </c>
      <c r="L48" s="62" t="s">
        <v>368</v>
      </c>
      <c r="M48" s="10" t="s">
        <v>283</v>
      </c>
    </row>
    <row r="49" spans="2:13" x14ac:dyDescent="0.2">
      <c r="B49" s="7"/>
      <c r="C49" s="8" t="s">
        <v>338</v>
      </c>
      <c r="D49" s="8" t="s">
        <v>369</v>
      </c>
      <c r="E49" s="5"/>
      <c r="F49" s="63" t="s">
        <v>370</v>
      </c>
      <c r="G49" s="8" t="s">
        <v>371</v>
      </c>
      <c r="H49" s="5"/>
      <c r="I49" s="26" t="s">
        <v>372</v>
      </c>
      <c r="J49" s="5"/>
      <c r="K49" s="8" t="s">
        <v>273</v>
      </c>
      <c r="L49" s="64" t="s">
        <v>373</v>
      </c>
      <c r="M49" s="5" t="s">
        <v>374</v>
      </c>
    </row>
    <row r="50" spans="2:13" x14ac:dyDescent="0.2">
      <c r="C50" s="9"/>
    </row>
    <row r="51" spans="2:13" x14ac:dyDescent="0.2">
      <c r="B51" s="1" t="s">
        <v>345</v>
      </c>
      <c r="C51" s="16">
        <f>SUM(D51:M51)</f>
        <v>1111.99</v>
      </c>
      <c r="D51" s="15">
        <v>36.5</v>
      </c>
      <c r="E51" s="15">
        <v>65.17</v>
      </c>
      <c r="F51" s="15">
        <v>172.83</v>
      </c>
      <c r="G51" s="15">
        <v>4.21</v>
      </c>
      <c r="H51" s="15">
        <v>60.73</v>
      </c>
      <c r="I51" s="15">
        <v>647.54999999999995</v>
      </c>
      <c r="J51" s="20" t="s">
        <v>346</v>
      </c>
      <c r="K51" s="20" t="s">
        <v>346</v>
      </c>
      <c r="L51" s="20" t="s">
        <v>346</v>
      </c>
      <c r="M51" s="15">
        <v>125</v>
      </c>
    </row>
    <row r="52" spans="2:13" x14ac:dyDescent="0.2">
      <c r="B52" s="1" t="s">
        <v>347</v>
      </c>
      <c r="C52" s="16">
        <f>SUM(D52:M52)</f>
        <v>653.02</v>
      </c>
      <c r="D52" s="15">
        <v>6.5</v>
      </c>
      <c r="E52" s="15">
        <v>25.5</v>
      </c>
      <c r="F52" s="15">
        <v>226.52</v>
      </c>
      <c r="G52" s="15">
        <v>46.24</v>
      </c>
      <c r="H52" s="15">
        <v>45.13</v>
      </c>
      <c r="I52" s="15">
        <v>112.13</v>
      </c>
      <c r="J52" s="20" t="s">
        <v>346</v>
      </c>
      <c r="K52" s="20" t="s">
        <v>346</v>
      </c>
      <c r="L52" s="20" t="s">
        <v>346</v>
      </c>
      <c r="M52" s="15">
        <v>191</v>
      </c>
    </row>
    <row r="53" spans="2:13" x14ac:dyDescent="0.2">
      <c r="B53" s="1" t="s">
        <v>348</v>
      </c>
      <c r="C53" s="16">
        <f>SUM(D53:M53)</f>
        <v>567.59999999999991</v>
      </c>
      <c r="D53" s="15">
        <v>4.04</v>
      </c>
      <c r="E53" s="15">
        <v>50.78</v>
      </c>
      <c r="F53" s="15">
        <v>296.64999999999998</v>
      </c>
      <c r="G53" s="15">
        <v>8.83</v>
      </c>
      <c r="H53" s="15">
        <v>26.19</v>
      </c>
      <c r="I53" s="15">
        <v>34.64</v>
      </c>
      <c r="J53" s="15">
        <v>32.770000000000003</v>
      </c>
      <c r="K53" s="15">
        <v>9.6999999999999993</v>
      </c>
      <c r="L53" s="20" t="s">
        <v>346</v>
      </c>
      <c r="M53" s="15">
        <v>104</v>
      </c>
    </row>
    <row r="54" spans="2:13" x14ac:dyDescent="0.2">
      <c r="B54" s="1" t="s">
        <v>350</v>
      </c>
      <c r="C54" s="16">
        <f>SUM(D54:M54)</f>
        <v>713.93999999999994</v>
      </c>
      <c r="D54" s="15">
        <v>0.6</v>
      </c>
      <c r="E54" s="15">
        <v>94.32</v>
      </c>
      <c r="F54" s="15">
        <v>246.34</v>
      </c>
      <c r="G54" s="15">
        <v>14.16</v>
      </c>
      <c r="H54" s="15">
        <v>29.22</v>
      </c>
      <c r="I54" s="15">
        <v>78.19</v>
      </c>
      <c r="J54" s="15">
        <v>66.59</v>
      </c>
      <c r="K54" s="15">
        <v>54.52</v>
      </c>
      <c r="L54" s="20" t="s">
        <v>346</v>
      </c>
      <c r="M54" s="15">
        <v>130</v>
      </c>
    </row>
    <row r="55" spans="2:13" x14ac:dyDescent="0.2">
      <c r="B55" s="1"/>
      <c r="C55" s="16"/>
      <c r="D55" s="15"/>
      <c r="E55" s="15"/>
      <c r="F55" s="15"/>
      <c r="G55" s="15"/>
      <c r="H55" s="15"/>
      <c r="I55" s="15"/>
      <c r="J55" s="15"/>
      <c r="K55" s="15"/>
      <c r="L55" s="20"/>
      <c r="M55" s="15"/>
    </row>
    <row r="56" spans="2:13" x14ac:dyDescent="0.2">
      <c r="B56" s="1" t="s">
        <v>285</v>
      </c>
      <c r="C56" s="16">
        <f>SUM(D56:M56)</f>
        <v>635.67999999999995</v>
      </c>
      <c r="D56" s="15">
        <v>1.05</v>
      </c>
      <c r="E56" s="15">
        <v>122.51</v>
      </c>
      <c r="F56" s="15">
        <v>194.46</v>
      </c>
      <c r="G56" s="15">
        <v>32.01</v>
      </c>
      <c r="H56" s="15">
        <v>27.89</v>
      </c>
      <c r="I56" s="15">
        <v>45.8</v>
      </c>
      <c r="J56" s="15">
        <v>12.46</v>
      </c>
      <c r="K56" s="15">
        <v>67.5</v>
      </c>
      <c r="L56" s="20" t="s">
        <v>346</v>
      </c>
      <c r="M56" s="15">
        <v>132</v>
      </c>
    </row>
    <row r="57" spans="2:13" x14ac:dyDescent="0.2">
      <c r="B57" s="1" t="s">
        <v>286</v>
      </c>
      <c r="C57" s="16">
        <f>SUM(D57:M57)</f>
        <v>774.83999999999992</v>
      </c>
      <c r="D57" s="15">
        <v>5.49</v>
      </c>
      <c r="E57" s="15">
        <v>100.61</v>
      </c>
      <c r="F57" s="15">
        <v>254.57</v>
      </c>
      <c r="G57" s="15">
        <v>12.94</v>
      </c>
      <c r="H57" s="15">
        <v>13.4</v>
      </c>
      <c r="I57" s="15">
        <v>87.08</v>
      </c>
      <c r="J57" s="15">
        <v>9.6300000000000008</v>
      </c>
      <c r="K57" s="15">
        <v>86.12</v>
      </c>
      <c r="L57" s="15">
        <v>31</v>
      </c>
      <c r="M57" s="15">
        <v>174</v>
      </c>
    </row>
    <row r="58" spans="2:13" x14ac:dyDescent="0.2">
      <c r="B58" s="1" t="s">
        <v>287</v>
      </c>
      <c r="C58" s="16">
        <f>SUM(D58:M58)</f>
        <v>1131.3600000000001</v>
      </c>
      <c r="D58" s="15">
        <v>11.5</v>
      </c>
      <c r="E58" s="15">
        <v>76.56</v>
      </c>
      <c r="F58" s="15">
        <v>633.39</v>
      </c>
      <c r="G58" s="15">
        <v>3.12</v>
      </c>
      <c r="H58" s="15">
        <v>10.6</v>
      </c>
      <c r="I58" s="15">
        <v>40.94</v>
      </c>
      <c r="J58" s="15">
        <v>10.38</v>
      </c>
      <c r="K58" s="15">
        <v>224.87</v>
      </c>
      <c r="L58" s="15">
        <v>16</v>
      </c>
      <c r="M58" s="15">
        <v>104</v>
      </c>
    </row>
    <row r="59" spans="2:13" x14ac:dyDescent="0.2">
      <c r="B59" s="1" t="s">
        <v>288</v>
      </c>
      <c r="C59" s="16">
        <f>SUM(D59:M59)</f>
        <v>875.39</v>
      </c>
      <c r="D59" s="15">
        <v>1.4</v>
      </c>
      <c r="E59" s="15">
        <v>50.45</v>
      </c>
      <c r="F59" s="15">
        <v>378.22</v>
      </c>
      <c r="G59" s="15">
        <v>20.43</v>
      </c>
      <c r="H59" s="15">
        <v>89.72</v>
      </c>
      <c r="I59" s="15">
        <v>47.82</v>
      </c>
      <c r="J59" s="15">
        <v>16.7</v>
      </c>
      <c r="K59" s="15">
        <v>175.17</v>
      </c>
      <c r="L59" s="15">
        <v>10.81</v>
      </c>
      <c r="M59" s="15">
        <v>84.67</v>
      </c>
    </row>
    <row r="60" spans="2:13" x14ac:dyDescent="0.2">
      <c r="B60" s="1"/>
      <c r="C60" s="16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2:13" x14ac:dyDescent="0.2">
      <c r="B61" s="1" t="s">
        <v>289</v>
      </c>
      <c r="C61" s="16">
        <f>SUM(D61:M61)</f>
        <v>823.79</v>
      </c>
      <c r="D61" s="15">
        <v>2.54</v>
      </c>
      <c r="E61" s="15">
        <v>124.53</v>
      </c>
      <c r="F61" s="15">
        <v>376.02</v>
      </c>
      <c r="G61" s="15">
        <v>10.34</v>
      </c>
      <c r="H61" s="15">
        <v>45.84</v>
      </c>
      <c r="I61" s="15">
        <v>77.2</v>
      </c>
      <c r="J61" s="15">
        <v>16.73</v>
      </c>
      <c r="K61" s="15">
        <v>83.28</v>
      </c>
      <c r="L61" s="15">
        <v>10.75</v>
      </c>
      <c r="M61" s="15">
        <v>76.56</v>
      </c>
    </row>
    <row r="62" spans="2:13" x14ac:dyDescent="0.2">
      <c r="B62" s="1" t="s">
        <v>290</v>
      </c>
      <c r="C62" s="16">
        <f>SUM(D62:M62)</f>
        <v>876.18</v>
      </c>
      <c r="D62" s="15">
        <v>0.02</v>
      </c>
      <c r="E62" s="15">
        <v>102.23</v>
      </c>
      <c r="F62" s="15">
        <v>365.09</v>
      </c>
      <c r="G62" s="15">
        <v>32.79</v>
      </c>
      <c r="H62" s="15">
        <v>12.18</v>
      </c>
      <c r="I62" s="15">
        <v>164.9</v>
      </c>
      <c r="J62" s="15">
        <v>124.07</v>
      </c>
      <c r="K62" s="15">
        <v>1.88</v>
      </c>
      <c r="L62" s="15">
        <v>27.65</v>
      </c>
      <c r="M62" s="15">
        <v>45.37</v>
      </c>
    </row>
    <row r="63" spans="2:13" x14ac:dyDescent="0.2">
      <c r="B63" s="1" t="s">
        <v>291</v>
      </c>
      <c r="C63" s="16">
        <f>SUM(D63:M63)</f>
        <v>708.78</v>
      </c>
      <c r="D63" s="15">
        <v>2.41</v>
      </c>
      <c r="E63" s="15">
        <v>58.97</v>
      </c>
      <c r="F63" s="15">
        <v>290.58999999999997</v>
      </c>
      <c r="G63" s="15">
        <v>22.19</v>
      </c>
      <c r="H63" s="15">
        <v>7.36</v>
      </c>
      <c r="I63" s="15">
        <v>210.21</v>
      </c>
      <c r="J63" s="15">
        <v>46.03</v>
      </c>
      <c r="K63" s="15">
        <v>6.3</v>
      </c>
      <c r="L63" s="15">
        <v>27.02</v>
      </c>
      <c r="M63" s="15">
        <v>37.700000000000003</v>
      </c>
    </row>
    <row r="64" spans="2:13" x14ac:dyDescent="0.2">
      <c r="B64" s="1" t="s">
        <v>375</v>
      </c>
      <c r="C64" s="16">
        <f>SUM(D64:M64)+1</f>
        <v>376.42</v>
      </c>
      <c r="D64" s="15">
        <v>4.51</v>
      </c>
      <c r="E64" s="15">
        <v>57.53</v>
      </c>
      <c r="F64" s="15">
        <v>66.55</v>
      </c>
      <c r="G64" s="15">
        <v>25.02</v>
      </c>
      <c r="H64" s="15">
        <v>0.13</v>
      </c>
      <c r="I64" s="15">
        <v>153.26</v>
      </c>
      <c r="J64" s="15">
        <v>27.6</v>
      </c>
      <c r="K64" s="15">
        <v>0</v>
      </c>
      <c r="L64" s="15">
        <v>12.08</v>
      </c>
      <c r="M64" s="15">
        <v>28.74</v>
      </c>
    </row>
    <row r="65" spans="1:13" x14ac:dyDescent="0.2">
      <c r="B65" s="1"/>
      <c r="C65" s="16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x14ac:dyDescent="0.2">
      <c r="B66" s="1" t="s">
        <v>376</v>
      </c>
      <c r="C66" s="16">
        <f>SUM(D66:M66)</f>
        <v>354.88</v>
      </c>
      <c r="D66" s="15">
        <v>42.31</v>
      </c>
      <c r="E66" s="15">
        <v>24.95</v>
      </c>
      <c r="F66" s="15">
        <v>95.95</v>
      </c>
      <c r="G66" s="15">
        <v>28.27</v>
      </c>
      <c r="H66" s="15">
        <v>12.16</v>
      </c>
      <c r="I66" s="15">
        <v>69.28</v>
      </c>
      <c r="J66" s="15">
        <v>36.72</v>
      </c>
      <c r="K66" s="15">
        <v>2.04</v>
      </c>
      <c r="L66" s="15">
        <v>2.4</v>
      </c>
      <c r="M66" s="15">
        <v>40.799999999999997</v>
      </c>
    </row>
    <row r="67" spans="1:13" x14ac:dyDescent="0.2">
      <c r="B67" s="1" t="s">
        <v>377</v>
      </c>
      <c r="C67" s="16">
        <f>SUM(D67:M67)</f>
        <v>323.60999999999996</v>
      </c>
      <c r="D67" s="15">
        <v>9.91</v>
      </c>
      <c r="E67" s="15">
        <v>8.27</v>
      </c>
      <c r="F67" s="15">
        <v>70.099999999999994</v>
      </c>
      <c r="G67" s="15">
        <v>25.89</v>
      </c>
      <c r="H67" s="15">
        <v>36.74</v>
      </c>
      <c r="I67" s="15">
        <v>103.75</v>
      </c>
      <c r="J67" s="15">
        <v>9</v>
      </c>
      <c r="K67" s="15">
        <v>0.01</v>
      </c>
      <c r="L67" s="15">
        <v>2.34</v>
      </c>
      <c r="M67" s="15">
        <v>57.6</v>
      </c>
    </row>
    <row r="68" spans="1:13" s="19" customFormat="1" x14ac:dyDescent="0.2">
      <c r="B68" s="3" t="s">
        <v>378</v>
      </c>
      <c r="C68" s="17">
        <f>SUM(D68:M68)</f>
        <v>232.34</v>
      </c>
      <c r="D68" s="29">
        <v>14.17</v>
      </c>
      <c r="E68" s="29">
        <v>20.69</v>
      </c>
      <c r="F68" s="29">
        <v>39.619999999999997</v>
      </c>
      <c r="G68" s="29">
        <v>24.78</v>
      </c>
      <c r="H68" s="29">
        <v>25.22</v>
      </c>
      <c r="I68" s="29">
        <v>44.16</v>
      </c>
      <c r="J68" s="29">
        <v>7.43</v>
      </c>
      <c r="K68" s="29">
        <v>3.08</v>
      </c>
      <c r="L68" s="29">
        <v>4.97</v>
      </c>
      <c r="M68" s="29">
        <v>48.22</v>
      </c>
    </row>
    <row r="69" spans="1:13" ht="18" thickBot="1" x14ac:dyDescent="0.25">
      <c r="B69" s="4"/>
      <c r="C69" s="21"/>
      <c r="D69" s="4"/>
      <c r="E69" s="4"/>
      <c r="F69" s="4"/>
      <c r="G69" s="4"/>
      <c r="H69" s="4"/>
      <c r="I69" s="4"/>
      <c r="J69" s="4"/>
      <c r="K69" s="4"/>
      <c r="L69" s="41"/>
      <c r="M69" s="41"/>
    </row>
    <row r="70" spans="1:13" x14ac:dyDescent="0.2">
      <c r="C70" s="1" t="s">
        <v>318</v>
      </c>
    </row>
    <row r="71" spans="1:13" x14ac:dyDescent="0.2">
      <c r="A71" s="1"/>
    </row>
  </sheetData>
  <phoneticPr fontId="2"/>
  <pageMargins left="0.37" right="0.28000000000000003" top="0.56999999999999995" bottom="0.59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topLeftCell="B1" zoomScale="75" workbookViewId="0">
      <selection activeCell="H70" sqref="H70"/>
    </sheetView>
  </sheetViews>
  <sheetFormatPr defaultColWidth="10.875" defaultRowHeight="17.25" x14ac:dyDescent="0.2"/>
  <cols>
    <col min="1" max="1" width="13.375" style="2" customWidth="1"/>
    <col min="2" max="2" width="20.875" style="2" customWidth="1"/>
    <col min="3" max="3" width="13.375" style="2" customWidth="1"/>
    <col min="4" max="5" width="10.875" style="2"/>
    <col min="6" max="6" width="12.125" style="2" customWidth="1"/>
    <col min="7" max="9" width="10.875" style="2"/>
    <col min="10" max="10" width="9.625" style="2" customWidth="1"/>
    <col min="11" max="256" width="10.875" style="2"/>
    <col min="257" max="257" width="13.375" style="2" customWidth="1"/>
    <col min="258" max="258" width="20.875" style="2" customWidth="1"/>
    <col min="259" max="259" width="13.375" style="2" customWidth="1"/>
    <col min="260" max="261" width="10.875" style="2"/>
    <col min="262" max="262" width="12.125" style="2" customWidth="1"/>
    <col min="263" max="265" width="10.875" style="2"/>
    <col min="266" max="266" width="9.625" style="2" customWidth="1"/>
    <col min="267" max="512" width="10.875" style="2"/>
    <col min="513" max="513" width="13.375" style="2" customWidth="1"/>
    <col min="514" max="514" width="20.875" style="2" customWidth="1"/>
    <col min="515" max="515" width="13.375" style="2" customWidth="1"/>
    <col min="516" max="517" width="10.875" style="2"/>
    <col min="518" max="518" width="12.125" style="2" customWidth="1"/>
    <col min="519" max="521" width="10.875" style="2"/>
    <col min="522" max="522" width="9.625" style="2" customWidth="1"/>
    <col min="523" max="768" width="10.875" style="2"/>
    <col min="769" max="769" width="13.375" style="2" customWidth="1"/>
    <col min="770" max="770" width="20.875" style="2" customWidth="1"/>
    <col min="771" max="771" width="13.375" style="2" customWidth="1"/>
    <col min="772" max="773" width="10.875" style="2"/>
    <col min="774" max="774" width="12.125" style="2" customWidth="1"/>
    <col min="775" max="777" width="10.875" style="2"/>
    <col min="778" max="778" width="9.625" style="2" customWidth="1"/>
    <col min="779" max="1024" width="10.875" style="2"/>
    <col min="1025" max="1025" width="13.375" style="2" customWidth="1"/>
    <col min="1026" max="1026" width="20.875" style="2" customWidth="1"/>
    <col min="1027" max="1027" width="13.375" style="2" customWidth="1"/>
    <col min="1028" max="1029" width="10.875" style="2"/>
    <col min="1030" max="1030" width="12.125" style="2" customWidth="1"/>
    <col min="1031" max="1033" width="10.875" style="2"/>
    <col min="1034" max="1034" width="9.625" style="2" customWidth="1"/>
    <col min="1035" max="1280" width="10.875" style="2"/>
    <col min="1281" max="1281" width="13.375" style="2" customWidth="1"/>
    <col min="1282" max="1282" width="20.875" style="2" customWidth="1"/>
    <col min="1283" max="1283" width="13.375" style="2" customWidth="1"/>
    <col min="1284" max="1285" width="10.875" style="2"/>
    <col min="1286" max="1286" width="12.125" style="2" customWidth="1"/>
    <col min="1287" max="1289" width="10.875" style="2"/>
    <col min="1290" max="1290" width="9.625" style="2" customWidth="1"/>
    <col min="1291" max="1536" width="10.875" style="2"/>
    <col min="1537" max="1537" width="13.375" style="2" customWidth="1"/>
    <col min="1538" max="1538" width="20.875" style="2" customWidth="1"/>
    <col min="1539" max="1539" width="13.375" style="2" customWidth="1"/>
    <col min="1540" max="1541" width="10.875" style="2"/>
    <col min="1542" max="1542" width="12.125" style="2" customWidth="1"/>
    <col min="1543" max="1545" width="10.875" style="2"/>
    <col min="1546" max="1546" width="9.625" style="2" customWidth="1"/>
    <col min="1547" max="1792" width="10.875" style="2"/>
    <col min="1793" max="1793" width="13.375" style="2" customWidth="1"/>
    <col min="1794" max="1794" width="20.875" style="2" customWidth="1"/>
    <col min="1795" max="1795" width="13.375" style="2" customWidth="1"/>
    <col min="1796" max="1797" width="10.875" style="2"/>
    <col min="1798" max="1798" width="12.125" style="2" customWidth="1"/>
    <col min="1799" max="1801" width="10.875" style="2"/>
    <col min="1802" max="1802" width="9.625" style="2" customWidth="1"/>
    <col min="1803" max="2048" width="10.875" style="2"/>
    <col min="2049" max="2049" width="13.375" style="2" customWidth="1"/>
    <col min="2050" max="2050" width="20.875" style="2" customWidth="1"/>
    <col min="2051" max="2051" width="13.375" style="2" customWidth="1"/>
    <col min="2052" max="2053" width="10.875" style="2"/>
    <col min="2054" max="2054" width="12.125" style="2" customWidth="1"/>
    <col min="2055" max="2057" width="10.875" style="2"/>
    <col min="2058" max="2058" width="9.625" style="2" customWidth="1"/>
    <col min="2059" max="2304" width="10.875" style="2"/>
    <col min="2305" max="2305" width="13.375" style="2" customWidth="1"/>
    <col min="2306" max="2306" width="20.875" style="2" customWidth="1"/>
    <col min="2307" max="2307" width="13.375" style="2" customWidth="1"/>
    <col min="2308" max="2309" width="10.875" style="2"/>
    <col min="2310" max="2310" width="12.125" style="2" customWidth="1"/>
    <col min="2311" max="2313" width="10.875" style="2"/>
    <col min="2314" max="2314" width="9.625" style="2" customWidth="1"/>
    <col min="2315" max="2560" width="10.875" style="2"/>
    <col min="2561" max="2561" width="13.375" style="2" customWidth="1"/>
    <col min="2562" max="2562" width="20.875" style="2" customWidth="1"/>
    <col min="2563" max="2563" width="13.375" style="2" customWidth="1"/>
    <col min="2564" max="2565" width="10.875" style="2"/>
    <col min="2566" max="2566" width="12.125" style="2" customWidth="1"/>
    <col min="2567" max="2569" width="10.875" style="2"/>
    <col min="2570" max="2570" width="9.625" style="2" customWidth="1"/>
    <col min="2571" max="2816" width="10.875" style="2"/>
    <col min="2817" max="2817" width="13.375" style="2" customWidth="1"/>
    <col min="2818" max="2818" width="20.875" style="2" customWidth="1"/>
    <col min="2819" max="2819" width="13.375" style="2" customWidth="1"/>
    <col min="2820" max="2821" width="10.875" style="2"/>
    <col min="2822" max="2822" width="12.125" style="2" customWidth="1"/>
    <col min="2823" max="2825" width="10.875" style="2"/>
    <col min="2826" max="2826" width="9.625" style="2" customWidth="1"/>
    <col min="2827" max="3072" width="10.875" style="2"/>
    <col min="3073" max="3073" width="13.375" style="2" customWidth="1"/>
    <col min="3074" max="3074" width="20.875" style="2" customWidth="1"/>
    <col min="3075" max="3075" width="13.375" style="2" customWidth="1"/>
    <col min="3076" max="3077" width="10.875" style="2"/>
    <col min="3078" max="3078" width="12.125" style="2" customWidth="1"/>
    <col min="3079" max="3081" width="10.875" style="2"/>
    <col min="3082" max="3082" width="9.625" style="2" customWidth="1"/>
    <col min="3083" max="3328" width="10.875" style="2"/>
    <col min="3329" max="3329" width="13.375" style="2" customWidth="1"/>
    <col min="3330" max="3330" width="20.875" style="2" customWidth="1"/>
    <col min="3331" max="3331" width="13.375" style="2" customWidth="1"/>
    <col min="3332" max="3333" width="10.875" style="2"/>
    <col min="3334" max="3334" width="12.125" style="2" customWidth="1"/>
    <col min="3335" max="3337" width="10.875" style="2"/>
    <col min="3338" max="3338" width="9.625" style="2" customWidth="1"/>
    <col min="3339" max="3584" width="10.875" style="2"/>
    <col min="3585" max="3585" width="13.375" style="2" customWidth="1"/>
    <col min="3586" max="3586" width="20.875" style="2" customWidth="1"/>
    <col min="3587" max="3587" width="13.375" style="2" customWidth="1"/>
    <col min="3588" max="3589" width="10.875" style="2"/>
    <col min="3590" max="3590" width="12.125" style="2" customWidth="1"/>
    <col min="3591" max="3593" width="10.875" style="2"/>
    <col min="3594" max="3594" width="9.625" style="2" customWidth="1"/>
    <col min="3595" max="3840" width="10.875" style="2"/>
    <col min="3841" max="3841" width="13.375" style="2" customWidth="1"/>
    <col min="3842" max="3842" width="20.875" style="2" customWidth="1"/>
    <col min="3843" max="3843" width="13.375" style="2" customWidth="1"/>
    <col min="3844" max="3845" width="10.875" style="2"/>
    <col min="3846" max="3846" width="12.125" style="2" customWidth="1"/>
    <col min="3847" max="3849" width="10.875" style="2"/>
    <col min="3850" max="3850" width="9.625" style="2" customWidth="1"/>
    <col min="3851" max="4096" width="10.875" style="2"/>
    <col min="4097" max="4097" width="13.375" style="2" customWidth="1"/>
    <col min="4098" max="4098" width="20.875" style="2" customWidth="1"/>
    <col min="4099" max="4099" width="13.375" style="2" customWidth="1"/>
    <col min="4100" max="4101" width="10.875" style="2"/>
    <col min="4102" max="4102" width="12.125" style="2" customWidth="1"/>
    <col min="4103" max="4105" width="10.875" style="2"/>
    <col min="4106" max="4106" width="9.625" style="2" customWidth="1"/>
    <col min="4107" max="4352" width="10.875" style="2"/>
    <col min="4353" max="4353" width="13.375" style="2" customWidth="1"/>
    <col min="4354" max="4354" width="20.875" style="2" customWidth="1"/>
    <col min="4355" max="4355" width="13.375" style="2" customWidth="1"/>
    <col min="4356" max="4357" width="10.875" style="2"/>
    <col min="4358" max="4358" width="12.125" style="2" customWidth="1"/>
    <col min="4359" max="4361" width="10.875" style="2"/>
    <col min="4362" max="4362" width="9.625" style="2" customWidth="1"/>
    <col min="4363" max="4608" width="10.875" style="2"/>
    <col min="4609" max="4609" width="13.375" style="2" customWidth="1"/>
    <col min="4610" max="4610" width="20.875" style="2" customWidth="1"/>
    <col min="4611" max="4611" width="13.375" style="2" customWidth="1"/>
    <col min="4612" max="4613" width="10.875" style="2"/>
    <col min="4614" max="4614" width="12.125" style="2" customWidth="1"/>
    <col min="4615" max="4617" width="10.875" style="2"/>
    <col min="4618" max="4618" width="9.625" style="2" customWidth="1"/>
    <col min="4619" max="4864" width="10.875" style="2"/>
    <col min="4865" max="4865" width="13.375" style="2" customWidth="1"/>
    <col min="4866" max="4866" width="20.875" style="2" customWidth="1"/>
    <col min="4867" max="4867" width="13.375" style="2" customWidth="1"/>
    <col min="4868" max="4869" width="10.875" style="2"/>
    <col min="4870" max="4870" width="12.125" style="2" customWidth="1"/>
    <col min="4871" max="4873" width="10.875" style="2"/>
    <col min="4874" max="4874" width="9.625" style="2" customWidth="1"/>
    <col min="4875" max="5120" width="10.875" style="2"/>
    <col min="5121" max="5121" width="13.375" style="2" customWidth="1"/>
    <col min="5122" max="5122" width="20.875" style="2" customWidth="1"/>
    <col min="5123" max="5123" width="13.375" style="2" customWidth="1"/>
    <col min="5124" max="5125" width="10.875" style="2"/>
    <col min="5126" max="5126" width="12.125" style="2" customWidth="1"/>
    <col min="5127" max="5129" width="10.875" style="2"/>
    <col min="5130" max="5130" width="9.625" style="2" customWidth="1"/>
    <col min="5131" max="5376" width="10.875" style="2"/>
    <col min="5377" max="5377" width="13.375" style="2" customWidth="1"/>
    <col min="5378" max="5378" width="20.875" style="2" customWidth="1"/>
    <col min="5379" max="5379" width="13.375" style="2" customWidth="1"/>
    <col min="5380" max="5381" width="10.875" style="2"/>
    <col min="5382" max="5382" width="12.125" style="2" customWidth="1"/>
    <col min="5383" max="5385" width="10.875" style="2"/>
    <col min="5386" max="5386" width="9.625" style="2" customWidth="1"/>
    <col min="5387" max="5632" width="10.875" style="2"/>
    <col min="5633" max="5633" width="13.375" style="2" customWidth="1"/>
    <col min="5634" max="5634" width="20.875" style="2" customWidth="1"/>
    <col min="5635" max="5635" width="13.375" style="2" customWidth="1"/>
    <col min="5636" max="5637" width="10.875" style="2"/>
    <col min="5638" max="5638" width="12.125" style="2" customWidth="1"/>
    <col min="5639" max="5641" width="10.875" style="2"/>
    <col min="5642" max="5642" width="9.625" style="2" customWidth="1"/>
    <col min="5643" max="5888" width="10.875" style="2"/>
    <col min="5889" max="5889" width="13.375" style="2" customWidth="1"/>
    <col min="5890" max="5890" width="20.875" style="2" customWidth="1"/>
    <col min="5891" max="5891" width="13.375" style="2" customWidth="1"/>
    <col min="5892" max="5893" width="10.875" style="2"/>
    <col min="5894" max="5894" width="12.125" style="2" customWidth="1"/>
    <col min="5895" max="5897" width="10.875" style="2"/>
    <col min="5898" max="5898" width="9.625" style="2" customWidth="1"/>
    <col min="5899" max="6144" width="10.875" style="2"/>
    <col min="6145" max="6145" width="13.375" style="2" customWidth="1"/>
    <col min="6146" max="6146" width="20.875" style="2" customWidth="1"/>
    <col min="6147" max="6147" width="13.375" style="2" customWidth="1"/>
    <col min="6148" max="6149" width="10.875" style="2"/>
    <col min="6150" max="6150" width="12.125" style="2" customWidth="1"/>
    <col min="6151" max="6153" width="10.875" style="2"/>
    <col min="6154" max="6154" width="9.625" style="2" customWidth="1"/>
    <col min="6155" max="6400" width="10.875" style="2"/>
    <col min="6401" max="6401" width="13.375" style="2" customWidth="1"/>
    <col min="6402" max="6402" width="20.875" style="2" customWidth="1"/>
    <col min="6403" max="6403" width="13.375" style="2" customWidth="1"/>
    <col min="6404" max="6405" width="10.875" style="2"/>
    <col min="6406" max="6406" width="12.125" style="2" customWidth="1"/>
    <col min="6407" max="6409" width="10.875" style="2"/>
    <col min="6410" max="6410" width="9.625" style="2" customWidth="1"/>
    <col min="6411" max="6656" width="10.875" style="2"/>
    <col min="6657" max="6657" width="13.375" style="2" customWidth="1"/>
    <col min="6658" max="6658" width="20.875" style="2" customWidth="1"/>
    <col min="6659" max="6659" width="13.375" style="2" customWidth="1"/>
    <col min="6660" max="6661" width="10.875" style="2"/>
    <col min="6662" max="6662" width="12.125" style="2" customWidth="1"/>
    <col min="6663" max="6665" width="10.875" style="2"/>
    <col min="6666" max="6666" width="9.625" style="2" customWidth="1"/>
    <col min="6667" max="6912" width="10.875" style="2"/>
    <col min="6913" max="6913" width="13.375" style="2" customWidth="1"/>
    <col min="6914" max="6914" width="20.875" style="2" customWidth="1"/>
    <col min="6915" max="6915" width="13.375" style="2" customWidth="1"/>
    <col min="6916" max="6917" width="10.875" style="2"/>
    <col min="6918" max="6918" width="12.125" style="2" customWidth="1"/>
    <col min="6919" max="6921" width="10.875" style="2"/>
    <col min="6922" max="6922" width="9.625" style="2" customWidth="1"/>
    <col min="6923" max="7168" width="10.875" style="2"/>
    <col min="7169" max="7169" width="13.375" style="2" customWidth="1"/>
    <col min="7170" max="7170" width="20.875" style="2" customWidth="1"/>
    <col min="7171" max="7171" width="13.375" style="2" customWidth="1"/>
    <col min="7172" max="7173" width="10.875" style="2"/>
    <col min="7174" max="7174" width="12.125" style="2" customWidth="1"/>
    <col min="7175" max="7177" width="10.875" style="2"/>
    <col min="7178" max="7178" width="9.625" style="2" customWidth="1"/>
    <col min="7179" max="7424" width="10.875" style="2"/>
    <col min="7425" max="7425" width="13.375" style="2" customWidth="1"/>
    <col min="7426" max="7426" width="20.875" style="2" customWidth="1"/>
    <col min="7427" max="7427" width="13.375" style="2" customWidth="1"/>
    <col min="7428" max="7429" width="10.875" style="2"/>
    <col min="7430" max="7430" width="12.125" style="2" customWidth="1"/>
    <col min="7431" max="7433" width="10.875" style="2"/>
    <col min="7434" max="7434" width="9.625" style="2" customWidth="1"/>
    <col min="7435" max="7680" width="10.875" style="2"/>
    <col min="7681" max="7681" width="13.375" style="2" customWidth="1"/>
    <col min="7682" max="7682" width="20.875" style="2" customWidth="1"/>
    <col min="7683" max="7683" width="13.375" style="2" customWidth="1"/>
    <col min="7684" max="7685" width="10.875" style="2"/>
    <col min="7686" max="7686" width="12.125" style="2" customWidth="1"/>
    <col min="7687" max="7689" width="10.875" style="2"/>
    <col min="7690" max="7690" width="9.625" style="2" customWidth="1"/>
    <col min="7691" max="7936" width="10.875" style="2"/>
    <col min="7937" max="7937" width="13.375" style="2" customWidth="1"/>
    <col min="7938" max="7938" width="20.875" style="2" customWidth="1"/>
    <col min="7939" max="7939" width="13.375" style="2" customWidth="1"/>
    <col min="7940" max="7941" width="10.875" style="2"/>
    <col min="7942" max="7942" width="12.125" style="2" customWidth="1"/>
    <col min="7943" max="7945" width="10.875" style="2"/>
    <col min="7946" max="7946" width="9.625" style="2" customWidth="1"/>
    <col min="7947" max="8192" width="10.875" style="2"/>
    <col min="8193" max="8193" width="13.375" style="2" customWidth="1"/>
    <col min="8194" max="8194" width="20.875" style="2" customWidth="1"/>
    <col min="8195" max="8195" width="13.375" style="2" customWidth="1"/>
    <col min="8196" max="8197" width="10.875" style="2"/>
    <col min="8198" max="8198" width="12.125" style="2" customWidth="1"/>
    <col min="8199" max="8201" width="10.875" style="2"/>
    <col min="8202" max="8202" width="9.625" style="2" customWidth="1"/>
    <col min="8203" max="8448" width="10.875" style="2"/>
    <col min="8449" max="8449" width="13.375" style="2" customWidth="1"/>
    <col min="8450" max="8450" width="20.875" style="2" customWidth="1"/>
    <col min="8451" max="8451" width="13.375" style="2" customWidth="1"/>
    <col min="8452" max="8453" width="10.875" style="2"/>
    <col min="8454" max="8454" width="12.125" style="2" customWidth="1"/>
    <col min="8455" max="8457" width="10.875" style="2"/>
    <col min="8458" max="8458" width="9.625" style="2" customWidth="1"/>
    <col min="8459" max="8704" width="10.875" style="2"/>
    <col min="8705" max="8705" width="13.375" style="2" customWidth="1"/>
    <col min="8706" max="8706" width="20.875" style="2" customWidth="1"/>
    <col min="8707" max="8707" width="13.375" style="2" customWidth="1"/>
    <col min="8708" max="8709" width="10.875" style="2"/>
    <col min="8710" max="8710" width="12.125" style="2" customWidth="1"/>
    <col min="8711" max="8713" width="10.875" style="2"/>
    <col min="8714" max="8714" width="9.625" style="2" customWidth="1"/>
    <col min="8715" max="8960" width="10.875" style="2"/>
    <col min="8961" max="8961" width="13.375" style="2" customWidth="1"/>
    <col min="8962" max="8962" width="20.875" style="2" customWidth="1"/>
    <col min="8963" max="8963" width="13.375" style="2" customWidth="1"/>
    <col min="8964" max="8965" width="10.875" style="2"/>
    <col min="8966" max="8966" width="12.125" style="2" customWidth="1"/>
    <col min="8967" max="8969" width="10.875" style="2"/>
    <col min="8970" max="8970" width="9.625" style="2" customWidth="1"/>
    <col min="8971" max="9216" width="10.875" style="2"/>
    <col min="9217" max="9217" width="13.375" style="2" customWidth="1"/>
    <col min="9218" max="9218" width="20.875" style="2" customWidth="1"/>
    <col min="9219" max="9219" width="13.375" style="2" customWidth="1"/>
    <col min="9220" max="9221" width="10.875" style="2"/>
    <col min="9222" max="9222" width="12.125" style="2" customWidth="1"/>
    <col min="9223" max="9225" width="10.875" style="2"/>
    <col min="9226" max="9226" width="9.625" style="2" customWidth="1"/>
    <col min="9227" max="9472" width="10.875" style="2"/>
    <col min="9473" max="9473" width="13.375" style="2" customWidth="1"/>
    <col min="9474" max="9474" width="20.875" style="2" customWidth="1"/>
    <col min="9475" max="9475" width="13.375" style="2" customWidth="1"/>
    <col min="9476" max="9477" width="10.875" style="2"/>
    <col min="9478" max="9478" width="12.125" style="2" customWidth="1"/>
    <col min="9479" max="9481" width="10.875" style="2"/>
    <col min="9482" max="9482" width="9.625" style="2" customWidth="1"/>
    <col min="9483" max="9728" width="10.875" style="2"/>
    <col min="9729" max="9729" width="13.375" style="2" customWidth="1"/>
    <col min="9730" max="9730" width="20.875" style="2" customWidth="1"/>
    <col min="9731" max="9731" width="13.375" style="2" customWidth="1"/>
    <col min="9732" max="9733" width="10.875" style="2"/>
    <col min="9734" max="9734" width="12.125" style="2" customWidth="1"/>
    <col min="9735" max="9737" width="10.875" style="2"/>
    <col min="9738" max="9738" width="9.625" style="2" customWidth="1"/>
    <col min="9739" max="9984" width="10.875" style="2"/>
    <col min="9985" max="9985" width="13.375" style="2" customWidth="1"/>
    <col min="9986" max="9986" width="20.875" style="2" customWidth="1"/>
    <col min="9987" max="9987" width="13.375" style="2" customWidth="1"/>
    <col min="9988" max="9989" width="10.875" style="2"/>
    <col min="9990" max="9990" width="12.125" style="2" customWidth="1"/>
    <col min="9991" max="9993" width="10.875" style="2"/>
    <col min="9994" max="9994" width="9.625" style="2" customWidth="1"/>
    <col min="9995" max="10240" width="10.875" style="2"/>
    <col min="10241" max="10241" width="13.375" style="2" customWidth="1"/>
    <col min="10242" max="10242" width="20.875" style="2" customWidth="1"/>
    <col min="10243" max="10243" width="13.375" style="2" customWidth="1"/>
    <col min="10244" max="10245" width="10.875" style="2"/>
    <col min="10246" max="10246" width="12.125" style="2" customWidth="1"/>
    <col min="10247" max="10249" width="10.875" style="2"/>
    <col min="10250" max="10250" width="9.625" style="2" customWidth="1"/>
    <col min="10251" max="10496" width="10.875" style="2"/>
    <col min="10497" max="10497" width="13.375" style="2" customWidth="1"/>
    <col min="10498" max="10498" width="20.875" style="2" customWidth="1"/>
    <col min="10499" max="10499" width="13.375" style="2" customWidth="1"/>
    <col min="10500" max="10501" width="10.875" style="2"/>
    <col min="10502" max="10502" width="12.125" style="2" customWidth="1"/>
    <col min="10503" max="10505" width="10.875" style="2"/>
    <col min="10506" max="10506" width="9.625" style="2" customWidth="1"/>
    <col min="10507" max="10752" width="10.875" style="2"/>
    <col min="10753" max="10753" width="13.375" style="2" customWidth="1"/>
    <col min="10754" max="10754" width="20.875" style="2" customWidth="1"/>
    <col min="10755" max="10755" width="13.375" style="2" customWidth="1"/>
    <col min="10756" max="10757" width="10.875" style="2"/>
    <col min="10758" max="10758" width="12.125" style="2" customWidth="1"/>
    <col min="10759" max="10761" width="10.875" style="2"/>
    <col min="10762" max="10762" width="9.625" style="2" customWidth="1"/>
    <col min="10763" max="11008" width="10.875" style="2"/>
    <col min="11009" max="11009" width="13.375" style="2" customWidth="1"/>
    <col min="11010" max="11010" width="20.875" style="2" customWidth="1"/>
    <col min="11011" max="11011" width="13.375" style="2" customWidth="1"/>
    <col min="11012" max="11013" width="10.875" style="2"/>
    <col min="11014" max="11014" width="12.125" style="2" customWidth="1"/>
    <col min="11015" max="11017" width="10.875" style="2"/>
    <col min="11018" max="11018" width="9.625" style="2" customWidth="1"/>
    <col min="11019" max="11264" width="10.875" style="2"/>
    <col min="11265" max="11265" width="13.375" style="2" customWidth="1"/>
    <col min="11266" max="11266" width="20.875" style="2" customWidth="1"/>
    <col min="11267" max="11267" width="13.375" style="2" customWidth="1"/>
    <col min="11268" max="11269" width="10.875" style="2"/>
    <col min="11270" max="11270" width="12.125" style="2" customWidth="1"/>
    <col min="11271" max="11273" width="10.875" style="2"/>
    <col min="11274" max="11274" width="9.625" style="2" customWidth="1"/>
    <col min="11275" max="11520" width="10.875" style="2"/>
    <col min="11521" max="11521" width="13.375" style="2" customWidth="1"/>
    <col min="11522" max="11522" width="20.875" style="2" customWidth="1"/>
    <col min="11523" max="11523" width="13.375" style="2" customWidth="1"/>
    <col min="11524" max="11525" width="10.875" style="2"/>
    <col min="11526" max="11526" width="12.125" style="2" customWidth="1"/>
    <col min="11527" max="11529" width="10.875" style="2"/>
    <col min="11530" max="11530" width="9.625" style="2" customWidth="1"/>
    <col min="11531" max="11776" width="10.875" style="2"/>
    <col min="11777" max="11777" width="13.375" style="2" customWidth="1"/>
    <col min="11778" max="11778" width="20.875" style="2" customWidth="1"/>
    <col min="11779" max="11779" width="13.375" style="2" customWidth="1"/>
    <col min="11780" max="11781" width="10.875" style="2"/>
    <col min="11782" max="11782" width="12.125" style="2" customWidth="1"/>
    <col min="11783" max="11785" width="10.875" style="2"/>
    <col min="11786" max="11786" width="9.625" style="2" customWidth="1"/>
    <col min="11787" max="12032" width="10.875" style="2"/>
    <col min="12033" max="12033" width="13.375" style="2" customWidth="1"/>
    <col min="12034" max="12034" width="20.875" style="2" customWidth="1"/>
    <col min="12035" max="12035" width="13.375" style="2" customWidth="1"/>
    <col min="12036" max="12037" width="10.875" style="2"/>
    <col min="12038" max="12038" width="12.125" style="2" customWidth="1"/>
    <col min="12039" max="12041" width="10.875" style="2"/>
    <col min="12042" max="12042" width="9.625" style="2" customWidth="1"/>
    <col min="12043" max="12288" width="10.875" style="2"/>
    <col min="12289" max="12289" width="13.375" style="2" customWidth="1"/>
    <col min="12290" max="12290" width="20.875" style="2" customWidth="1"/>
    <col min="12291" max="12291" width="13.375" style="2" customWidth="1"/>
    <col min="12292" max="12293" width="10.875" style="2"/>
    <col min="12294" max="12294" width="12.125" style="2" customWidth="1"/>
    <col min="12295" max="12297" width="10.875" style="2"/>
    <col min="12298" max="12298" width="9.625" style="2" customWidth="1"/>
    <col min="12299" max="12544" width="10.875" style="2"/>
    <col min="12545" max="12545" width="13.375" style="2" customWidth="1"/>
    <col min="12546" max="12546" width="20.875" style="2" customWidth="1"/>
    <col min="12547" max="12547" width="13.375" style="2" customWidth="1"/>
    <col min="12548" max="12549" width="10.875" style="2"/>
    <col min="12550" max="12550" width="12.125" style="2" customWidth="1"/>
    <col min="12551" max="12553" width="10.875" style="2"/>
    <col min="12554" max="12554" width="9.625" style="2" customWidth="1"/>
    <col min="12555" max="12800" width="10.875" style="2"/>
    <col min="12801" max="12801" width="13.375" style="2" customWidth="1"/>
    <col min="12802" max="12802" width="20.875" style="2" customWidth="1"/>
    <col min="12803" max="12803" width="13.375" style="2" customWidth="1"/>
    <col min="12804" max="12805" width="10.875" style="2"/>
    <col min="12806" max="12806" width="12.125" style="2" customWidth="1"/>
    <col min="12807" max="12809" width="10.875" style="2"/>
    <col min="12810" max="12810" width="9.625" style="2" customWidth="1"/>
    <col min="12811" max="13056" width="10.875" style="2"/>
    <col min="13057" max="13057" width="13.375" style="2" customWidth="1"/>
    <col min="13058" max="13058" width="20.875" style="2" customWidth="1"/>
    <col min="13059" max="13059" width="13.375" style="2" customWidth="1"/>
    <col min="13060" max="13061" width="10.875" style="2"/>
    <col min="13062" max="13062" width="12.125" style="2" customWidth="1"/>
    <col min="13063" max="13065" width="10.875" style="2"/>
    <col min="13066" max="13066" width="9.625" style="2" customWidth="1"/>
    <col min="13067" max="13312" width="10.875" style="2"/>
    <col min="13313" max="13313" width="13.375" style="2" customWidth="1"/>
    <col min="13314" max="13314" width="20.875" style="2" customWidth="1"/>
    <col min="13315" max="13315" width="13.375" style="2" customWidth="1"/>
    <col min="13316" max="13317" width="10.875" style="2"/>
    <col min="13318" max="13318" width="12.125" style="2" customWidth="1"/>
    <col min="13319" max="13321" width="10.875" style="2"/>
    <col min="13322" max="13322" width="9.625" style="2" customWidth="1"/>
    <col min="13323" max="13568" width="10.875" style="2"/>
    <col min="13569" max="13569" width="13.375" style="2" customWidth="1"/>
    <col min="13570" max="13570" width="20.875" style="2" customWidth="1"/>
    <col min="13571" max="13571" width="13.375" style="2" customWidth="1"/>
    <col min="13572" max="13573" width="10.875" style="2"/>
    <col min="13574" max="13574" width="12.125" style="2" customWidth="1"/>
    <col min="13575" max="13577" width="10.875" style="2"/>
    <col min="13578" max="13578" width="9.625" style="2" customWidth="1"/>
    <col min="13579" max="13824" width="10.875" style="2"/>
    <col min="13825" max="13825" width="13.375" style="2" customWidth="1"/>
    <col min="13826" max="13826" width="20.875" style="2" customWidth="1"/>
    <col min="13827" max="13827" width="13.375" style="2" customWidth="1"/>
    <col min="13828" max="13829" width="10.875" style="2"/>
    <col min="13830" max="13830" width="12.125" style="2" customWidth="1"/>
    <col min="13831" max="13833" width="10.875" style="2"/>
    <col min="13834" max="13834" width="9.625" style="2" customWidth="1"/>
    <col min="13835" max="14080" width="10.875" style="2"/>
    <col min="14081" max="14081" width="13.375" style="2" customWidth="1"/>
    <col min="14082" max="14082" width="20.875" style="2" customWidth="1"/>
    <col min="14083" max="14083" width="13.375" style="2" customWidth="1"/>
    <col min="14084" max="14085" width="10.875" style="2"/>
    <col min="14086" max="14086" width="12.125" style="2" customWidth="1"/>
    <col min="14087" max="14089" width="10.875" style="2"/>
    <col min="14090" max="14090" width="9.625" style="2" customWidth="1"/>
    <col min="14091" max="14336" width="10.875" style="2"/>
    <col min="14337" max="14337" width="13.375" style="2" customWidth="1"/>
    <col min="14338" max="14338" width="20.875" style="2" customWidth="1"/>
    <col min="14339" max="14339" width="13.375" style="2" customWidth="1"/>
    <col min="14340" max="14341" width="10.875" style="2"/>
    <col min="14342" max="14342" width="12.125" style="2" customWidth="1"/>
    <col min="14343" max="14345" width="10.875" style="2"/>
    <col min="14346" max="14346" width="9.625" style="2" customWidth="1"/>
    <col min="14347" max="14592" width="10.875" style="2"/>
    <col min="14593" max="14593" width="13.375" style="2" customWidth="1"/>
    <col min="14594" max="14594" width="20.875" style="2" customWidth="1"/>
    <col min="14595" max="14595" width="13.375" style="2" customWidth="1"/>
    <col min="14596" max="14597" width="10.875" style="2"/>
    <col min="14598" max="14598" width="12.125" style="2" customWidth="1"/>
    <col min="14599" max="14601" width="10.875" style="2"/>
    <col min="14602" max="14602" width="9.625" style="2" customWidth="1"/>
    <col min="14603" max="14848" width="10.875" style="2"/>
    <col min="14849" max="14849" width="13.375" style="2" customWidth="1"/>
    <col min="14850" max="14850" width="20.875" style="2" customWidth="1"/>
    <col min="14851" max="14851" width="13.375" style="2" customWidth="1"/>
    <col min="14852" max="14853" width="10.875" style="2"/>
    <col min="14854" max="14854" width="12.125" style="2" customWidth="1"/>
    <col min="14855" max="14857" width="10.875" style="2"/>
    <col min="14858" max="14858" width="9.625" style="2" customWidth="1"/>
    <col min="14859" max="15104" width="10.875" style="2"/>
    <col min="15105" max="15105" width="13.375" style="2" customWidth="1"/>
    <col min="15106" max="15106" width="20.875" style="2" customWidth="1"/>
    <col min="15107" max="15107" width="13.375" style="2" customWidth="1"/>
    <col min="15108" max="15109" width="10.875" style="2"/>
    <col min="15110" max="15110" width="12.125" style="2" customWidth="1"/>
    <col min="15111" max="15113" width="10.875" style="2"/>
    <col min="15114" max="15114" width="9.625" style="2" customWidth="1"/>
    <col min="15115" max="15360" width="10.875" style="2"/>
    <col min="15361" max="15361" width="13.375" style="2" customWidth="1"/>
    <col min="15362" max="15362" width="20.875" style="2" customWidth="1"/>
    <col min="15363" max="15363" width="13.375" style="2" customWidth="1"/>
    <col min="15364" max="15365" width="10.875" style="2"/>
    <col min="15366" max="15366" width="12.125" style="2" customWidth="1"/>
    <col min="15367" max="15369" width="10.875" style="2"/>
    <col min="15370" max="15370" width="9.625" style="2" customWidth="1"/>
    <col min="15371" max="15616" width="10.875" style="2"/>
    <col min="15617" max="15617" width="13.375" style="2" customWidth="1"/>
    <col min="15618" max="15618" width="20.875" style="2" customWidth="1"/>
    <col min="15619" max="15619" width="13.375" style="2" customWidth="1"/>
    <col min="15620" max="15621" width="10.875" style="2"/>
    <col min="15622" max="15622" width="12.125" style="2" customWidth="1"/>
    <col min="15623" max="15625" width="10.875" style="2"/>
    <col min="15626" max="15626" width="9.625" style="2" customWidth="1"/>
    <col min="15627" max="15872" width="10.875" style="2"/>
    <col min="15873" max="15873" width="13.375" style="2" customWidth="1"/>
    <col min="15874" max="15874" width="20.875" style="2" customWidth="1"/>
    <col min="15875" max="15875" width="13.375" style="2" customWidth="1"/>
    <col min="15876" max="15877" width="10.875" style="2"/>
    <col min="15878" max="15878" width="12.125" style="2" customWidth="1"/>
    <col min="15879" max="15881" width="10.875" style="2"/>
    <col min="15882" max="15882" width="9.625" style="2" customWidth="1"/>
    <col min="15883" max="16128" width="10.875" style="2"/>
    <col min="16129" max="16129" width="13.375" style="2" customWidth="1"/>
    <col min="16130" max="16130" width="20.875" style="2" customWidth="1"/>
    <col min="16131" max="16131" width="13.375" style="2" customWidth="1"/>
    <col min="16132" max="16133" width="10.875" style="2"/>
    <col min="16134" max="16134" width="12.125" style="2" customWidth="1"/>
    <col min="16135" max="16137" width="10.875" style="2"/>
    <col min="16138" max="16138" width="9.625" style="2" customWidth="1"/>
    <col min="16139" max="16384" width="10.875" style="2"/>
  </cols>
  <sheetData>
    <row r="1" spans="1:11" x14ac:dyDescent="0.2">
      <c r="A1" s="1"/>
    </row>
    <row r="6" spans="1:11" x14ac:dyDescent="0.2">
      <c r="E6" s="3" t="s">
        <v>379</v>
      </c>
    </row>
    <row r="7" spans="1:11" x14ac:dyDescent="0.2">
      <c r="E7" s="1" t="s">
        <v>380</v>
      </c>
    </row>
    <row r="8" spans="1:11" x14ac:dyDescent="0.2">
      <c r="C8" s="3" t="s">
        <v>381</v>
      </c>
    </row>
    <row r="9" spans="1:11" ht="18" thickBot="1" x14ac:dyDescent="0.25">
      <c r="B9" s="4"/>
      <c r="C9" s="4"/>
      <c r="D9" s="4"/>
      <c r="E9" s="4"/>
      <c r="F9" s="4"/>
      <c r="G9" s="4"/>
      <c r="H9" s="4"/>
      <c r="I9" s="28" t="s">
        <v>271</v>
      </c>
      <c r="J9" s="4"/>
      <c r="K9" s="35"/>
    </row>
    <row r="10" spans="1:11" x14ac:dyDescent="0.2">
      <c r="C10" s="9"/>
      <c r="D10" s="7"/>
      <c r="E10" s="7"/>
      <c r="F10" s="7"/>
      <c r="G10" s="7"/>
      <c r="H10" s="7"/>
      <c r="I10" s="7"/>
      <c r="J10" s="7"/>
      <c r="K10" s="35"/>
    </row>
    <row r="11" spans="1:11" x14ac:dyDescent="0.2">
      <c r="C11" s="10" t="s">
        <v>382</v>
      </c>
      <c r="D11" s="9"/>
      <c r="E11" s="9"/>
      <c r="F11" s="9"/>
      <c r="G11" s="9"/>
      <c r="H11" s="9"/>
      <c r="I11" s="9"/>
      <c r="J11" s="9"/>
      <c r="K11" s="35"/>
    </row>
    <row r="12" spans="1:11" x14ac:dyDescent="0.2">
      <c r="C12" s="10" t="s">
        <v>383</v>
      </c>
      <c r="D12" s="10" t="s">
        <v>384</v>
      </c>
      <c r="E12" s="10" t="s">
        <v>385</v>
      </c>
      <c r="F12" s="10" t="s">
        <v>386</v>
      </c>
      <c r="G12" s="10" t="s">
        <v>387</v>
      </c>
      <c r="H12" s="10" t="s">
        <v>388</v>
      </c>
      <c r="I12" s="10" t="s">
        <v>389</v>
      </c>
      <c r="J12" s="10" t="s">
        <v>390</v>
      </c>
      <c r="K12" s="35"/>
    </row>
    <row r="13" spans="1:11" x14ac:dyDescent="0.2">
      <c r="B13" s="7"/>
      <c r="C13" s="5"/>
      <c r="D13" s="5"/>
      <c r="E13" s="8" t="s">
        <v>391</v>
      </c>
      <c r="F13" s="5"/>
      <c r="G13" s="5"/>
      <c r="H13" s="8" t="s">
        <v>392</v>
      </c>
      <c r="I13" s="8" t="s">
        <v>393</v>
      </c>
      <c r="J13" s="5"/>
      <c r="K13" s="35"/>
    </row>
    <row r="14" spans="1:11" x14ac:dyDescent="0.2">
      <c r="C14" s="9"/>
      <c r="D14" s="35"/>
    </row>
    <row r="15" spans="1:11" x14ac:dyDescent="0.2">
      <c r="B15" s="1" t="s">
        <v>394</v>
      </c>
      <c r="C15" s="16">
        <f t="shared" ref="C15:C24" si="0">SUM(D15:K15)</f>
        <v>1670.8</v>
      </c>
      <c r="D15" s="57">
        <v>207.97</v>
      </c>
      <c r="E15" s="15">
        <v>11.38</v>
      </c>
      <c r="F15" s="15">
        <v>7.27</v>
      </c>
      <c r="G15" s="15">
        <v>573.49</v>
      </c>
      <c r="H15" s="15">
        <v>396.74</v>
      </c>
      <c r="I15" s="15">
        <v>97.01</v>
      </c>
      <c r="J15" s="15">
        <v>376.94</v>
      </c>
    </row>
    <row r="16" spans="1:11" x14ac:dyDescent="0.2">
      <c r="B16" s="1" t="s">
        <v>350</v>
      </c>
      <c r="C16" s="16">
        <f t="shared" si="0"/>
        <v>2538.16</v>
      </c>
      <c r="D16" s="57">
        <v>253.32</v>
      </c>
      <c r="E16" s="15">
        <v>22.08</v>
      </c>
      <c r="F16" s="15">
        <v>8.26</v>
      </c>
      <c r="G16" s="15">
        <v>990.03</v>
      </c>
      <c r="H16" s="15">
        <v>609.92999999999995</v>
      </c>
      <c r="I16" s="15">
        <v>50.21</v>
      </c>
      <c r="J16" s="15">
        <v>604.33000000000004</v>
      </c>
    </row>
    <row r="17" spans="1:11" x14ac:dyDescent="0.2">
      <c r="B17" s="1" t="s">
        <v>285</v>
      </c>
      <c r="C17" s="16">
        <f t="shared" si="0"/>
        <v>2405.59</v>
      </c>
      <c r="D17" s="57">
        <v>277.64</v>
      </c>
      <c r="E17" s="15">
        <v>21.22</v>
      </c>
      <c r="F17" s="15">
        <v>2.25</v>
      </c>
      <c r="G17" s="15">
        <v>928.69</v>
      </c>
      <c r="H17" s="15">
        <v>789.3</v>
      </c>
      <c r="I17" s="15">
        <v>154.58000000000001</v>
      </c>
      <c r="J17" s="15">
        <v>231.91</v>
      </c>
    </row>
    <row r="18" spans="1:11" x14ac:dyDescent="0.2">
      <c r="B18" s="1" t="s">
        <v>286</v>
      </c>
      <c r="C18" s="16">
        <f t="shared" si="0"/>
        <v>2778.5499999999997</v>
      </c>
      <c r="D18" s="57">
        <v>406.55</v>
      </c>
      <c r="E18" s="15">
        <v>53.2</v>
      </c>
      <c r="F18" s="15">
        <v>8.86</v>
      </c>
      <c r="G18" s="15">
        <v>1026.03</v>
      </c>
      <c r="H18" s="15">
        <v>795.81</v>
      </c>
      <c r="I18" s="15">
        <v>299.93</v>
      </c>
      <c r="J18" s="15">
        <v>188.17</v>
      </c>
    </row>
    <row r="19" spans="1:11" x14ac:dyDescent="0.2">
      <c r="B19" s="1" t="s">
        <v>287</v>
      </c>
      <c r="C19" s="16">
        <f t="shared" si="0"/>
        <v>1919.2649999999999</v>
      </c>
      <c r="D19" s="57">
        <v>417.01</v>
      </c>
      <c r="E19" s="15">
        <v>34.93</v>
      </c>
      <c r="F19" s="15">
        <v>25.19</v>
      </c>
      <c r="G19" s="15">
        <v>641.11</v>
      </c>
      <c r="H19" s="15">
        <v>563.11</v>
      </c>
      <c r="I19" s="15">
        <v>138.82499999999999</v>
      </c>
      <c r="J19" s="15">
        <v>99.09</v>
      </c>
    </row>
    <row r="20" spans="1:11" x14ac:dyDescent="0.2">
      <c r="B20" s="1" t="s">
        <v>288</v>
      </c>
      <c r="C20" s="16">
        <f t="shared" si="0"/>
        <v>2496.7499999999995</v>
      </c>
      <c r="D20" s="57">
        <v>450.97</v>
      </c>
      <c r="E20" s="15">
        <v>49.26</v>
      </c>
      <c r="F20" s="15">
        <v>27.67</v>
      </c>
      <c r="G20" s="15">
        <v>997.64</v>
      </c>
      <c r="H20" s="15">
        <v>687.91</v>
      </c>
      <c r="I20" s="15">
        <v>154.44999999999999</v>
      </c>
      <c r="J20" s="15">
        <v>128.85</v>
      </c>
    </row>
    <row r="21" spans="1:11" x14ac:dyDescent="0.2">
      <c r="B21" s="1" t="s">
        <v>289</v>
      </c>
      <c r="C21" s="16">
        <f t="shared" si="0"/>
        <v>2265.3799999999997</v>
      </c>
      <c r="D21" s="57">
        <v>253.8</v>
      </c>
      <c r="E21" s="15">
        <v>31.97</v>
      </c>
      <c r="F21" s="15">
        <v>9.4499999999999993</v>
      </c>
      <c r="G21" s="15">
        <v>1019.96</v>
      </c>
      <c r="H21" s="15">
        <v>776.92</v>
      </c>
      <c r="I21" s="15">
        <v>91.64</v>
      </c>
      <c r="J21" s="15">
        <v>81.64</v>
      </c>
    </row>
    <row r="22" spans="1:11" x14ac:dyDescent="0.2">
      <c r="B22" s="1" t="s">
        <v>290</v>
      </c>
      <c r="C22" s="16">
        <f t="shared" si="0"/>
        <v>1862.43</v>
      </c>
      <c r="D22" s="57">
        <v>156.22</v>
      </c>
      <c r="E22" s="15">
        <v>51.64</v>
      </c>
      <c r="F22" s="15">
        <v>51.22</v>
      </c>
      <c r="G22" s="15">
        <v>761.72</v>
      </c>
      <c r="H22" s="15">
        <v>588.84</v>
      </c>
      <c r="I22" s="15">
        <v>159.99</v>
      </c>
      <c r="J22" s="15">
        <v>92.8</v>
      </c>
    </row>
    <row r="23" spans="1:11" x14ac:dyDescent="0.2">
      <c r="B23" s="1" t="s">
        <v>291</v>
      </c>
      <c r="C23" s="16">
        <f t="shared" si="0"/>
        <v>2279.2599999999998</v>
      </c>
      <c r="D23" s="57">
        <v>349.55</v>
      </c>
      <c r="E23" s="15">
        <v>113.52</v>
      </c>
      <c r="F23" s="15">
        <v>17.829999999999998</v>
      </c>
      <c r="G23" s="15">
        <v>911.24</v>
      </c>
      <c r="H23" s="15">
        <v>656.98</v>
      </c>
      <c r="I23" s="15">
        <v>128.99</v>
      </c>
      <c r="J23" s="15">
        <v>101.15</v>
      </c>
    </row>
    <row r="24" spans="1:11" x14ac:dyDescent="0.2">
      <c r="B24" s="1" t="s">
        <v>292</v>
      </c>
      <c r="C24" s="16">
        <f t="shared" si="0"/>
        <v>2666.27</v>
      </c>
      <c r="D24" s="57">
        <v>461.58</v>
      </c>
      <c r="E24" s="15">
        <v>245.98</v>
      </c>
      <c r="F24" s="15">
        <v>11.35</v>
      </c>
      <c r="G24" s="15">
        <v>1051.8900000000001</v>
      </c>
      <c r="H24" s="15">
        <v>648.46</v>
      </c>
      <c r="I24" s="15">
        <v>174.47</v>
      </c>
      <c r="J24" s="15">
        <v>72.540000000000006</v>
      </c>
    </row>
    <row r="25" spans="1:11" x14ac:dyDescent="0.2">
      <c r="B25" s="1" t="s">
        <v>293</v>
      </c>
      <c r="C25" s="16">
        <f>SUM(D25:K25)</f>
        <v>2250.94</v>
      </c>
      <c r="D25" s="57">
        <v>397.21</v>
      </c>
      <c r="E25" s="15">
        <v>186.86</v>
      </c>
      <c r="F25" s="15">
        <v>17.03</v>
      </c>
      <c r="G25" s="15">
        <v>928.27</v>
      </c>
      <c r="H25" s="15">
        <v>611.45000000000005</v>
      </c>
      <c r="I25" s="15">
        <v>47.01</v>
      </c>
      <c r="J25" s="15">
        <v>63.11</v>
      </c>
      <c r="K25" s="18"/>
    </row>
    <row r="26" spans="1:11" x14ac:dyDescent="0.2">
      <c r="B26" s="1" t="s">
        <v>294</v>
      </c>
      <c r="C26" s="16">
        <f>SUM(D26:K26)</f>
        <v>2016.1499999999999</v>
      </c>
      <c r="D26" s="57">
        <v>448.28</v>
      </c>
      <c r="E26" s="15">
        <v>189.41</v>
      </c>
      <c r="F26" s="15">
        <v>8.9</v>
      </c>
      <c r="G26" s="15">
        <v>662.45</v>
      </c>
      <c r="H26" s="15">
        <v>587.03</v>
      </c>
      <c r="I26" s="15">
        <v>40.11</v>
      </c>
      <c r="J26" s="15">
        <v>79.97</v>
      </c>
      <c r="K26" s="14"/>
    </row>
    <row r="27" spans="1:11" x14ac:dyDescent="0.2">
      <c r="B27" s="3" t="s">
        <v>295</v>
      </c>
      <c r="C27" s="17">
        <f>SUM(D27:K27)</f>
        <v>1776.1500000000003</v>
      </c>
      <c r="D27" s="65">
        <v>442.37</v>
      </c>
      <c r="E27" s="29">
        <v>195.96</v>
      </c>
      <c r="F27" s="29">
        <v>62.56</v>
      </c>
      <c r="G27" s="29">
        <v>473.21</v>
      </c>
      <c r="H27" s="29">
        <v>470.44</v>
      </c>
      <c r="I27" s="29">
        <v>71.7</v>
      </c>
      <c r="J27" s="29">
        <v>59.91</v>
      </c>
      <c r="K27" s="18"/>
    </row>
    <row r="28" spans="1:11" ht="18" thickBot="1" x14ac:dyDescent="0.25">
      <c r="B28" s="4"/>
      <c r="C28" s="21"/>
      <c r="D28" s="4"/>
      <c r="E28" s="4"/>
      <c r="F28" s="41"/>
      <c r="G28" s="41"/>
      <c r="H28" s="41"/>
      <c r="I28" s="4"/>
      <c r="J28" s="4"/>
      <c r="K28" s="57"/>
    </row>
    <row r="29" spans="1:11" x14ac:dyDescent="0.2">
      <c r="C29" s="1" t="s">
        <v>318</v>
      </c>
    </row>
    <row r="30" spans="1:11" x14ac:dyDescent="0.2">
      <c r="A30" s="18"/>
    </row>
    <row r="32" spans="1:11" x14ac:dyDescent="0.2">
      <c r="C32" s="3" t="s">
        <v>395</v>
      </c>
    </row>
    <row r="33" spans="2:12" ht="18" thickBot="1" x14ac:dyDescent="0.25">
      <c r="B33" s="4"/>
      <c r="C33" s="4"/>
      <c r="D33" s="4"/>
      <c r="E33" s="4"/>
      <c r="F33" s="4"/>
      <c r="G33" s="4"/>
      <c r="H33" s="4"/>
      <c r="I33" s="4"/>
      <c r="J33" s="4"/>
      <c r="K33" s="28" t="s">
        <v>396</v>
      </c>
      <c r="L33" s="24"/>
    </row>
    <row r="34" spans="2:12" x14ac:dyDescent="0.2">
      <c r="C34" s="9"/>
      <c r="D34" s="7"/>
      <c r="E34" s="7"/>
      <c r="F34" s="7"/>
      <c r="G34" s="7"/>
      <c r="H34" s="7"/>
      <c r="I34" s="7"/>
      <c r="J34" s="7"/>
      <c r="K34" s="7"/>
      <c r="L34" s="25"/>
    </row>
    <row r="35" spans="2:12" x14ac:dyDescent="0.2">
      <c r="C35" s="10" t="s">
        <v>382</v>
      </c>
      <c r="D35" s="9"/>
      <c r="E35" s="7"/>
      <c r="F35" s="7"/>
      <c r="G35" s="7"/>
      <c r="H35" s="7"/>
      <c r="I35" s="7"/>
      <c r="J35" s="7"/>
      <c r="K35" s="7"/>
      <c r="L35" s="25"/>
    </row>
    <row r="36" spans="2:12" x14ac:dyDescent="0.2">
      <c r="C36" s="10" t="s">
        <v>383</v>
      </c>
      <c r="D36" s="10" t="s">
        <v>397</v>
      </c>
      <c r="E36" s="10" t="s">
        <v>398</v>
      </c>
      <c r="F36" s="10" t="s">
        <v>399</v>
      </c>
      <c r="G36" s="9"/>
      <c r="H36" s="10" t="s">
        <v>400</v>
      </c>
      <c r="I36" s="9"/>
      <c r="J36" s="9"/>
      <c r="K36" s="10" t="s">
        <v>401</v>
      </c>
      <c r="L36" s="10" t="s">
        <v>358</v>
      </c>
    </row>
    <row r="37" spans="2:12" x14ac:dyDescent="0.2">
      <c r="B37" s="7"/>
      <c r="C37" s="5"/>
      <c r="D37" s="5"/>
      <c r="E37" s="8" t="s">
        <v>402</v>
      </c>
      <c r="F37" s="8" t="s">
        <v>403</v>
      </c>
      <c r="G37" s="8" t="s">
        <v>404</v>
      </c>
      <c r="H37" s="8" t="s">
        <v>405</v>
      </c>
      <c r="I37" s="8" t="s">
        <v>406</v>
      </c>
      <c r="J37" s="8" t="s">
        <v>407</v>
      </c>
      <c r="K37" s="8" t="s">
        <v>408</v>
      </c>
      <c r="L37" s="8" t="s">
        <v>409</v>
      </c>
    </row>
    <row r="38" spans="2:12" x14ac:dyDescent="0.2">
      <c r="C38" s="9"/>
      <c r="I38" s="56" t="s">
        <v>410</v>
      </c>
      <c r="J38" s="1"/>
      <c r="K38" s="15"/>
    </row>
    <row r="39" spans="2:12" x14ac:dyDescent="0.2">
      <c r="B39" s="1" t="s">
        <v>411</v>
      </c>
      <c r="C39" s="16">
        <f t="shared" ref="C39:C50" si="1">D39+J58</f>
        <v>1670.7800000000002</v>
      </c>
      <c r="D39" s="14">
        <f t="shared" ref="D39:D50" si="2">SUM(E39:L39,C58:I58)</f>
        <v>1463.88</v>
      </c>
      <c r="E39" s="15">
        <v>127.18</v>
      </c>
      <c r="F39" s="15">
        <v>172.53</v>
      </c>
      <c r="G39" s="15">
        <v>504.08</v>
      </c>
      <c r="H39" s="15">
        <v>69.63</v>
      </c>
      <c r="I39" s="15">
        <v>75.069999999999993</v>
      </c>
      <c r="J39" s="15"/>
      <c r="K39" s="15">
        <v>39.42</v>
      </c>
      <c r="L39" s="15">
        <v>340.49</v>
      </c>
    </row>
    <row r="40" spans="2:12" x14ac:dyDescent="0.2">
      <c r="B40" s="1" t="s">
        <v>350</v>
      </c>
      <c r="C40" s="16">
        <f t="shared" si="1"/>
        <v>2538.1700000000005</v>
      </c>
      <c r="D40" s="14">
        <f t="shared" si="2"/>
        <v>2237.4800000000005</v>
      </c>
      <c r="E40" s="15">
        <v>180.07</v>
      </c>
      <c r="F40" s="15">
        <v>180.24</v>
      </c>
      <c r="G40" s="15">
        <v>640.20000000000005</v>
      </c>
      <c r="H40" s="15">
        <v>144.4</v>
      </c>
      <c r="I40" s="15">
        <v>301.69</v>
      </c>
      <c r="J40" s="15"/>
      <c r="K40" s="15">
        <v>35.909999999999997</v>
      </c>
      <c r="L40" s="15">
        <v>650.47</v>
      </c>
    </row>
    <row r="41" spans="2:12" x14ac:dyDescent="0.2">
      <c r="B41" s="1" t="s">
        <v>285</v>
      </c>
      <c r="C41" s="16">
        <f t="shared" si="1"/>
        <v>2405.5700000000002</v>
      </c>
      <c r="D41" s="14">
        <f t="shared" si="2"/>
        <v>2053.7600000000002</v>
      </c>
      <c r="E41" s="15">
        <v>139.26</v>
      </c>
      <c r="F41" s="15">
        <v>140.13999999999999</v>
      </c>
      <c r="G41" s="15">
        <v>711.59</v>
      </c>
      <c r="H41" s="15">
        <v>279</v>
      </c>
      <c r="I41" s="15">
        <v>153.21</v>
      </c>
      <c r="J41" s="15"/>
      <c r="K41" s="15">
        <v>10.66</v>
      </c>
      <c r="L41" s="15">
        <v>427.14</v>
      </c>
    </row>
    <row r="42" spans="2:12" x14ac:dyDescent="0.2">
      <c r="B42" s="1" t="s">
        <v>286</v>
      </c>
      <c r="C42" s="16">
        <f t="shared" si="1"/>
        <v>2778.5599999999995</v>
      </c>
      <c r="D42" s="14">
        <f t="shared" si="2"/>
        <v>2473.5499999999997</v>
      </c>
      <c r="E42" s="15">
        <v>199.91</v>
      </c>
      <c r="F42" s="15">
        <v>114.48</v>
      </c>
      <c r="G42" s="15">
        <v>967.53</v>
      </c>
      <c r="H42" s="15">
        <v>292.04000000000002</v>
      </c>
      <c r="I42" s="15">
        <v>73.41</v>
      </c>
      <c r="J42" s="15">
        <v>76.959999999999994</v>
      </c>
      <c r="K42" s="15">
        <v>70.290000000000006</v>
      </c>
      <c r="L42" s="15">
        <v>422.65</v>
      </c>
    </row>
    <row r="43" spans="2:12" x14ac:dyDescent="0.2">
      <c r="B43" s="1" t="s">
        <v>287</v>
      </c>
      <c r="C43" s="16">
        <f t="shared" si="1"/>
        <v>1918.6899999999998</v>
      </c>
      <c r="D43" s="14">
        <f t="shared" si="2"/>
        <v>1626.9899999999998</v>
      </c>
      <c r="E43" s="15">
        <v>210.23</v>
      </c>
      <c r="F43" s="15">
        <v>95.23</v>
      </c>
      <c r="G43" s="15">
        <v>660.4</v>
      </c>
      <c r="H43" s="15">
        <v>147.94</v>
      </c>
      <c r="I43" s="15">
        <v>118.25</v>
      </c>
      <c r="J43" s="15">
        <v>46.29</v>
      </c>
      <c r="K43" s="15">
        <v>28.8</v>
      </c>
      <c r="L43" s="15">
        <v>186.9</v>
      </c>
    </row>
    <row r="44" spans="2:12" x14ac:dyDescent="0.2">
      <c r="B44" s="1" t="s">
        <v>288</v>
      </c>
      <c r="C44" s="16">
        <f t="shared" si="1"/>
        <v>2496.7600000000002</v>
      </c>
      <c r="D44" s="14">
        <f t="shared" si="2"/>
        <v>2015.6900000000003</v>
      </c>
      <c r="E44" s="15">
        <v>242.18</v>
      </c>
      <c r="F44" s="15">
        <v>210.76</v>
      </c>
      <c r="G44" s="15">
        <v>842.42</v>
      </c>
      <c r="H44" s="15">
        <v>199.83</v>
      </c>
      <c r="I44" s="15">
        <v>149.15</v>
      </c>
      <c r="J44" s="15">
        <v>33.549999999999997</v>
      </c>
      <c r="K44" s="15">
        <v>52.91</v>
      </c>
      <c r="L44" s="15">
        <v>158.96</v>
      </c>
    </row>
    <row r="45" spans="2:12" x14ac:dyDescent="0.2">
      <c r="B45" s="1" t="s">
        <v>289</v>
      </c>
      <c r="C45" s="16">
        <f t="shared" si="1"/>
        <v>2265.38</v>
      </c>
      <c r="D45" s="14">
        <f t="shared" si="2"/>
        <v>1682.47</v>
      </c>
      <c r="E45" s="15">
        <v>230.94</v>
      </c>
      <c r="F45" s="15">
        <v>233.39</v>
      </c>
      <c r="G45" s="15">
        <v>705.01</v>
      </c>
      <c r="H45" s="15">
        <v>139.29</v>
      </c>
      <c r="I45" s="15">
        <v>135.55000000000001</v>
      </c>
      <c r="J45" s="15">
        <v>42.13</v>
      </c>
      <c r="K45" s="15">
        <v>23.36</v>
      </c>
      <c r="L45" s="15">
        <v>28.67</v>
      </c>
    </row>
    <row r="46" spans="2:12" x14ac:dyDescent="0.2">
      <c r="B46" s="1" t="s">
        <v>290</v>
      </c>
      <c r="C46" s="16">
        <f t="shared" si="1"/>
        <v>1862.4299999999998</v>
      </c>
      <c r="D46" s="14">
        <f t="shared" si="2"/>
        <v>1380.03</v>
      </c>
      <c r="E46" s="15">
        <v>166.04</v>
      </c>
      <c r="F46" s="15">
        <v>233.19</v>
      </c>
      <c r="G46" s="15">
        <v>448.65</v>
      </c>
      <c r="H46" s="15">
        <v>72.069999999999993</v>
      </c>
      <c r="I46" s="15">
        <v>156.44999999999999</v>
      </c>
      <c r="J46" s="15">
        <v>14.13</v>
      </c>
      <c r="K46" s="15">
        <v>49.85</v>
      </c>
      <c r="L46" s="15">
        <v>37.22</v>
      </c>
    </row>
    <row r="47" spans="2:12" x14ac:dyDescent="0.2">
      <c r="B47" s="1" t="s">
        <v>291</v>
      </c>
      <c r="C47" s="16">
        <f t="shared" si="1"/>
        <v>2279.2600000000002</v>
      </c>
      <c r="D47" s="14">
        <f t="shared" si="2"/>
        <v>1800.3</v>
      </c>
      <c r="E47" s="15">
        <v>220.55</v>
      </c>
      <c r="F47" s="15">
        <v>181.78</v>
      </c>
      <c r="G47" s="15">
        <v>720.35</v>
      </c>
      <c r="H47" s="15">
        <v>136.57</v>
      </c>
      <c r="I47" s="15">
        <v>208.23</v>
      </c>
      <c r="J47" s="15">
        <v>44.61</v>
      </c>
      <c r="K47" s="15">
        <v>64.97</v>
      </c>
      <c r="L47" s="15">
        <v>52.1</v>
      </c>
    </row>
    <row r="48" spans="2:12" x14ac:dyDescent="0.2">
      <c r="B48" s="1" t="s">
        <v>412</v>
      </c>
      <c r="C48" s="16">
        <f t="shared" si="1"/>
        <v>2666.27</v>
      </c>
      <c r="D48" s="14">
        <f t="shared" si="2"/>
        <v>2303.33</v>
      </c>
      <c r="E48" s="15">
        <v>288.98</v>
      </c>
      <c r="F48" s="15">
        <v>221.54</v>
      </c>
      <c r="G48" s="15">
        <v>899.24</v>
      </c>
      <c r="H48" s="15">
        <v>186.71</v>
      </c>
      <c r="I48" s="15">
        <v>206.5</v>
      </c>
      <c r="J48" s="15">
        <v>15.43</v>
      </c>
      <c r="K48" s="15">
        <v>35.270000000000003</v>
      </c>
      <c r="L48" s="15">
        <v>274.64999999999998</v>
      </c>
    </row>
    <row r="49" spans="2:12" x14ac:dyDescent="0.2">
      <c r="B49" s="1" t="s">
        <v>293</v>
      </c>
      <c r="C49" s="16">
        <f t="shared" si="1"/>
        <v>2250.9300000000003</v>
      </c>
      <c r="D49" s="14">
        <f t="shared" si="2"/>
        <v>1931.1100000000001</v>
      </c>
      <c r="E49" s="15">
        <v>306.25</v>
      </c>
      <c r="F49" s="15">
        <v>274.86</v>
      </c>
      <c r="G49" s="15">
        <v>750.78</v>
      </c>
      <c r="H49" s="15">
        <v>211.85</v>
      </c>
      <c r="I49" s="15">
        <v>130.47</v>
      </c>
      <c r="J49" s="15">
        <v>11.78</v>
      </c>
      <c r="K49" s="15">
        <v>9.51</v>
      </c>
      <c r="L49" s="15">
        <v>54.16</v>
      </c>
    </row>
    <row r="50" spans="2:12" x14ac:dyDescent="0.2">
      <c r="B50" s="1" t="s">
        <v>294</v>
      </c>
      <c r="C50" s="16">
        <f t="shared" si="1"/>
        <v>2016.15</v>
      </c>
      <c r="D50" s="14">
        <f t="shared" si="2"/>
        <v>1776.3500000000001</v>
      </c>
      <c r="E50" s="15">
        <v>212.52</v>
      </c>
      <c r="F50" s="15">
        <v>221.49</v>
      </c>
      <c r="G50" s="15">
        <v>812.72</v>
      </c>
      <c r="H50" s="15">
        <v>138.38</v>
      </c>
      <c r="I50" s="15">
        <v>155.21</v>
      </c>
      <c r="J50" s="15">
        <v>9.36</v>
      </c>
      <c r="K50" s="15">
        <v>13.46</v>
      </c>
      <c r="L50" s="15">
        <v>71.77</v>
      </c>
    </row>
    <row r="51" spans="2:12" x14ac:dyDescent="0.2">
      <c r="B51" s="3" t="s">
        <v>295</v>
      </c>
      <c r="C51" s="17">
        <f>D51+J70</f>
        <v>1776.1600000000003</v>
      </c>
      <c r="D51" s="18">
        <f>SUM(E51:L51,C70:I70)</f>
        <v>1568.6500000000003</v>
      </c>
      <c r="E51" s="29">
        <v>117.48</v>
      </c>
      <c r="F51" s="29">
        <v>157.87</v>
      </c>
      <c r="G51" s="29">
        <v>706.23</v>
      </c>
      <c r="H51" s="29">
        <v>210.26</v>
      </c>
      <c r="I51" s="29">
        <v>110.44</v>
      </c>
      <c r="J51" s="29">
        <v>13.67</v>
      </c>
      <c r="K51" s="29">
        <v>19.47</v>
      </c>
      <c r="L51" s="29">
        <v>65.47</v>
      </c>
    </row>
    <row r="52" spans="2:12" ht="18" thickBot="1" x14ac:dyDescent="0.25">
      <c r="B52" s="4"/>
      <c r="C52" s="21"/>
      <c r="D52" s="4"/>
      <c r="E52" s="4"/>
      <c r="F52" s="4"/>
      <c r="G52" s="4"/>
      <c r="H52" s="4"/>
      <c r="I52" s="4"/>
      <c r="J52" s="4"/>
      <c r="K52" s="4"/>
      <c r="L52" s="4"/>
    </row>
    <row r="53" spans="2:12" x14ac:dyDescent="0.2">
      <c r="C53" s="5"/>
      <c r="D53" s="7"/>
      <c r="E53" s="7"/>
      <c r="F53" s="7"/>
      <c r="G53" s="7"/>
      <c r="H53" s="7"/>
      <c r="I53" s="7"/>
      <c r="J53" s="7"/>
      <c r="K53" s="7"/>
      <c r="L53" s="7"/>
    </row>
    <row r="54" spans="2:12" x14ac:dyDescent="0.2">
      <c r="C54" s="5"/>
      <c r="D54" s="7"/>
      <c r="E54" s="6" t="s">
        <v>413</v>
      </c>
      <c r="F54" s="7"/>
      <c r="G54" s="7"/>
      <c r="H54" s="7"/>
      <c r="I54" s="7"/>
      <c r="J54" s="9"/>
      <c r="K54" s="7"/>
      <c r="L54" s="7"/>
    </row>
    <row r="55" spans="2:12" x14ac:dyDescent="0.2">
      <c r="C55" s="10" t="s">
        <v>414</v>
      </c>
      <c r="D55" s="9"/>
      <c r="E55" s="10" t="s">
        <v>415</v>
      </c>
      <c r="F55" s="10" t="s">
        <v>416</v>
      </c>
      <c r="G55" s="10" t="s">
        <v>417</v>
      </c>
      <c r="H55" s="10" t="s">
        <v>418</v>
      </c>
      <c r="I55" s="9"/>
      <c r="J55" s="10" t="s">
        <v>312</v>
      </c>
      <c r="K55" s="9"/>
      <c r="L55" s="9"/>
    </row>
    <row r="56" spans="2:12" x14ac:dyDescent="0.2">
      <c r="B56" s="7"/>
      <c r="C56" s="8" t="s">
        <v>419</v>
      </c>
      <c r="D56" s="8" t="s">
        <v>420</v>
      </c>
      <c r="E56" s="8" t="s">
        <v>421</v>
      </c>
      <c r="F56" s="8" t="s">
        <v>422</v>
      </c>
      <c r="G56" s="8" t="s">
        <v>423</v>
      </c>
      <c r="H56" s="8" t="s">
        <v>424</v>
      </c>
      <c r="I56" s="8" t="s">
        <v>390</v>
      </c>
      <c r="J56" s="5"/>
      <c r="K56" s="8" t="s">
        <v>425</v>
      </c>
      <c r="L56" s="8" t="s">
        <v>390</v>
      </c>
    </row>
    <row r="57" spans="2:12" x14ac:dyDescent="0.2">
      <c r="C57" s="9"/>
    </row>
    <row r="58" spans="2:12" x14ac:dyDescent="0.2">
      <c r="B58" s="1" t="s">
        <v>411</v>
      </c>
      <c r="C58" s="13">
        <v>3.36</v>
      </c>
      <c r="D58" s="15">
        <v>1.2</v>
      </c>
      <c r="E58" s="15">
        <v>0.12</v>
      </c>
      <c r="F58" s="15">
        <v>28.25</v>
      </c>
      <c r="G58" s="15">
        <v>16.38</v>
      </c>
      <c r="H58" s="15">
        <v>0.02</v>
      </c>
      <c r="I58" s="15">
        <v>86.15</v>
      </c>
      <c r="J58" s="14">
        <f t="shared" ref="J58:J67" si="3">K58+L58</f>
        <v>206.89999999999998</v>
      </c>
      <c r="K58" s="15">
        <v>32.14</v>
      </c>
      <c r="L58" s="15">
        <v>174.76</v>
      </c>
    </row>
    <row r="59" spans="2:12" x14ac:dyDescent="0.2">
      <c r="B59" s="1" t="s">
        <v>350</v>
      </c>
      <c r="C59" s="13">
        <v>2.2599999999999998</v>
      </c>
      <c r="D59" s="15">
        <v>1.22</v>
      </c>
      <c r="E59" s="20" t="s">
        <v>28</v>
      </c>
      <c r="F59" s="15">
        <v>21.06</v>
      </c>
      <c r="G59" s="15">
        <v>22.86</v>
      </c>
      <c r="H59" s="20" t="s">
        <v>28</v>
      </c>
      <c r="I59" s="15">
        <v>57.1</v>
      </c>
      <c r="J59" s="14">
        <f t="shared" si="3"/>
        <v>300.69</v>
      </c>
      <c r="K59" s="15">
        <v>25.63</v>
      </c>
      <c r="L59" s="15">
        <v>275.06</v>
      </c>
    </row>
    <row r="60" spans="2:12" x14ac:dyDescent="0.2">
      <c r="B60" s="1" t="s">
        <v>285</v>
      </c>
      <c r="C60" s="13">
        <v>0.99</v>
      </c>
      <c r="D60" s="15">
        <v>0.14000000000000001</v>
      </c>
      <c r="E60" s="20" t="s">
        <v>28</v>
      </c>
      <c r="F60" s="15">
        <v>19.86</v>
      </c>
      <c r="G60" s="15">
        <v>14.78</v>
      </c>
      <c r="H60" s="20" t="s">
        <v>28</v>
      </c>
      <c r="I60" s="15">
        <v>156.99</v>
      </c>
      <c r="J60" s="14">
        <f t="shared" si="3"/>
        <v>351.80999999999995</v>
      </c>
      <c r="K60" s="15">
        <v>41.66</v>
      </c>
      <c r="L60" s="15">
        <v>310.14999999999998</v>
      </c>
    </row>
    <row r="61" spans="2:12" x14ac:dyDescent="0.2">
      <c r="B61" s="1" t="s">
        <v>286</v>
      </c>
      <c r="C61" s="13">
        <v>1.04</v>
      </c>
      <c r="D61" s="15">
        <v>0.61</v>
      </c>
      <c r="E61" s="20" t="s">
        <v>28</v>
      </c>
      <c r="F61" s="15">
        <v>50.33</v>
      </c>
      <c r="G61" s="15">
        <v>24.35</v>
      </c>
      <c r="H61" s="20" t="s">
        <v>28</v>
      </c>
      <c r="I61" s="15">
        <v>179.95</v>
      </c>
      <c r="J61" s="14">
        <f t="shared" si="3"/>
        <v>305.01</v>
      </c>
      <c r="K61" s="15">
        <v>28.3</v>
      </c>
      <c r="L61" s="15">
        <v>276.70999999999998</v>
      </c>
    </row>
    <row r="62" spans="2:12" x14ac:dyDescent="0.2">
      <c r="B62" s="1" t="s">
        <v>287</v>
      </c>
      <c r="C62" s="13">
        <v>1.05</v>
      </c>
      <c r="D62" s="15">
        <v>1.45</v>
      </c>
      <c r="E62" s="20" t="s">
        <v>28</v>
      </c>
      <c r="F62" s="15">
        <v>18.850000000000001</v>
      </c>
      <c r="G62" s="15">
        <v>18.78</v>
      </c>
      <c r="H62" s="20" t="s">
        <v>28</v>
      </c>
      <c r="I62" s="15">
        <v>92.82</v>
      </c>
      <c r="J62" s="14">
        <f t="shared" si="3"/>
        <v>291.7</v>
      </c>
      <c r="K62" s="15">
        <v>41.75</v>
      </c>
      <c r="L62" s="15">
        <v>249.95</v>
      </c>
    </row>
    <row r="63" spans="2:12" x14ac:dyDescent="0.2">
      <c r="B63" s="1" t="s">
        <v>288</v>
      </c>
      <c r="C63" s="13">
        <v>0.83</v>
      </c>
      <c r="D63" s="15">
        <v>0.46</v>
      </c>
      <c r="E63" s="15">
        <v>0.31</v>
      </c>
      <c r="F63" s="15">
        <v>12.66</v>
      </c>
      <c r="G63" s="15">
        <v>26.38</v>
      </c>
      <c r="H63" s="15">
        <v>0.14000000000000001</v>
      </c>
      <c r="I63" s="15">
        <v>85.15</v>
      </c>
      <c r="J63" s="14">
        <f t="shared" si="3"/>
        <v>481.07</v>
      </c>
      <c r="K63" s="15">
        <v>73.33</v>
      </c>
      <c r="L63" s="15">
        <v>407.74</v>
      </c>
    </row>
    <row r="64" spans="2:12" x14ac:dyDescent="0.2">
      <c r="B64" s="1" t="s">
        <v>289</v>
      </c>
      <c r="C64" s="13">
        <v>0.14000000000000001</v>
      </c>
      <c r="D64" s="15">
        <v>0.01</v>
      </c>
      <c r="E64" s="15">
        <v>0.08</v>
      </c>
      <c r="F64" s="15">
        <v>52.23</v>
      </c>
      <c r="G64" s="15">
        <v>23.44</v>
      </c>
      <c r="H64" s="20" t="s">
        <v>28</v>
      </c>
      <c r="I64" s="15">
        <v>68.23</v>
      </c>
      <c r="J64" s="14">
        <f t="shared" si="3"/>
        <v>582.91</v>
      </c>
      <c r="K64" s="15">
        <v>52.51</v>
      </c>
      <c r="L64" s="15">
        <v>530.4</v>
      </c>
    </row>
    <row r="65" spans="1:12" x14ac:dyDescent="0.2">
      <c r="B65" s="1" t="s">
        <v>290</v>
      </c>
      <c r="C65" s="13">
        <v>0.05</v>
      </c>
      <c r="D65" s="15">
        <v>0.03</v>
      </c>
      <c r="E65" s="15">
        <v>18</v>
      </c>
      <c r="F65" s="15">
        <v>97.06</v>
      </c>
      <c r="G65" s="15">
        <v>41.24</v>
      </c>
      <c r="H65" s="15">
        <v>0.04</v>
      </c>
      <c r="I65" s="15">
        <v>46.01</v>
      </c>
      <c r="J65" s="14">
        <f t="shared" si="3"/>
        <v>482.4</v>
      </c>
      <c r="K65" s="15">
        <v>30.08</v>
      </c>
      <c r="L65" s="15">
        <v>452.32</v>
      </c>
    </row>
    <row r="66" spans="1:12" x14ac:dyDescent="0.2">
      <c r="B66" s="1" t="s">
        <v>291</v>
      </c>
      <c r="C66" s="13">
        <v>9.89</v>
      </c>
      <c r="D66" s="15">
        <v>0.01</v>
      </c>
      <c r="E66" s="15">
        <v>0.64</v>
      </c>
      <c r="F66" s="15">
        <v>90.24</v>
      </c>
      <c r="G66" s="15">
        <v>24.85</v>
      </c>
      <c r="H66" s="15">
        <v>0.03</v>
      </c>
      <c r="I66" s="15">
        <v>45.48</v>
      </c>
      <c r="J66" s="14">
        <f t="shared" si="3"/>
        <v>478.96000000000004</v>
      </c>
      <c r="K66" s="15">
        <v>47.99</v>
      </c>
      <c r="L66" s="15">
        <v>430.97</v>
      </c>
    </row>
    <row r="67" spans="1:12" x14ac:dyDescent="0.2">
      <c r="B67" s="1" t="s">
        <v>292</v>
      </c>
      <c r="C67" s="13">
        <v>1.23</v>
      </c>
      <c r="D67" s="15">
        <v>0</v>
      </c>
      <c r="E67" s="15">
        <v>0</v>
      </c>
      <c r="F67" s="15">
        <v>118.72</v>
      </c>
      <c r="G67" s="15">
        <v>16.149999999999999</v>
      </c>
      <c r="H67" s="15">
        <v>0</v>
      </c>
      <c r="I67" s="15">
        <v>38.909999999999997</v>
      </c>
      <c r="J67" s="14">
        <f t="shared" si="3"/>
        <v>362.94</v>
      </c>
      <c r="K67" s="15">
        <v>37.15</v>
      </c>
      <c r="L67" s="15">
        <v>325.79000000000002</v>
      </c>
    </row>
    <row r="68" spans="1:12" x14ac:dyDescent="0.2">
      <c r="B68" s="1" t="s">
        <v>293</v>
      </c>
      <c r="C68" s="13">
        <v>0.14000000000000001</v>
      </c>
      <c r="D68" s="20" t="s">
        <v>28</v>
      </c>
      <c r="E68" s="20" t="s">
        <v>28</v>
      </c>
      <c r="F68" s="15">
        <v>125.41</v>
      </c>
      <c r="G68" s="15">
        <v>12.67</v>
      </c>
      <c r="H68" s="20" t="s">
        <v>28</v>
      </c>
      <c r="I68" s="15">
        <v>43.23</v>
      </c>
      <c r="J68" s="14">
        <f>K68+L68</f>
        <v>319.82</v>
      </c>
      <c r="K68" s="15">
        <v>41.8</v>
      </c>
      <c r="L68" s="15">
        <v>278.02</v>
      </c>
    </row>
    <row r="69" spans="1:12" x14ac:dyDescent="0.2">
      <c r="B69" s="1" t="s">
        <v>294</v>
      </c>
      <c r="C69" s="13">
        <v>9.4499999999999993</v>
      </c>
      <c r="D69" s="20" t="s">
        <v>28</v>
      </c>
      <c r="E69" s="20" t="s">
        <v>28</v>
      </c>
      <c r="F69" s="15">
        <v>69.900000000000006</v>
      </c>
      <c r="G69" s="15">
        <v>10.55</v>
      </c>
      <c r="H69" s="20">
        <v>0.42</v>
      </c>
      <c r="I69" s="15">
        <v>51.12</v>
      </c>
      <c r="J69" s="14">
        <f>K69+L69</f>
        <v>239.8</v>
      </c>
      <c r="K69" s="15">
        <v>65.040000000000006</v>
      </c>
      <c r="L69" s="15">
        <v>174.76</v>
      </c>
    </row>
    <row r="70" spans="1:12" x14ac:dyDescent="0.2">
      <c r="B70" s="3" t="s">
        <v>295</v>
      </c>
      <c r="C70" s="66">
        <v>0.09</v>
      </c>
      <c r="D70" s="30" t="s">
        <v>28</v>
      </c>
      <c r="E70" s="30" t="s">
        <v>28</v>
      </c>
      <c r="F70" s="29">
        <v>97.33</v>
      </c>
      <c r="G70" s="29">
        <v>30.44</v>
      </c>
      <c r="H70" s="30" t="s">
        <v>28</v>
      </c>
      <c r="I70" s="29">
        <v>39.9</v>
      </c>
      <c r="J70" s="18">
        <f>K70+L70</f>
        <v>207.51</v>
      </c>
      <c r="K70" s="29">
        <v>30.89</v>
      </c>
      <c r="L70" s="29">
        <v>176.62</v>
      </c>
    </row>
    <row r="71" spans="1:12" ht="18" thickBot="1" x14ac:dyDescent="0.25">
      <c r="B71" s="24"/>
      <c r="C71" s="21"/>
      <c r="D71" s="24"/>
      <c r="E71" s="24"/>
      <c r="F71" s="24"/>
      <c r="G71" s="24"/>
      <c r="H71" s="24"/>
      <c r="I71" s="24"/>
      <c r="J71" s="24"/>
      <c r="K71" s="24"/>
      <c r="L71" s="24"/>
    </row>
    <row r="72" spans="1:12" x14ac:dyDescent="0.2">
      <c r="B72" s="18"/>
      <c r="C72" s="1" t="s">
        <v>318</v>
      </c>
      <c r="D72" s="18"/>
      <c r="E72" s="18"/>
      <c r="F72" s="18"/>
      <c r="G72" s="18"/>
      <c r="H72" s="18"/>
      <c r="I72" s="18"/>
      <c r="J72" s="18"/>
      <c r="K72" s="18"/>
      <c r="L72" s="18"/>
    </row>
    <row r="73" spans="1:12" x14ac:dyDescent="0.2">
      <c r="A73" s="1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</row>
  </sheetData>
  <phoneticPr fontId="2"/>
  <pageMargins left="0.43" right="0.4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topLeftCell="B1" zoomScale="75" zoomScaleNormal="100" workbookViewId="0">
      <selection activeCell="H26" sqref="H26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5" width="14.625" style="2" customWidth="1"/>
    <col min="6" max="6" width="13.375" style="2"/>
    <col min="7" max="7" width="14.625" style="2" customWidth="1"/>
    <col min="8" max="8" width="13.375" style="2"/>
    <col min="9" max="9" width="14.625" style="2" customWidth="1"/>
    <col min="10" max="256" width="13.375" style="2"/>
    <col min="257" max="257" width="13.375" style="2" customWidth="1"/>
    <col min="258" max="258" width="17.125" style="2" customWidth="1"/>
    <col min="259" max="261" width="14.625" style="2" customWidth="1"/>
    <col min="262" max="262" width="13.375" style="2"/>
    <col min="263" max="263" width="14.625" style="2" customWidth="1"/>
    <col min="264" max="264" width="13.375" style="2"/>
    <col min="265" max="265" width="14.625" style="2" customWidth="1"/>
    <col min="266" max="512" width="13.375" style="2"/>
    <col min="513" max="513" width="13.375" style="2" customWidth="1"/>
    <col min="514" max="514" width="17.125" style="2" customWidth="1"/>
    <col min="515" max="517" width="14.625" style="2" customWidth="1"/>
    <col min="518" max="518" width="13.375" style="2"/>
    <col min="519" max="519" width="14.625" style="2" customWidth="1"/>
    <col min="520" max="520" width="13.375" style="2"/>
    <col min="521" max="521" width="14.625" style="2" customWidth="1"/>
    <col min="522" max="768" width="13.375" style="2"/>
    <col min="769" max="769" width="13.375" style="2" customWidth="1"/>
    <col min="770" max="770" width="17.125" style="2" customWidth="1"/>
    <col min="771" max="773" width="14.625" style="2" customWidth="1"/>
    <col min="774" max="774" width="13.375" style="2"/>
    <col min="775" max="775" width="14.625" style="2" customWidth="1"/>
    <col min="776" max="776" width="13.375" style="2"/>
    <col min="777" max="777" width="14.625" style="2" customWidth="1"/>
    <col min="778" max="1024" width="13.375" style="2"/>
    <col min="1025" max="1025" width="13.375" style="2" customWidth="1"/>
    <col min="1026" max="1026" width="17.125" style="2" customWidth="1"/>
    <col min="1027" max="1029" width="14.625" style="2" customWidth="1"/>
    <col min="1030" max="1030" width="13.375" style="2"/>
    <col min="1031" max="1031" width="14.625" style="2" customWidth="1"/>
    <col min="1032" max="1032" width="13.375" style="2"/>
    <col min="1033" max="1033" width="14.625" style="2" customWidth="1"/>
    <col min="1034" max="1280" width="13.375" style="2"/>
    <col min="1281" max="1281" width="13.375" style="2" customWidth="1"/>
    <col min="1282" max="1282" width="17.125" style="2" customWidth="1"/>
    <col min="1283" max="1285" width="14.625" style="2" customWidth="1"/>
    <col min="1286" max="1286" width="13.375" style="2"/>
    <col min="1287" max="1287" width="14.625" style="2" customWidth="1"/>
    <col min="1288" max="1288" width="13.375" style="2"/>
    <col min="1289" max="1289" width="14.625" style="2" customWidth="1"/>
    <col min="1290" max="1536" width="13.375" style="2"/>
    <col min="1537" max="1537" width="13.375" style="2" customWidth="1"/>
    <col min="1538" max="1538" width="17.125" style="2" customWidth="1"/>
    <col min="1539" max="1541" width="14.625" style="2" customWidth="1"/>
    <col min="1542" max="1542" width="13.375" style="2"/>
    <col min="1543" max="1543" width="14.625" style="2" customWidth="1"/>
    <col min="1544" max="1544" width="13.375" style="2"/>
    <col min="1545" max="1545" width="14.625" style="2" customWidth="1"/>
    <col min="1546" max="1792" width="13.375" style="2"/>
    <col min="1793" max="1793" width="13.375" style="2" customWidth="1"/>
    <col min="1794" max="1794" width="17.125" style="2" customWidth="1"/>
    <col min="1795" max="1797" width="14.625" style="2" customWidth="1"/>
    <col min="1798" max="1798" width="13.375" style="2"/>
    <col min="1799" max="1799" width="14.625" style="2" customWidth="1"/>
    <col min="1800" max="1800" width="13.375" style="2"/>
    <col min="1801" max="1801" width="14.625" style="2" customWidth="1"/>
    <col min="1802" max="2048" width="13.375" style="2"/>
    <col min="2049" max="2049" width="13.375" style="2" customWidth="1"/>
    <col min="2050" max="2050" width="17.125" style="2" customWidth="1"/>
    <col min="2051" max="2053" width="14.625" style="2" customWidth="1"/>
    <col min="2054" max="2054" width="13.375" style="2"/>
    <col min="2055" max="2055" width="14.625" style="2" customWidth="1"/>
    <col min="2056" max="2056" width="13.375" style="2"/>
    <col min="2057" max="2057" width="14.625" style="2" customWidth="1"/>
    <col min="2058" max="2304" width="13.375" style="2"/>
    <col min="2305" max="2305" width="13.375" style="2" customWidth="1"/>
    <col min="2306" max="2306" width="17.125" style="2" customWidth="1"/>
    <col min="2307" max="2309" width="14.625" style="2" customWidth="1"/>
    <col min="2310" max="2310" width="13.375" style="2"/>
    <col min="2311" max="2311" width="14.625" style="2" customWidth="1"/>
    <col min="2312" max="2312" width="13.375" style="2"/>
    <col min="2313" max="2313" width="14.625" style="2" customWidth="1"/>
    <col min="2314" max="2560" width="13.375" style="2"/>
    <col min="2561" max="2561" width="13.375" style="2" customWidth="1"/>
    <col min="2562" max="2562" width="17.125" style="2" customWidth="1"/>
    <col min="2563" max="2565" width="14.625" style="2" customWidth="1"/>
    <col min="2566" max="2566" width="13.375" style="2"/>
    <col min="2567" max="2567" width="14.625" style="2" customWidth="1"/>
    <col min="2568" max="2568" width="13.375" style="2"/>
    <col min="2569" max="2569" width="14.625" style="2" customWidth="1"/>
    <col min="2570" max="2816" width="13.375" style="2"/>
    <col min="2817" max="2817" width="13.375" style="2" customWidth="1"/>
    <col min="2818" max="2818" width="17.125" style="2" customWidth="1"/>
    <col min="2819" max="2821" width="14.625" style="2" customWidth="1"/>
    <col min="2822" max="2822" width="13.375" style="2"/>
    <col min="2823" max="2823" width="14.625" style="2" customWidth="1"/>
    <col min="2824" max="2824" width="13.375" style="2"/>
    <col min="2825" max="2825" width="14.625" style="2" customWidth="1"/>
    <col min="2826" max="3072" width="13.375" style="2"/>
    <col min="3073" max="3073" width="13.375" style="2" customWidth="1"/>
    <col min="3074" max="3074" width="17.125" style="2" customWidth="1"/>
    <col min="3075" max="3077" width="14.625" style="2" customWidth="1"/>
    <col min="3078" max="3078" width="13.375" style="2"/>
    <col min="3079" max="3079" width="14.625" style="2" customWidth="1"/>
    <col min="3080" max="3080" width="13.375" style="2"/>
    <col min="3081" max="3081" width="14.625" style="2" customWidth="1"/>
    <col min="3082" max="3328" width="13.375" style="2"/>
    <col min="3329" max="3329" width="13.375" style="2" customWidth="1"/>
    <col min="3330" max="3330" width="17.125" style="2" customWidth="1"/>
    <col min="3331" max="3333" width="14.625" style="2" customWidth="1"/>
    <col min="3334" max="3334" width="13.375" style="2"/>
    <col min="3335" max="3335" width="14.625" style="2" customWidth="1"/>
    <col min="3336" max="3336" width="13.375" style="2"/>
    <col min="3337" max="3337" width="14.625" style="2" customWidth="1"/>
    <col min="3338" max="3584" width="13.375" style="2"/>
    <col min="3585" max="3585" width="13.375" style="2" customWidth="1"/>
    <col min="3586" max="3586" width="17.125" style="2" customWidth="1"/>
    <col min="3587" max="3589" width="14.625" style="2" customWidth="1"/>
    <col min="3590" max="3590" width="13.375" style="2"/>
    <col min="3591" max="3591" width="14.625" style="2" customWidth="1"/>
    <col min="3592" max="3592" width="13.375" style="2"/>
    <col min="3593" max="3593" width="14.625" style="2" customWidth="1"/>
    <col min="3594" max="3840" width="13.375" style="2"/>
    <col min="3841" max="3841" width="13.375" style="2" customWidth="1"/>
    <col min="3842" max="3842" width="17.125" style="2" customWidth="1"/>
    <col min="3843" max="3845" width="14.625" style="2" customWidth="1"/>
    <col min="3846" max="3846" width="13.375" style="2"/>
    <col min="3847" max="3847" width="14.625" style="2" customWidth="1"/>
    <col min="3848" max="3848" width="13.375" style="2"/>
    <col min="3849" max="3849" width="14.625" style="2" customWidth="1"/>
    <col min="3850" max="4096" width="13.375" style="2"/>
    <col min="4097" max="4097" width="13.375" style="2" customWidth="1"/>
    <col min="4098" max="4098" width="17.125" style="2" customWidth="1"/>
    <col min="4099" max="4101" width="14.625" style="2" customWidth="1"/>
    <col min="4102" max="4102" width="13.375" style="2"/>
    <col min="4103" max="4103" width="14.625" style="2" customWidth="1"/>
    <col min="4104" max="4104" width="13.375" style="2"/>
    <col min="4105" max="4105" width="14.625" style="2" customWidth="1"/>
    <col min="4106" max="4352" width="13.375" style="2"/>
    <col min="4353" max="4353" width="13.375" style="2" customWidth="1"/>
    <col min="4354" max="4354" width="17.125" style="2" customWidth="1"/>
    <col min="4355" max="4357" width="14.625" style="2" customWidth="1"/>
    <col min="4358" max="4358" width="13.375" style="2"/>
    <col min="4359" max="4359" width="14.625" style="2" customWidth="1"/>
    <col min="4360" max="4360" width="13.375" style="2"/>
    <col min="4361" max="4361" width="14.625" style="2" customWidth="1"/>
    <col min="4362" max="4608" width="13.375" style="2"/>
    <col min="4609" max="4609" width="13.375" style="2" customWidth="1"/>
    <col min="4610" max="4610" width="17.125" style="2" customWidth="1"/>
    <col min="4611" max="4613" width="14.625" style="2" customWidth="1"/>
    <col min="4614" max="4614" width="13.375" style="2"/>
    <col min="4615" max="4615" width="14.625" style="2" customWidth="1"/>
    <col min="4616" max="4616" width="13.375" style="2"/>
    <col min="4617" max="4617" width="14.625" style="2" customWidth="1"/>
    <col min="4618" max="4864" width="13.375" style="2"/>
    <col min="4865" max="4865" width="13.375" style="2" customWidth="1"/>
    <col min="4866" max="4866" width="17.125" style="2" customWidth="1"/>
    <col min="4867" max="4869" width="14.625" style="2" customWidth="1"/>
    <col min="4870" max="4870" width="13.375" style="2"/>
    <col min="4871" max="4871" width="14.625" style="2" customWidth="1"/>
    <col min="4872" max="4872" width="13.375" style="2"/>
    <col min="4873" max="4873" width="14.625" style="2" customWidth="1"/>
    <col min="4874" max="5120" width="13.375" style="2"/>
    <col min="5121" max="5121" width="13.375" style="2" customWidth="1"/>
    <col min="5122" max="5122" width="17.125" style="2" customWidth="1"/>
    <col min="5123" max="5125" width="14.625" style="2" customWidth="1"/>
    <col min="5126" max="5126" width="13.375" style="2"/>
    <col min="5127" max="5127" width="14.625" style="2" customWidth="1"/>
    <col min="5128" max="5128" width="13.375" style="2"/>
    <col min="5129" max="5129" width="14.625" style="2" customWidth="1"/>
    <col min="5130" max="5376" width="13.375" style="2"/>
    <col min="5377" max="5377" width="13.375" style="2" customWidth="1"/>
    <col min="5378" max="5378" width="17.125" style="2" customWidth="1"/>
    <col min="5379" max="5381" width="14.625" style="2" customWidth="1"/>
    <col min="5382" max="5382" width="13.375" style="2"/>
    <col min="5383" max="5383" width="14.625" style="2" customWidth="1"/>
    <col min="5384" max="5384" width="13.375" style="2"/>
    <col min="5385" max="5385" width="14.625" style="2" customWidth="1"/>
    <col min="5386" max="5632" width="13.375" style="2"/>
    <col min="5633" max="5633" width="13.375" style="2" customWidth="1"/>
    <col min="5634" max="5634" width="17.125" style="2" customWidth="1"/>
    <col min="5635" max="5637" width="14.625" style="2" customWidth="1"/>
    <col min="5638" max="5638" width="13.375" style="2"/>
    <col min="5639" max="5639" width="14.625" style="2" customWidth="1"/>
    <col min="5640" max="5640" width="13.375" style="2"/>
    <col min="5641" max="5641" width="14.625" style="2" customWidth="1"/>
    <col min="5642" max="5888" width="13.375" style="2"/>
    <col min="5889" max="5889" width="13.375" style="2" customWidth="1"/>
    <col min="5890" max="5890" width="17.125" style="2" customWidth="1"/>
    <col min="5891" max="5893" width="14.625" style="2" customWidth="1"/>
    <col min="5894" max="5894" width="13.375" style="2"/>
    <col min="5895" max="5895" width="14.625" style="2" customWidth="1"/>
    <col min="5896" max="5896" width="13.375" style="2"/>
    <col min="5897" max="5897" width="14.625" style="2" customWidth="1"/>
    <col min="5898" max="6144" width="13.375" style="2"/>
    <col min="6145" max="6145" width="13.375" style="2" customWidth="1"/>
    <col min="6146" max="6146" width="17.125" style="2" customWidth="1"/>
    <col min="6147" max="6149" width="14.625" style="2" customWidth="1"/>
    <col min="6150" max="6150" width="13.375" style="2"/>
    <col min="6151" max="6151" width="14.625" style="2" customWidth="1"/>
    <col min="6152" max="6152" width="13.375" style="2"/>
    <col min="6153" max="6153" width="14.625" style="2" customWidth="1"/>
    <col min="6154" max="6400" width="13.375" style="2"/>
    <col min="6401" max="6401" width="13.375" style="2" customWidth="1"/>
    <col min="6402" max="6402" width="17.125" style="2" customWidth="1"/>
    <col min="6403" max="6405" width="14.625" style="2" customWidth="1"/>
    <col min="6406" max="6406" width="13.375" style="2"/>
    <col min="6407" max="6407" width="14.625" style="2" customWidth="1"/>
    <col min="6408" max="6408" width="13.375" style="2"/>
    <col min="6409" max="6409" width="14.625" style="2" customWidth="1"/>
    <col min="6410" max="6656" width="13.375" style="2"/>
    <col min="6657" max="6657" width="13.375" style="2" customWidth="1"/>
    <col min="6658" max="6658" width="17.125" style="2" customWidth="1"/>
    <col min="6659" max="6661" width="14.625" style="2" customWidth="1"/>
    <col min="6662" max="6662" width="13.375" style="2"/>
    <col min="6663" max="6663" width="14.625" style="2" customWidth="1"/>
    <col min="6664" max="6664" width="13.375" style="2"/>
    <col min="6665" max="6665" width="14.625" style="2" customWidth="1"/>
    <col min="6666" max="6912" width="13.375" style="2"/>
    <col min="6913" max="6913" width="13.375" style="2" customWidth="1"/>
    <col min="6914" max="6914" width="17.125" style="2" customWidth="1"/>
    <col min="6915" max="6917" width="14.625" style="2" customWidth="1"/>
    <col min="6918" max="6918" width="13.375" style="2"/>
    <col min="6919" max="6919" width="14.625" style="2" customWidth="1"/>
    <col min="6920" max="6920" width="13.375" style="2"/>
    <col min="6921" max="6921" width="14.625" style="2" customWidth="1"/>
    <col min="6922" max="7168" width="13.375" style="2"/>
    <col min="7169" max="7169" width="13.375" style="2" customWidth="1"/>
    <col min="7170" max="7170" width="17.125" style="2" customWidth="1"/>
    <col min="7171" max="7173" width="14.625" style="2" customWidth="1"/>
    <col min="7174" max="7174" width="13.375" style="2"/>
    <col min="7175" max="7175" width="14.625" style="2" customWidth="1"/>
    <col min="7176" max="7176" width="13.375" style="2"/>
    <col min="7177" max="7177" width="14.625" style="2" customWidth="1"/>
    <col min="7178" max="7424" width="13.375" style="2"/>
    <col min="7425" max="7425" width="13.375" style="2" customWidth="1"/>
    <col min="7426" max="7426" width="17.125" style="2" customWidth="1"/>
    <col min="7427" max="7429" width="14.625" style="2" customWidth="1"/>
    <col min="7430" max="7430" width="13.375" style="2"/>
    <col min="7431" max="7431" width="14.625" style="2" customWidth="1"/>
    <col min="7432" max="7432" width="13.375" style="2"/>
    <col min="7433" max="7433" width="14.625" style="2" customWidth="1"/>
    <col min="7434" max="7680" width="13.375" style="2"/>
    <col min="7681" max="7681" width="13.375" style="2" customWidth="1"/>
    <col min="7682" max="7682" width="17.125" style="2" customWidth="1"/>
    <col min="7683" max="7685" width="14.625" style="2" customWidth="1"/>
    <col min="7686" max="7686" width="13.375" style="2"/>
    <col min="7687" max="7687" width="14.625" style="2" customWidth="1"/>
    <col min="7688" max="7688" width="13.375" style="2"/>
    <col min="7689" max="7689" width="14.625" style="2" customWidth="1"/>
    <col min="7690" max="7936" width="13.375" style="2"/>
    <col min="7937" max="7937" width="13.375" style="2" customWidth="1"/>
    <col min="7938" max="7938" width="17.125" style="2" customWidth="1"/>
    <col min="7939" max="7941" width="14.625" style="2" customWidth="1"/>
    <col min="7942" max="7942" width="13.375" style="2"/>
    <col min="7943" max="7943" width="14.625" style="2" customWidth="1"/>
    <col min="7944" max="7944" width="13.375" style="2"/>
    <col min="7945" max="7945" width="14.625" style="2" customWidth="1"/>
    <col min="7946" max="8192" width="13.375" style="2"/>
    <col min="8193" max="8193" width="13.375" style="2" customWidth="1"/>
    <col min="8194" max="8194" width="17.125" style="2" customWidth="1"/>
    <col min="8195" max="8197" width="14.625" style="2" customWidth="1"/>
    <col min="8198" max="8198" width="13.375" style="2"/>
    <col min="8199" max="8199" width="14.625" style="2" customWidth="1"/>
    <col min="8200" max="8200" width="13.375" style="2"/>
    <col min="8201" max="8201" width="14.625" style="2" customWidth="1"/>
    <col min="8202" max="8448" width="13.375" style="2"/>
    <col min="8449" max="8449" width="13.375" style="2" customWidth="1"/>
    <col min="8450" max="8450" width="17.125" style="2" customWidth="1"/>
    <col min="8451" max="8453" width="14.625" style="2" customWidth="1"/>
    <col min="8454" max="8454" width="13.375" style="2"/>
    <col min="8455" max="8455" width="14.625" style="2" customWidth="1"/>
    <col min="8456" max="8456" width="13.375" style="2"/>
    <col min="8457" max="8457" width="14.625" style="2" customWidth="1"/>
    <col min="8458" max="8704" width="13.375" style="2"/>
    <col min="8705" max="8705" width="13.375" style="2" customWidth="1"/>
    <col min="8706" max="8706" width="17.125" style="2" customWidth="1"/>
    <col min="8707" max="8709" width="14.625" style="2" customWidth="1"/>
    <col min="8710" max="8710" width="13.375" style="2"/>
    <col min="8711" max="8711" width="14.625" style="2" customWidth="1"/>
    <col min="8712" max="8712" width="13.375" style="2"/>
    <col min="8713" max="8713" width="14.625" style="2" customWidth="1"/>
    <col min="8714" max="8960" width="13.375" style="2"/>
    <col min="8961" max="8961" width="13.375" style="2" customWidth="1"/>
    <col min="8962" max="8962" width="17.125" style="2" customWidth="1"/>
    <col min="8963" max="8965" width="14.625" style="2" customWidth="1"/>
    <col min="8966" max="8966" width="13.375" style="2"/>
    <col min="8967" max="8967" width="14.625" style="2" customWidth="1"/>
    <col min="8968" max="8968" width="13.375" style="2"/>
    <col min="8969" max="8969" width="14.625" style="2" customWidth="1"/>
    <col min="8970" max="9216" width="13.375" style="2"/>
    <col min="9217" max="9217" width="13.375" style="2" customWidth="1"/>
    <col min="9218" max="9218" width="17.125" style="2" customWidth="1"/>
    <col min="9219" max="9221" width="14.625" style="2" customWidth="1"/>
    <col min="9222" max="9222" width="13.375" style="2"/>
    <col min="9223" max="9223" width="14.625" style="2" customWidth="1"/>
    <col min="9224" max="9224" width="13.375" style="2"/>
    <col min="9225" max="9225" width="14.625" style="2" customWidth="1"/>
    <col min="9226" max="9472" width="13.375" style="2"/>
    <col min="9473" max="9473" width="13.375" style="2" customWidth="1"/>
    <col min="9474" max="9474" width="17.125" style="2" customWidth="1"/>
    <col min="9475" max="9477" width="14.625" style="2" customWidth="1"/>
    <col min="9478" max="9478" width="13.375" style="2"/>
    <col min="9479" max="9479" width="14.625" style="2" customWidth="1"/>
    <col min="9480" max="9480" width="13.375" style="2"/>
    <col min="9481" max="9481" width="14.625" style="2" customWidth="1"/>
    <col min="9482" max="9728" width="13.375" style="2"/>
    <col min="9729" max="9729" width="13.375" style="2" customWidth="1"/>
    <col min="9730" max="9730" width="17.125" style="2" customWidth="1"/>
    <col min="9731" max="9733" width="14.625" style="2" customWidth="1"/>
    <col min="9734" max="9734" width="13.375" style="2"/>
    <col min="9735" max="9735" width="14.625" style="2" customWidth="1"/>
    <col min="9736" max="9736" width="13.375" style="2"/>
    <col min="9737" max="9737" width="14.625" style="2" customWidth="1"/>
    <col min="9738" max="9984" width="13.375" style="2"/>
    <col min="9985" max="9985" width="13.375" style="2" customWidth="1"/>
    <col min="9986" max="9986" width="17.125" style="2" customWidth="1"/>
    <col min="9987" max="9989" width="14.625" style="2" customWidth="1"/>
    <col min="9990" max="9990" width="13.375" style="2"/>
    <col min="9991" max="9991" width="14.625" style="2" customWidth="1"/>
    <col min="9992" max="9992" width="13.375" style="2"/>
    <col min="9993" max="9993" width="14.625" style="2" customWidth="1"/>
    <col min="9994" max="10240" width="13.375" style="2"/>
    <col min="10241" max="10241" width="13.375" style="2" customWidth="1"/>
    <col min="10242" max="10242" width="17.125" style="2" customWidth="1"/>
    <col min="10243" max="10245" width="14.625" style="2" customWidth="1"/>
    <col min="10246" max="10246" width="13.375" style="2"/>
    <col min="10247" max="10247" width="14.625" style="2" customWidth="1"/>
    <col min="10248" max="10248" width="13.375" style="2"/>
    <col min="10249" max="10249" width="14.625" style="2" customWidth="1"/>
    <col min="10250" max="10496" width="13.375" style="2"/>
    <col min="10497" max="10497" width="13.375" style="2" customWidth="1"/>
    <col min="10498" max="10498" width="17.125" style="2" customWidth="1"/>
    <col min="10499" max="10501" width="14.625" style="2" customWidth="1"/>
    <col min="10502" max="10502" width="13.375" style="2"/>
    <col min="10503" max="10503" width="14.625" style="2" customWidth="1"/>
    <col min="10504" max="10504" width="13.375" style="2"/>
    <col min="10505" max="10505" width="14.625" style="2" customWidth="1"/>
    <col min="10506" max="10752" width="13.375" style="2"/>
    <col min="10753" max="10753" width="13.375" style="2" customWidth="1"/>
    <col min="10754" max="10754" width="17.125" style="2" customWidth="1"/>
    <col min="10755" max="10757" width="14.625" style="2" customWidth="1"/>
    <col min="10758" max="10758" width="13.375" style="2"/>
    <col min="10759" max="10759" width="14.625" style="2" customWidth="1"/>
    <col min="10760" max="10760" width="13.375" style="2"/>
    <col min="10761" max="10761" width="14.625" style="2" customWidth="1"/>
    <col min="10762" max="11008" width="13.375" style="2"/>
    <col min="11009" max="11009" width="13.375" style="2" customWidth="1"/>
    <col min="11010" max="11010" width="17.125" style="2" customWidth="1"/>
    <col min="11011" max="11013" width="14.625" style="2" customWidth="1"/>
    <col min="11014" max="11014" width="13.375" style="2"/>
    <col min="11015" max="11015" width="14.625" style="2" customWidth="1"/>
    <col min="11016" max="11016" width="13.375" style="2"/>
    <col min="11017" max="11017" width="14.625" style="2" customWidth="1"/>
    <col min="11018" max="11264" width="13.375" style="2"/>
    <col min="11265" max="11265" width="13.375" style="2" customWidth="1"/>
    <col min="11266" max="11266" width="17.125" style="2" customWidth="1"/>
    <col min="11267" max="11269" width="14.625" style="2" customWidth="1"/>
    <col min="11270" max="11270" width="13.375" style="2"/>
    <col min="11271" max="11271" width="14.625" style="2" customWidth="1"/>
    <col min="11272" max="11272" width="13.375" style="2"/>
    <col min="11273" max="11273" width="14.625" style="2" customWidth="1"/>
    <col min="11274" max="11520" width="13.375" style="2"/>
    <col min="11521" max="11521" width="13.375" style="2" customWidth="1"/>
    <col min="11522" max="11522" width="17.125" style="2" customWidth="1"/>
    <col min="11523" max="11525" width="14.625" style="2" customWidth="1"/>
    <col min="11526" max="11526" width="13.375" style="2"/>
    <col min="11527" max="11527" width="14.625" style="2" customWidth="1"/>
    <col min="11528" max="11528" width="13.375" style="2"/>
    <col min="11529" max="11529" width="14.625" style="2" customWidth="1"/>
    <col min="11530" max="11776" width="13.375" style="2"/>
    <col min="11777" max="11777" width="13.375" style="2" customWidth="1"/>
    <col min="11778" max="11778" width="17.125" style="2" customWidth="1"/>
    <col min="11779" max="11781" width="14.625" style="2" customWidth="1"/>
    <col min="11782" max="11782" width="13.375" style="2"/>
    <col min="11783" max="11783" width="14.625" style="2" customWidth="1"/>
    <col min="11784" max="11784" width="13.375" style="2"/>
    <col min="11785" max="11785" width="14.625" style="2" customWidth="1"/>
    <col min="11786" max="12032" width="13.375" style="2"/>
    <col min="12033" max="12033" width="13.375" style="2" customWidth="1"/>
    <col min="12034" max="12034" width="17.125" style="2" customWidth="1"/>
    <col min="12035" max="12037" width="14.625" style="2" customWidth="1"/>
    <col min="12038" max="12038" width="13.375" style="2"/>
    <col min="12039" max="12039" width="14.625" style="2" customWidth="1"/>
    <col min="12040" max="12040" width="13.375" style="2"/>
    <col min="12041" max="12041" width="14.625" style="2" customWidth="1"/>
    <col min="12042" max="12288" width="13.375" style="2"/>
    <col min="12289" max="12289" width="13.375" style="2" customWidth="1"/>
    <col min="12290" max="12290" width="17.125" style="2" customWidth="1"/>
    <col min="12291" max="12293" width="14.625" style="2" customWidth="1"/>
    <col min="12294" max="12294" width="13.375" style="2"/>
    <col min="12295" max="12295" width="14.625" style="2" customWidth="1"/>
    <col min="12296" max="12296" width="13.375" style="2"/>
    <col min="12297" max="12297" width="14.625" style="2" customWidth="1"/>
    <col min="12298" max="12544" width="13.375" style="2"/>
    <col min="12545" max="12545" width="13.375" style="2" customWidth="1"/>
    <col min="12546" max="12546" width="17.125" style="2" customWidth="1"/>
    <col min="12547" max="12549" width="14.625" style="2" customWidth="1"/>
    <col min="12550" max="12550" width="13.375" style="2"/>
    <col min="12551" max="12551" width="14.625" style="2" customWidth="1"/>
    <col min="12552" max="12552" width="13.375" style="2"/>
    <col min="12553" max="12553" width="14.625" style="2" customWidth="1"/>
    <col min="12554" max="12800" width="13.375" style="2"/>
    <col min="12801" max="12801" width="13.375" style="2" customWidth="1"/>
    <col min="12802" max="12802" width="17.125" style="2" customWidth="1"/>
    <col min="12803" max="12805" width="14.625" style="2" customWidth="1"/>
    <col min="12806" max="12806" width="13.375" style="2"/>
    <col min="12807" max="12807" width="14.625" style="2" customWidth="1"/>
    <col min="12808" max="12808" width="13.375" style="2"/>
    <col min="12809" max="12809" width="14.625" style="2" customWidth="1"/>
    <col min="12810" max="13056" width="13.375" style="2"/>
    <col min="13057" max="13057" width="13.375" style="2" customWidth="1"/>
    <col min="13058" max="13058" width="17.125" style="2" customWidth="1"/>
    <col min="13059" max="13061" width="14.625" style="2" customWidth="1"/>
    <col min="13062" max="13062" width="13.375" style="2"/>
    <col min="13063" max="13063" width="14.625" style="2" customWidth="1"/>
    <col min="13064" max="13064" width="13.375" style="2"/>
    <col min="13065" max="13065" width="14.625" style="2" customWidth="1"/>
    <col min="13066" max="13312" width="13.375" style="2"/>
    <col min="13313" max="13313" width="13.375" style="2" customWidth="1"/>
    <col min="13314" max="13314" width="17.125" style="2" customWidth="1"/>
    <col min="13315" max="13317" width="14.625" style="2" customWidth="1"/>
    <col min="13318" max="13318" width="13.375" style="2"/>
    <col min="13319" max="13319" width="14.625" style="2" customWidth="1"/>
    <col min="13320" max="13320" width="13.375" style="2"/>
    <col min="13321" max="13321" width="14.625" style="2" customWidth="1"/>
    <col min="13322" max="13568" width="13.375" style="2"/>
    <col min="13569" max="13569" width="13.375" style="2" customWidth="1"/>
    <col min="13570" max="13570" width="17.125" style="2" customWidth="1"/>
    <col min="13571" max="13573" width="14.625" style="2" customWidth="1"/>
    <col min="13574" max="13574" width="13.375" style="2"/>
    <col min="13575" max="13575" width="14.625" style="2" customWidth="1"/>
    <col min="13576" max="13576" width="13.375" style="2"/>
    <col min="13577" max="13577" width="14.625" style="2" customWidth="1"/>
    <col min="13578" max="13824" width="13.375" style="2"/>
    <col min="13825" max="13825" width="13.375" style="2" customWidth="1"/>
    <col min="13826" max="13826" width="17.125" style="2" customWidth="1"/>
    <col min="13827" max="13829" width="14.625" style="2" customWidth="1"/>
    <col min="13830" max="13830" width="13.375" style="2"/>
    <col min="13831" max="13831" width="14.625" style="2" customWidth="1"/>
    <col min="13832" max="13832" width="13.375" style="2"/>
    <col min="13833" max="13833" width="14.625" style="2" customWidth="1"/>
    <col min="13834" max="14080" width="13.375" style="2"/>
    <col min="14081" max="14081" width="13.375" style="2" customWidth="1"/>
    <col min="14082" max="14082" width="17.125" style="2" customWidth="1"/>
    <col min="14083" max="14085" width="14.625" style="2" customWidth="1"/>
    <col min="14086" max="14086" width="13.375" style="2"/>
    <col min="14087" max="14087" width="14.625" style="2" customWidth="1"/>
    <col min="14088" max="14088" width="13.375" style="2"/>
    <col min="14089" max="14089" width="14.625" style="2" customWidth="1"/>
    <col min="14090" max="14336" width="13.375" style="2"/>
    <col min="14337" max="14337" width="13.375" style="2" customWidth="1"/>
    <col min="14338" max="14338" width="17.125" style="2" customWidth="1"/>
    <col min="14339" max="14341" width="14.625" style="2" customWidth="1"/>
    <col min="14342" max="14342" width="13.375" style="2"/>
    <col min="14343" max="14343" width="14.625" style="2" customWidth="1"/>
    <col min="14344" max="14344" width="13.375" style="2"/>
    <col min="14345" max="14345" width="14.625" style="2" customWidth="1"/>
    <col min="14346" max="14592" width="13.375" style="2"/>
    <col min="14593" max="14593" width="13.375" style="2" customWidth="1"/>
    <col min="14594" max="14594" width="17.125" style="2" customWidth="1"/>
    <col min="14595" max="14597" width="14.625" style="2" customWidth="1"/>
    <col min="14598" max="14598" width="13.375" style="2"/>
    <col min="14599" max="14599" width="14.625" style="2" customWidth="1"/>
    <col min="14600" max="14600" width="13.375" style="2"/>
    <col min="14601" max="14601" width="14.625" style="2" customWidth="1"/>
    <col min="14602" max="14848" width="13.375" style="2"/>
    <col min="14849" max="14849" width="13.375" style="2" customWidth="1"/>
    <col min="14850" max="14850" width="17.125" style="2" customWidth="1"/>
    <col min="14851" max="14853" width="14.625" style="2" customWidth="1"/>
    <col min="14854" max="14854" width="13.375" style="2"/>
    <col min="14855" max="14855" width="14.625" style="2" customWidth="1"/>
    <col min="14856" max="14856" width="13.375" style="2"/>
    <col min="14857" max="14857" width="14.625" style="2" customWidth="1"/>
    <col min="14858" max="15104" width="13.375" style="2"/>
    <col min="15105" max="15105" width="13.375" style="2" customWidth="1"/>
    <col min="15106" max="15106" width="17.125" style="2" customWidth="1"/>
    <col min="15107" max="15109" width="14.625" style="2" customWidth="1"/>
    <col min="15110" max="15110" width="13.375" style="2"/>
    <col min="15111" max="15111" width="14.625" style="2" customWidth="1"/>
    <col min="15112" max="15112" width="13.375" style="2"/>
    <col min="15113" max="15113" width="14.625" style="2" customWidth="1"/>
    <col min="15114" max="15360" width="13.375" style="2"/>
    <col min="15361" max="15361" width="13.375" style="2" customWidth="1"/>
    <col min="15362" max="15362" width="17.125" style="2" customWidth="1"/>
    <col min="15363" max="15365" width="14.625" style="2" customWidth="1"/>
    <col min="15366" max="15366" width="13.375" style="2"/>
    <col min="15367" max="15367" width="14.625" style="2" customWidth="1"/>
    <col min="15368" max="15368" width="13.375" style="2"/>
    <col min="15369" max="15369" width="14.625" style="2" customWidth="1"/>
    <col min="15370" max="15616" width="13.375" style="2"/>
    <col min="15617" max="15617" width="13.375" style="2" customWidth="1"/>
    <col min="15618" max="15618" width="17.125" style="2" customWidth="1"/>
    <col min="15619" max="15621" width="14.625" style="2" customWidth="1"/>
    <col min="15622" max="15622" width="13.375" style="2"/>
    <col min="15623" max="15623" width="14.625" style="2" customWidth="1"/>
    <col min="15624" max="15624" width="13.375" style="2"/>
    <col min="15625" max="15625" width="14.625" style="2" customWidth="1"/>
    <col min="15626" max="15872" width="13.375" style="2"/>
    <col min="15873" max="15873" width="13.375" style="2" customWidth="1"/>
    <col min="15874" max="15874" width="17.125" style="2" customWidth="1"/>
    <col min="15875" max="15877" width="14.625" style="2" customWidth="1"/>
    <col min="15878" max="15878" width="13.375" style="2"/>
    <col min="15879" max="15879" width="14.625" style="2" customWidth="1"/>
    <col min="15880" max="15880" width="13.375" style="2"/>
    <col min="15881" max="15881" width="14.625" style="2" customWidth="1"/>
    <col min="15882" max="16128" width="13.375" style="2"/>
    <col min="16129" max="16129" width="13.375" style="2" customWidth="1"/>
    <col min="16130" max="16130" width="17.125" style="2" customWidth="1"/>
    <col min="16131" max="16133" width="14.625" style="2" customWidth="1"/>
    <col min="16134" max="16134" width="13.375" style="2"/>
    <col min="16135" max="16135" width="14.625" style="2" customWidth="1"/>
    <col min="16136" max="16136" width="13.375" style="2"/>
    <col min="16137" max="16137" width="14.625" style="2" customWidth="1"/>
    <col min="16138" max="16384" width="13.375" style="2"/>
  </cols>
  <sheetData>
    <row r="1" spans="1:9" x14ac:dyDescent="0.2">
      <c r="A1" s="1"/>
    </row>
    <row r="6" spans="1:9" x14ac:dyDescent="0.2">
      <c r="E6" s="3" t="s">
        <v>0</v>
      </c>
    </row>
    <row r="7" spans="1:9" x14ac:dyDescent="0.2">
      <c r="C7" s="1" t="s">
        <v>1</v>
      </c>
    </row>
    <row r="8" spans="1:9" x14ac:dyDescent="0.2">
      <c r="C8" s="3" t="s">
        <v>2</v>
      </c>
    </row>
    <row r="9" spans="1:9" ht="18" thickBot="1" x14ac:dyDescent="0.25">
      <c r="B9" s="4"/>
      <c r="C9" s="4"/>
      <c r="D9" s="4"/>
      <c r="E9" s="4"/>
      <c r="F9" s="4"/>
      <c r="G9" s="4"/>
      <c r="H9" s="4"/>
      <c r="I9" s="4"/>
    </row>
    <row r="10" spans="1:9" x14ac:dyDescent="0.2">
      <c r="C10" s="5"/>
      <c r="D10" s="6" t="s">
        <v>3</v>
      </c>
      <c r="E10" s="7"/>
      <c r="F10" s="8" t="s">
        <v>4</v>
      </c>
      <c r="G10" s="7"/>
      <c r="H10" s="8" t="s">
        <v>5</v>
      </c>
      <c r="I10" s="7"/>
    </row>
    <row r="11" spans="1:9" x14ac:dyDescent="0.2">
      <c r="C11" s="9"/>
      <c r="D11" s="9"/>
      <c r="E11" s="10" t="s">
        <v>6</v>
      </c>
      <c r="F11" s="9"/>
      <c r="G11" s="10" t="s">
        <v>6</v>
      </c>
      <c r="H11" s="9"/>
      <c r="I11" s="10" t="s">
        <v>6</v>
      </c>
    </row>
    <row r="12" spans="1:9" x14ac:dyDescent="0.2">
      <c r="B12" s="7"/>
      <c r="C12" s="8" t="s">
        <v>7</v>
      </c>
      <c r="D12" s="8" t="s">
        <v>8</v>
      </c>
      <c r="E12" s="8" t="s">
        <v>9</v>
      </c>
      <c r="F12" s="8" t="s">
        <v>10</v>
      </c>
      <c r="G12" s="8" t="s">
        <v>9</v>
      </c>
      <c r="H12" s="8" t="s">
        <v>10</v>
      </c>
      <c r="I12" s="8" t="s">
        <v>9</v>
      </c>
    </row>
    <row r="13" spans="1:9" x14ac:dyDescent="0.2">
      <c r="C13" s="11" t="s">
        <v>11</v>
      </c>
      <c r="D13" s="12" t="s">
        <v>12</v>
      </c>
      <c r="E13" s="12" t="s">
        <v>13</v>
      </c>
      <c r="F13" s="12" t="s">
        <v>12</v>
      </c>
      <c r="G13" s="12" t="s">
        <v>13</v>
      </c>
      <c r="H13" s="12" t="s">
        <v>12</v>
      </c>
      <c r="I13" s="12" t="s">
        <v>13</v>
      </c>
    </row>
    <row r="14" spans="1:9" x14ac:dyDescent="0.2">
      <c r="B14" s="1" t="s">
        <v>14</v>
      </c>
      <c r="C14" s="11">
        <v>12884</v>
      </c>
      <c r="D14" s="12">
        <v>1720</v>
      </c>
      <c r="E14" s="12">
        <v>136864</v>
      </c>
      <c r="F14" s="12">
        <v>19</v>
      </c>
      <c r="G14" s="12">
        <v>2138</v>
      </c>
      <c r="H14" s="12">
        <v>56</v>
      </c>
      <c r="I14" s="12">
        <v>5182</v>
      </c>
    </row>
    <row r="15" spans="1:9" x14ac:dyDescent="0.2">
      <c r="B15" s="1" t="s">
        <v>15</v>
      </c>
      <c r="C15" s="13">
        <v>12479</v>
      </c>
      <c r="D15" s="14">
        <f>F15+H15+C46+E46+G46+I46-1</f>
        <v>1907</v>
      </c>
      <c r="E15" s="14">
        <f>G15+I15+J15+F46+H46+J46+D46</f>
        <v>193632</v>
      </c>
      <c r="F15" s="15">
        <v>24</v>
      </c>
      <c r="G15" s="15">
        <v>2395</v>
      </c>
      <c r="H15" s="15">
        <v>44</v>
      </c>
      <c r="I15" s="15">
        <v>4740</v>
      </c>
    </row>
    <row r="16" spans="1:9" x14ac:dyDescent="0.2">
      <c r="B16" s="1" t="s">
        <v>16</v>
      </c>
      <c r="C16" s="13">
        <v>8139</v>
      </c>
      <c r="D16" s="14">
        <f>F16+H16+C47+E47+G47+I47</f>
        <v>1428.5</v>
      </c>
      <c r="E16" s="14">
        <f>G16+I16+J16+F47+H47+J47+D47</f>
        <v>157788.20000000001</v>
      </c>
      <c r="F16" s="15">
        <v>17.8</v>
      </c>
      <c r="G16" s="15">
        <v>2590</v>
      </c>
      <c r="H16" s="15">
        <v>28.9</v>
      </c>
      <c r="I16" s="15">
        <v>3494</v>
      </c>
    </row>
    <row r="17" spans="2:9" x14ac:dyDescent="0.2">
      <c r="B17" s="1" t="s">
        <v>17</v>
      </c>
      <c r="C17" s="13">
        <v>9836</v>
      </c>
      <c r="D17" s="14">
        <f>F17+H17+C48+E48+G48+I48</f>
        <v>2431.9</v>
      </c>
      <c r="E17" s="14">
        <f>G17+I17+J17+F48+H48+J48+D48</f>
        <v>379276</v>
      </c>
      <c r="F17" s="15">
        <v>6</v>
      </c>
      <c r="G17" s="15">
        <v>856</v>
      </c>
      <c r="H17" s="15">
        <v>37.9</v>
      </c>
      <c r="I17" s="15">
        <v>5868</v>
      </c>
    </row>
    <row r="18" spans="2:9" x14ac:dyDescent="0.2">
      <c r="B18" s="1" t="s">
        <v>18</v>
      </c>
      <c r="C18" s="13">
        <v>9027</v>
      </c>
      <c r="D18" s="14">
        <f>F18+H18+C49+E49+G49+I49</f>
        <v>1833.047</v>
      </c>
      <c r="E18" s="14">
        <f>G18+I18+J18+F49+H49+J49+D49</f>
        <v>323005.43200000003</v>
      </c>
      <c r="F18" s="15">
        <v>11.013</v>
      </c>
      <c r="G18" s="15">
        <v>2613.89</v>
      </c>
      <c r="H18" s="15">
        <v>160.29900000000001</v>
      </c>
      <c r="I18" s="15">
        <v>61050.28</v>
      </c>
    </row>
    <row r="19" spans="2:9" x14ac:dyDescent="0.2">
      <c r="B19" s="1"/>
      <c r="C19" s="13"/>
      <c r="D19" s="14"/>
      <c r="E19" s="14"/>
      <c r="F19" s="15"/>
      <c r="G19" s="15"/>
      <c r="H19" s="15"/>
      <c r="I19" s="15"/>
    </row>
    <row r="20" spans="2:9" x14ac:dyDescent="0.2">
      <c r="B20" s="1" t="s">
        <v>19</v>
      </c>
      <c r="C20" s="13">
        <v>8379</v>
      </c>
      <c r="D20" s="14">
        <f>F20+H20+C51+E51+G51+I51</f>
        <v>1681.6089999999999</v>
      </c>
      <c r="E20" s="14">
        <f>G20+I20+J20+F51+H51+J51+D51</f>
        <v>275019.69</v>
      </c>
      <c r="F20" s="15">
        <v>3.4590000000000001</v>
      </c>
      <c r="G20" s="15">
        <v>1096.5899999999999</v>
      </c>
      <c r="H20" s="15">
        <v>45.819000000000003</v>
      </c>
      <c r="I20" s="15">
        <v>14850.2</v>
      </c>
    </row>
    <row r="21" spans="2:9" x14ac:dyDescent="0.2">
      <c r="B21" s="1" t="s">
        <v>20</v>
      </c>
      <c r="C21" s="13">
        <v>7432</v>
      </c>
      <c r="D21" s="14">
        <f>F21+H21+C52+E52+G52+I52</f>
        <v>1474.913</v>
      </c>
      <c r="E21" s="14">
        <f>G21+I21+J21+F52+H52+J52+D52</f>
        <v>237152.28999999998</v>
      </c>
      <c r="F21" s="15">
        <v>15.438999999999998</v>
      </c>
      <c r="G21" s="15">
        <v>3078.3</v>
      </c>
      <c r="H21" s="15">
        <v>32.372</v>
      </c>
      <c r="I21" s="15">
        <v>6598.05</v>
      </c>
    </row>
    <row r="22" spans="2:9" x14ac:dyDescent="0.2">
      <c r="B22" s="1" t="s">
        <v>21</v>
      </c>
      <c r="C22" s="16">
        <v>7649</v>
      </c>
      <c r="D22" s="14">
        <f>F22+H22+C53+E53+G53+I53</f>
        <v>1441.2380000000001</v>
      </c>
      <c r="E22" s="14">
        <f>G22+I22+J22+F53+H53+J53+D53-1</f>
        <v>226285.6</v>
      </c>
      <c r="F22" s="14">
        <v>17</v>
      </c>
      <c r="G22" s="14">
        <v>3719</v>
      </c>
      <c r="H22" s="14">
        <v>44</v>
      </c>
      <c r="I22" s="14">
        <v>14505</v>
      </c>
    </row>
    <row r="23" spans="2:9" x14ac:dyDescent="0.2">
      <c r="B23" s="1" t="s">
        <v>22</v>
      </c>
      <c r="C23" s="9">
        <v>7014</v>
      </c>
      <c r="D23" s="14">
        <f>F23+H23+C54+E54+G54+I54</f>
        <v>1386.3069999999998</v>
      </c>
      <c r="E23" s="14">
        <f>G23+I23+J23+F54+H54+J54+D54</f>
        <v>209731.66</v>
      </c>
      <c r="F23" s="2">
        <v>9.0389999999999997</v>
      </c>
      <c r="G23" s="2">
        <v>1185.75</v>
      </c>
      <c r="H23" s="2">
        <v>12.228</v>
      </c>
      <c r="I23" s="2">
        <v>3022.8</v>
      </c>
    </row>
    <row r="24" spans="2:9" x14ac:dyDescent="0.2">
      <c r="B24" s="1" t="s">
        <v>23</v>
      </c>
      <c r="C24" s="16">
        <v>6296</v>
      </c>
      <c r="D24" s="14">
        <f>F24+H24+C55+E55+G55+I55</f>
        <v>1150.558</v>
      </c>
      <c r="E24" s="14">
        <f>G24+I24+J24+F55+H55+J55+D55</f>
        <v>180209.08000000002</v>
      </c>
      <c r="F24" s="14">
        <v>2.9329999999999998</v>
      </c>
      <c r="G24" s="14">
        <v>597.95000000000005</v>
      </c>
      <c r="H24" s="14">
        <v>25.475999999999999</v>
      </c>
      <c r="I24" s="14">
        <v>9049.7000000000007</v>
      </c>
    </row>
    <row r="25" spans="2:9" s="19" customFormat="1" x14ac:dyDescent="0.2">
      <c r="B25" s="3" t="s">
        <v>24</v>
      </c>
      <c r="C25" s="17">
        <f t="shared" ref="C25:I25" si="0">SUM(C27:C39)</f>
        <v>5991</v>
      </c>
      <c r="D25" s="18">
        <f t="shared" si="0"/>
        <v>1117.4929999999999</v>
      </c>
      <c r="E25" s="18">
        <f t="shared" si="0"/>
        <v>179458.83</v>
      </c>
      <c r="F25" s="18">
        <f t="shared" si="0"/>
        <v>8.64</v>
      </c>
      <c r="G25" s="18">
        <f t="shared" si="0"/>
        <v>1831.0600000000002</v>
      </c>
      <c r="H25" s="18">
        <f t="shared" si="0"/>
        <v>20.776</v>
      </c>
      <c r="I25" s="18">
        <f t="shared" si="0"/>
        <v>6285.8</v>
      </c>
    </row>
    <row r="26" spans="2:9" x14ac:dyDescent="0.2">
      <c r="C26" s="9"/>
    </row>
    <row r="27" spans="2:9" x14ac:dyDescent="0.2">
      <c r="B27" s="1" t="s">
        <v>25</v>
      </c>
      <c r="C27" s="13">
        <v>416</v>
      </c>
      <c r="D27" s="14">
        <f t="shared" ref="D27:E32" si="1">F27+H27+C58+E58+G58+I58</f>
        <v>75.438999999999993</v>
      </c>
      <c r="E27" s="14">
        <f t="shared" si="1"/>
        <v>15819.330000000002</v>
      </c>
      <c r="F27" s="15">
        <v>1.7000000000000001E-2</v>
      </c>
      <c r="G27" s="15">
        <v>3.6</v>
      </c>
      <c r="H27" s="15">
        <v>0.19800000000000001</v>
      </c>
      <c r="I27" s="15">
        <v>47</v>
      </c>
    </row>
    <row r="28" spans="2:9" x14ac:dyDescent="0.2">
      <c r="B28" s="1" t="s">
        <v>26</v>
      </c>
      <c r="C28" s="13">
        <v>503</v>
      </c>
      <c r="D28" s="14">
        <f t="shared" si="1"/>
        <v>83.466000000000008</v>
      </c>
      <c r="E28" s="14">
        <f t="shared" si="1"/>
        <v>12821.460000000001</v>
      </c>
      <c r="F28" s="15">
        <v>0.52200000000000002</v>
      </c>
      <c r="G28" s="15">
        <v>78</v>
      </c>
      <c r="H28" s="15">
        <v>0.123</v>
      </c>
      <c r="I28" s="15">
        <v>64</v>
      </c>
    </row>
    <row r="29" spans="2:9" x14ac:dyDescent="0.2">
      <c r="B29" s="1" t="s">
        <v>27</v>
      </c>
      <c r="C29" s="13">
        <v>474</v>
      </c>
      <c r="D29" s="14">
        <f t="shared" si="1"/>
        <v>71.180999999999997</v>
      </c>
      <c r="E29" s="14">
        <f t="shared" si="1"/>
        <v>11238.85</v>
      </c>
      <c r="F29" s="15">
        <v>1.66</v>
      </c>
      <c r="G29" s="15">
        <v>351.85</v>
      </c>
      <c r="H29" s="20" t="s">
        <v>28</v>
      </c>
      <c r="I29" s="20" t="s">
        <v>28</v>
      </c>
    </row>
    <row r="30" spans="2:9" x14ac:dyDescent="0.2">
      <c r="B30" s="1" t="s">
        <v>29</v>
      </c>
      <c r="C30" s="13">
        <v>487</v>
      </c>
      <c r="D30" s="14">
        <f t="shared" si="1"/>
        <v>91.111999999999995</v>
      </c>
      <c r="E30" s="14">
        <f t="shared" si="1"/>
        <v>12410.99</v>
      </c>
      <c r="F30" s="20">
        <v>0.98299999999999998</v>
      </c>
      <c r="G30" s="20">
        <v>202</v>
      </c>
      <c r="H30" s="15">
        <v>0.60899999999999999</v>
      </c>
      <c r="I30" s="15">
        <v>115.08</v>
      </c>
    </row>
    <row r="31" spans="2:9" x14ac:dyDescent="0.2">
      <c r="B31" s="1" t="s">
        <v>30</v>
      </c>
      <c r="C31" s="13">
        <v>601</v>
      </c>
      <c r="D31" s="14">
        <f t="shared" si="1"/>
        <v>124.318</v>
      </c>
      <c r="E31" s="14">
        <f t="shared" si="1"/>
        <v>19551.89</v>
      </c>
      <c r="F31" s="20" t="s">
        <v>28</v>
      </c>
      <c r="G31" s="20" t="s">
        <v>28</v>
      </c>
      <c r="H31" s="15">
        <v>7.1210000000000004</v>
      </c>
      <c r="I31" s="15">
        <v>1697.72</v>
      </c>
    </row>
    <row r="32" spans="2:9" x14ac:dyDescent="0.2">
      <c r="B32" s="1" t="s">
        <v>31</v>
      </c>
      <c r="C32" s="13">
        <v>521</v>
      </c>
      <c r="D32" s="14">
        <f t="shared" si="1"/>
        <v>92.425999999999988</v>
      </c>
      <c r="E32" s="14">
        <f t="shared" si="1"/>
        <v>15616.240000000002</v>
      </c>
      <c r="F32" s="20" t="s">
        <v>28</v>
      </c>
      <c r="G32" s="20" t="s">
        <v>28</v>
      </c>
      <c r="H32" s="15">
        <v>1.609</v>
      </c>
      <c r="I32" s="15">
        <v>415</v>
      </c>
    </row>
    <row r="33" spans="2:11" x14ac:dyDescent="0.2">
      <c r="C33" s="9"/>
    </row>
    <row r="34" spans="2:11" x14ac:dyDescent="0.2">
      <c r="B34" s="1" t="s">
        <v>32</v>
      </c>
      <c r="C34" s="13">
        <v>525</v>
      </c>
      <c r="D34" s="14">
        <f t="shared" ref="D34:E39" si="2">F34+H34+C65+E65+G65+I65</f>
        <v>130.24299999999999</v>
      </c>
      <c r="E34" s="14">
        <f t="shared" si="2"/>
        <v>28385.61</v>
      </c>
      <c r="F34" s="20" t="s">
        <v>28</v>
      </c>
      <c r="G34" s="20" t="s">
        <v>28</v>
      </c>
      <c r="H34" s="20">
        <v>9.9770000000000003</v>
      </c>
      <c r="I34" s="20">
        <v>3780</v>
      </c>
    </row>
    <row r="35" spans="2:11" x14ac:dyDescent="0.2">
      <c r="B35" s="1" t="s">
        <v>33</v>
      </c>
      <c r="C35" s="13">
        <v>486</v>
      </c>
      <c r="D35" s="14">
        <f t="shared" si="2"/>
        <v>98.736999999999995</v>
      </c>
      <c r="E35" s="14">
        <f t="shared" si="2"/>
        <v>14957.92</v>
      </c>
      <c r="F35" s="20">
        <v>4.9859999999999998</v>
      </c>
      <c r="G35" s="20">
        <v>1131.4000000000001</v>
      </c>
      <c r="H35" s="20" t="s">
        <v>28</v>
      </c>
      <c r="I35" s="20" t="s">
        <v>28</v>
      </c>
    </row>
    <row r="36" spans="2:11" x14ac:dyDescent="0.2">
      <c r="B36" s="1" t="s">
        <v>34</v>
      </c>
      <c r="C36" s="13">
        <v>449</v>
      </c>
      <c r="D36" s="14">
        <f t="shared" si="2"/>
        <v>69.177999999999997</v>
      </c>
      <c r="E36" s="14">
        <f t="shared" si="2"/>
        <v>10174</v>
      </c>
      <c r="F36" s="20">
        <v>0.21</v>
      </c>
      <c r="G36" s="20">
        <v>30</v>
      </c>
      <c r="H36" s="20">
        <v>0.112</v>
      </c>
      <c r="I36" s="20">
        <v>20</v>
      </c>
    </row>
    <row r="37" spans="2:11" x14ac:dyDescent="0.2">
      <c r="B37" s="1" t="s">
        <v>35</v>
      </c>
      <c r="C37" s="13">
        <v>491</v>
      </c>
      <c r="D37" s="14">
        <f t="shared" si="2"/>
        <v>91.778999999999996</v>
      </c>
      <c r="E37" s="14">
        <f t="shared" si="2"/>
        <v>12338.28</v>
      </c>
      <c r="F37" s="20">
        <v>0.112</v>
      </c>
      <c r="G37" s="20">
        <v>22</v>
      </c>
      <c r="H37" s="15">
        <v>0.57199999999999995</v>
      </c>
      <c r="I37" s="15">
        <v>75.78</v>
      </c>
    </row>
    <row r="38" spans="2:11" x14ac:dyDescent="0.2">
      <c r="B38" s="1" t="s">
        <v>36</v>
      </c>
      <c r="C38" s="13">
        <v>606</v>
      </c>
      <c r="D38" s="14">
        <f t="shared" si="2"/>
        <v>97.713999999999999</v>
      </c>
      <c r="E38" s="14">
        <f t="shared" si="2"/>
        <v>14983.85</v>
      </c>
      <c r="F38" s="20">
        <v>1.7000000000000001E-2</v>
      </c>
      <c r="G38" s="20">
        <v>0.4</v>
      </c>
      <c r="H38" s="15">
        <v>0.33500000000000002</v>
      </c>
      <c r="I38" s="15">
        <v>49.59</v>
      </c>
    </row>
    <row r="39" spans="2:11" x14ac:dyDescent="0.2">
      <c r="B39" s="1" t="s">
        <v>37</v>
      </c>
      <c r="C39" s="13">
        <v>432</v>
      </c>
      <c r="D39" s="14">
        <f t="shared" si="2"/>
        <v>91.9</v>
      </c>
      <c r="E39" s="14">
        <f t="shared" si="2"/>
        <v>11160.41</v>
      </c>
      <c r="F39" s="20">
        <v>0.13300000000000001</v>
      </c>
      <c r="G39" s="20">
        <v>11.81</v>
      </c>
      <c r="H39" s="15">
        <v>0.12</v>
      </c>
      <c r="I39" s="15">
        <v>21.63</v>
      </c>
    </row>
    <row r="40" spans="2:11" ht="18" thickBot="1" x14ac:dyDescent="0.25">
      <c r="B40" s="4"/>
      <c r="C40" s="21"/>
      <c r="D40" s="4"/>
      <c r="E40" s="4"/>
      <c r="F40" s="4"/>
      <c r="G40" s="4"/>
      <c r="H40" s="4"/>
      <c r="I40" s="4"/>
      <c r="J40" s="4"/>
    </row>
    <row r="41" spans="2:11" x14ac:dyDescent="0.2">
      <c r="C41" s="8" t="s">
        <v>38</v>
      </c>
      <c r="D41" s="7"/>
      <c r="E41" s="8" t="s">
        <v>39</v>
      </c>
      <c r="F41" s="7"/>
      <c r="G41" s="8" t="s">
        <v>40</v>
      </c>
      <c r="H41" s="7"/>
      <c r="I41" s="8" t="s">
        <v>41</v>
      </c>
      <c r="J41" s="7"/>
    </row>
    <row r="42" spans="2:11" x14ac:dyDescent="0.2">
      <c r="C42" s="9"/>
      <c r="D42" s="10" t="s">
        <v>6</v>
      </c>
      <c r="E42" s="9"/>
      <c r="F42" s="10" t="s">
        <v>42</v>
      </c>
      <c r="G42" s="9"/>
      <c r="H42" s="10" t="s">
        <v>42</v>
      </c>
      <c r="I42" s="9"/>
      <c r="J42" s="10" t="s">
        <v>42</v>
      </c>
    </row>
    <row r="43" spans="2:11" x14ac:dyDescent="0.2">
      <c r="B43" s="7"/>
      <c r="C43" s="8" t="s">
        <v>8</v>
      </c>
      <c r="D43" s="8" t="s">
        <v>9</v>
      </c>
      <c r="E43" s="8" t="s">
        <v>8</v>
      </c>
      <c r="F43" s="8" t="s">
        <v>43</v>
      </c>
      <c r="G43" s="8" t="s">
        <v>8</v>
      </c>
      <c r="H43" s="8" t="s">
        <v>43</v>
      </c>
      <c r="I43" s="8" t="s">
        <v>8</v>
      </c>
      <c r="J43" s="8" t="s">
        <v>43</v>
      </c>
    </row>
    <row r="44" spans="2:11" x14ac:dyDescent="0.2">
      <c r="C44" s="11" t="s">
        <v>12</v>
      </c>
      <c r="D44" s="12" t="s">
        <v>13</v>
      </c>
      <c r="E44" s="12" t="s">
        <v>12</v>
      </c>
      <c r="F44" s="12" t="s">
        <v>13</v>
      </c>
      <c r="G44" s="12" t="s">
        <v>12</v>
      </c>
      <c r="H44" s="12" t="s">
        <v>13</v>
      </c>
      <c r="I44" s="12" t="s">
        <v>12</v>
      </c>
      <c r="J44" s="12" t="s">
        <v>13</v>
      </c>
    </row>
    <row r="45" spans="2:11" x14ac:dyDescent="0.2">
      <c r="B45" s="1" t="s">
        <v>14</v>
      </c>
      <c r="C45" s="11">
        <v>136</v>
      </c>
      <c r="D45" s="12">
        <v>12561</v>
      </c>
      <c r="E45" s="12">
        <v>363</v>
      </c>
      <c r="F45" s="12">
        <v>29451</v>
      </c>
      <c r="G45" s="12">
        <v>78</v>
      </c>
      <c r="H45" s="12">
        <v>6609</v>
      </c>
      <c r="I45" s="12">
        <v>1068</v>
      </c>
      <c r="J45" s="12">
        <v>80924</v>
      </c>
    </row>
    <row r="46" spans="2:11" x14ac:dyDescent="0.2">
      <c r="B46" s="1" t="s">
        <v>44</v>
      </c>
      <c r="C46" s="13">
        <v>187</v>
      </c>
      <c r="D46" s="15">
        <v>23245</v>
      </c>
      <c r="E46" s="15">
        <v>346</v>
      </c>
      <c r="F46" s="15">
        <v>31476</v>
      </c>
      <c r="G46" s="15">
        <v>95</v>
      </c>
      <c r="H46" s="15">
        <v>9606</v>
      </c>
      <c r="I46" s="15">
        <v>1212</v>
      </c>
      <c r="J46" s="15">
        <v>122170</v>
      </c>
    </row>
    <row r="47" spans="2:11" x14ac:dyDescent="0.2">
      <c r="B47" s="1" t="s">
        <v>16</v>
      </c>
      <c r="C47" s="13">
        <v>116.3</v>
      </c>
      <c r="D47" s="15">
        <v>15204</v>
      </c>
      <c r="E47" s="15">
        <v>306.2</v>
      </c>
      <c r="F47" s="15">
        <v>29935</v>
      </c>
      <c r="G47" s="15">
        <v>96.1</v>
      </c>
      <c r="H47" s="15">
        <v>11729.6</v>
      </c>
      <c r="I47" s="15">
        <v>863.2</v>
      </c>
      <c r="J47" s="15">
        <v>94835.6</v>
      </c>
    </row>
    <row r="48" spans="2:11" x14ac:dyDescent="0.2">
      <c r="B48" s="1" t="s">
        <v>17</v>
      </c>
      <c r="C48" s="13">
        <v>84.7</v>
      </c>
      <c r="D48" s="15">
        <v>14264</v>
      </c>
      <c r="E48" s="15">
        <v>1146.4000000000001</v>
      </c>
      <c r="F48" s="15">
        <v>198115</v>
      </c>
      <c r="G48" s="15">
        <v>111.9</v>
      </c>
      <c r="H48" s="15">
        <v>15991</v>
      </c>
      <c r="I48" s="22">
        <v>1045</v>
      </c>
      <c r="J48" s="15">
        <v>144182</v>
      </c>
      <c r="K48" s="23"/>
    </row>
    <row r="49" spans="2:10" x14ac:dyDescent="0.2">
      <c r="B49" s="1" t="s">
        <v>45</v>
      </c>
      <c r="C49" s="13">
        <v>111.877</v>
      </c>
      <c r="D49" s="15">
        <v>30243.119999999999</v>
      </c>
      <c r="E49" s="15">
        <v>519.79100000000005</v>
      </c>
      <c r="F49" s="15">
        <v>68407.39</v>
      </c>
      <c r="G49" s="15">
        <v>92.39</v>
      </c>
      <c r="H49" s="15">
        <v>14136.352000000001</v>
      </c>
      <c r="I49" s="15">
        <v>937.67700000000002</v>
      </c>
      <c r="J49" s="15">
        <v>146554.4</v>
      </c>
    </row>
    <row r="50" spans="2:10" x14ac:dyDescent="0.2">
      <c r="B50" s="1"/>
      <c r="C50" s="13"/>
      <c r="D50" s="15"/>
      <c r="E50" s="15"/>
      <c r="F50" s="15"/>
      <c r="G50" s="15"/>
      <c r="H50" s="15"/>
      <c r="I50" s="15"/>
      <c r="J50" s="15"/>
    </row>
    <row r="51" spans="2:10" x14ac:dyDescent="0.2">
      <c r="B51" s="1" t="s">
        <v>19</v>
      </c>
      <c r="C51" s="13">
        <v>112.923</v>
      </c>
      <c r="D51" s="15">
        <v>24003.599999999999</v>
      </c>
      <c r="E51" s="15">
        <v>523.07299999999998</v>
      </c>
      <c r="F51" s="15">
        <v>73226.3</v>
      </c>
      <c r="G51" s="15">
        <v>94.997</v>
      </c>
      <c r="H51" s="15">
        <v>17232.54</v>
      </c>
      <c r="I51" s="15">
        <v>901.33800000000008</v>
      </c>
      <c r="J51" s="15">
        <v>144610.46</v>
      </c>
    </row>
    <row r="52" spans="2:10" x14ac:dyDescent="0.2">
      <c r="B52" s="1" t="s">
        <v>20</v>
      </c>
      <c r="C52" s="13">
        <v>98.567999999999998</v>
      </c>
      <c r="D52" s="15">
        <v>27988.82</v>
      </c>
      <c r="E52" s="15">
        <v>392.08</v>
      </c>
      <c r="F52" s="15">
        <v>47381.7</v>
      </c>
      <c r="G52" s="15">
        <v>94.349000000000004</v>
      </c>
      <c r="H52" s="15">
        <v>17301.55</v>
      </c>
      <c r="I52" s="15">
        <v>842.10500000000002</v>
      </c>
      <c r="J52" s="15">
        <v>134803.87</v>
      </c>
    </row>
    <row r="53" spans="2:10" x14ac:dyDescent="0.2">
      <c r="B53" s="1" t="s">
        <v>21</v>
      </c>
      <c r="C53" s="16">
        <v>87.768999999999991</v>
      </c>
      <c r="D53" s="14">
        <v>16717.150000000001</v>
      </c>
      <c r="E53" s="14">
        <v>390.99400000000003</v>
      </c>
      <c r="F53" s="14">
        <v>45152.33</v>
      </c>
      <c r="G53" s="14">
        <v>88.715000000000003</v>
      </c>
      <c r="H53" s="14">
        <v>15313.55</v>
      </c>
      <c r="I53" s="14">
        <v>812.76</v>
      </c>
      <c r="J53" s="14">
        <v>130879.57</v>
      </c>
    </row>
    <row r="54" spans="2:10" x14ac:dyDescent="0.2">
      <c r="B54" s="1" t="s">
        <v>46</v>
      </c>
      <c r="C54" s="9">
        <v>67.706000000000003</v>
      </c>
      <c r="D54" s="2">
        <v>14371.63</v>
      </c>
      <c r="E54" s="2">
        <v>451.41899999999998</v>
      </c>
      <c r="F54" s="2">
        <v>50304.38</v>
      </c>
      <c r="G54" s="2">
        <v>87.703000000000003</v>
      </c>
      <c r="H54" s="2">
        <v>17054.900000000001</v>
      </c>
      <c r="I54" s="2">
        <v>758.21199999999999</v>
      </c>
      <c r="J54" s="2">
        <v>123792.2</v>
      </c>
    </row>
    <row r="55" spans="2:10" x14ac:dyDescent="0.2">
      <c r="B55" s="1" t="s">
        <v>47</v>
      </c>
      <c r="C55" s="16">
        <v>54.27</v>
      </c>
      <c r="D55" s="14">
        <v>10637.11</v>
      </c>
      <c r="E55" s="14">
        <v>322.67399999999998</v>
      </c>
      <c r="F55" s="14">
        <v>39044.58</v>
      </c>
      <c r="G55" s="14">
        <v>72.186999999999998</v>
      </c>
      <c r="H55" s="14">
        <v>13855.91</v>
      </c>
      <c r="I55" s="14">
        <v>673.01800000000003</v>
      </c>
      <c r="J55" s="14">
        <v>107023.83</v>
      </c>
    </row>
    <row r="56" spans="2:10" s="19" customFormat="1" x14ac:dyDescent="0.2">
      <c r="B56" s="3" t="s">
        <v>48</v>
      </c>
      <c r="C56" s="17">
        <f>SUM(C58:C70)</f>
        <v>95.50500000000001</v>
      </c>
      <c r="D56" s="18">
        <f>SUM(D58:D70)</f>
        <v>25091.22</v>
      </c>
      <c r="E56" s="18">
        <f t="shared" ref="E56:J56" si="3">SUM(E58:E70)</f>
        <v>200.21499999999997</v>
      </c>
      <c r="F56" s="18">
        <f t="shared" si="3"/>
        <v>25437.379999999997</v>
      </c>
      <c r="G56" s="18">
        <f t="shared" si="3"/>
        <v>99.261999999999972</v>
      </c>
      <c r="H56" s="18">
        <f t="shared" si="3"/>
        <v>15623.9</v>
      </c>
      <c r="I56" s="18">
        <f t="shared" si="3"/>
        <v>693.09499999999991</v>
      </c>
      <c r="J56" s="18">
        <f t="shared" si="3"/>
        <v>105189.47</v>
      </c>
    </row>
    <row r="57" spans="2:10" x14ac:dyDescent="0.2">
      <c r="C57" s="9"/>
    </row>
    <row r="58" spans="2:10" x14ac:dyDescent="0.2">
      <c r="B58" s="1" t="s">
        <v>25</v>
      </c>
      <c r="C58" s="13">
        <v>6.38</v>
      </c>
      <c r="D58" s="15">
        <v>1336.23</v>
      </c>
      <c r="E58" s="15">
        <v>13.228999999999999</v>
      </c>
      <c r="F58" s="15">
        <v>4741.09</v>
      </c>
      <c r="G58" s="15">
        <v>13.534000000000001</v>
      </c>
      <c r="H58" s="15">
        <v>2870.8</v>
      </c>
      <c r="I58" s="15">
        <v>42.081000000000003</v>
      </c>
      <c r="J58" s="15">
        <v>6820.61</v>
      </c>
    </row>
    <row r="59" spans="2:10" x14ac:dyDescent="0.2">
      <c r="B59" s="1" t="s">
        <v>26</v>
      </c>
      <c r="C59" s="13">
        <v>2.706</v>
      </c>
      <c r="D59" s="15">
        <v>403.52</v>
      </c>
      <c r="E59" s="15">
        <v>15.429</v>
      </c>
      <c r="F59" s="15">
        <v>2116.48</v>
      </c>
      <c r="G59" s="15">
        <v>3.9849999999999999</v>
      </c>
      <c r="H59" s="15">
        <v>584.86</v>
      </c>
      <c r="I59" s="15">
        <v>60.701000000000001</v>
      </c>
      <c r="J59" s="15">
        <v>9574.6</v>
      </c>
    </row>
    <row r="60" spans="2:10" x14ac:dyDescent="0.2">
      <c r="B60" s="1" t="s">
        <v>27</v>
      </c>
      <c r="C60" s="13">
        <v>4.4189999999999996</v>
      </c>
      <c r="D60" s="15">
        <v>909.06</v>
      </c>
      <c r="E60" s="15">
        <v>8.2789999999999999</v>
      </c>
      <c r="F60" s="15">
        <v>988.56</v>
      </c>
      <c r="G60" s="15">
        <v>1.726</v>
      </c>
      <c r="H60" s="15">
        <v>429.6</v>
      </c>
      <c r="I60" s="15">
        <v>55.097000000000001</v>
      </c>
      <c r="J60" s="15">
        <v>8559.7800000000007</v>
      </c>
    </row>
    <row r="61" spans="2:10" x14ac:dyDescent="0.2">
      <c r="B61" s="1" t="s">
        <v>29</v>
      </c>
      <c r="C61" s="13">
        <v>4.0419999999999998</v>
      </c>
      <c r="D61" s="15">
        <v>641.15</v>
      </c>
      <c r="E61" s="15">
        <v>12.528</v>
      </c>
      <c r="F61" s="15">
        <v>1439.1</v>
      </c>
      <c r="G61" s="15">
        <v>5.984</v>
      </c>
      <c r="H61" s="15">
        <v>871</v>
      </c>
      <c r="I61" s="15">
        <v>66.965999999999994</v>
      </c>
      <c r="J61" s="15">
        <v>9142.66</v>
      </c>
    </row>
    <row r="62" spans="2:10" x14ac:dyDescent="0.2">
      <c r="B62" s="1" t="s">
        <v>30</v>
      </c>
      <c r="C62" s="13">
        <v>11.173999999999999</v>
      </c>
      <c r="D62" s="15">
        <v>3204.54</v>
      </c>
      <c r="E62" s="15">
        <v>19.45</v>
      </c>
      <c r="F62" s="15">
        <v>1970.65</v>
      </c>
      <c r="G62" s="15">
        <v>17.245999999999999</v>
      </c>
      <c r="H62" s="15">
        <v>1946.35</v>
      </c>
      <c r="I62" s="15">
        <v>69.326999999999998</v>
      </c>
      <c r="J62" s="15">
        <v>10732.63</v>
      </c>
    </row>
    <row r="63" spans="2:10" x14ac:dyDescent="0.2">
      <c r="B63" s="1" t="s">
        <v>31</v>
      </c>
      <c r="C63" s="13">
        <v>6.2190000000000003</v>
      </c>
      <c r="D63" s="15">
        <v>1377.28</v>
      </c>
      <c r="E63" s="15">
        <v>8.52</v>
      </c>
      <c r="F63" s="15">
        <v>996.66</v>
      </c>
      <c r="G63" s="15">
        <v>17.526</v>
      </c>
      <c r="H63" s="15">
        <v>3731.6</v>
      </c>
      <c r="I63" s="15">
        <v>58.552</v>
      </c>
      <c r="J63" s="15">
        <v>9095.7000000000007</v>
      </c>
    </row>
    <row r="64" spans="2:10" x14ac:dyDescent="0.2">
      <c r="C64" s="9"/>
    </row>
    <row r="65" spans="1:10" x14ac:dyDescent="0.2">
      <c r="B65" s="1" t="s">
        <v>32</v>
      </c>
      <c r="C65" s="13">
        <v>36.320999999999998</v>
      </c>
      <c r="D65" s="15">
        <v>12497.38</v>
      </c>
      <c r="E65" s="15">
        <v>22.033000000000001</v>
      </c>
      <c r="F65" s="15">
        <v>2921.63</v>
      </c>
      <c r="G65" s="15">
        <v>2.202</v>
      </c>
      <c r="H65" s="15">
        <v>346.91</v>
      </c>
      <c r="I65" s="15">
        <v>59.71</v>
      </c>
      <c r="J65" s="15">
        <v>8839.69</v>
      </c>
    </row>
    <row r="66" spans="1:10" x14ac:dyDescent="0.2">
      <c r="B66" s="1" t="s">
        <v>33</v>
      </c>
      <c r="C66" s="13">
        <v>11.307</v>
      </c>
      <c r="D66" s="15">
        <v>2075.35</v>
      </c>
      <c r="E66" s="15">
        <v>11.914</v>
      </c>
      <c r="F66" s="15">
        <v>1440.38</v>
      </c>
      <c r="G66" s="15">
        <v>14.734</v>
      </c>
      <c r="H66" s="15">
        <v>1961.79</v>
      </c>
      <c r="I66" s="15">
        <v>55.795999999999999</v>
      </c>
      <c r="J66" s="15">
        <v>8349</v>
      </c>
    </row>
    <row r="67" spans="1:10" x14ac:dyDescent="0.2">
      <c r="B67" s="1" t="s">
        <v>34</v>
      </c>
      <c r="C67" s="13">
        <v>1.1319999999999999</v>
      </c>
      <c r="D67" s="15">
        <v>174.22</v>
      </c>
      <c r="E67" s="15">
        <v>15.259</v>
      </c>
      <c r="F67" s="15">
        <v>1763.51</v>
      </c>
      <c r="G67" s="15">
        <v>1.3140000000000001</v>
      </c>
      <c r="H67" s="15">
        <v>155.34</v>
      </c>
      <c r="I67" s="15">
        <v>51.151000000000003</v>
      </c>
      <c r="J67" s="15">
        <v>8030.93</v>
      </c>
    </row>
    <row r="68" spans="1:10" x14ac:dyDescent="0.2">
      <c r="B68" s="1" t="s">
        <v>35</v>
      </c>
      <c r="C68" s="13">
        <v>5.4560000000000004</v>
      </c>
      <c r="D68" s="15">
        <v>1184</v>
      </c>
      <c r="E68" s="15">
        <v>20.452000000000002</v>
      </c>
      <c r="F68" s="15">
        <v>2162.86</v>
      </c>
      <c r="G68" s="15">
        <v>11.391999999999999</v>
      </c>
      <c r="H68" s="15">
        <v>837.35</v>
      </c>
      <c r="I68" s="15">
        <v>53.795000000000002</v>
      </c>
      <c r="J68" s="15">
        <v>8056.29</v>
      </c>
    </row>
    <row r="69" spans="1:10" x14ac:dyDescent="0.2">
      <c r="B69" s="1" t="s">
        <v>36</v>
      </c>
      <c r="C69" s="13">
        <v>2.3929999999999998</v>
      </c>
      <c r="D69" s="15">
        <v>427.9</v>
      </c>
      <c r="E69" s="15">
        <v>20.51</v>
      </c>
      <c r="F69" s="15">
        <v>2601.29</v>
      </c>
      <c r="G69" s="15">
        <v>6.8390000000000004</v>
      </c>
      <c r="H69" s="15">
        <v>1421</v>
      </c>
      <c r="I69" s="15">
        <v>67.62</v>
      </c>
      <c r="J69" s="15">
        <v>10483.67</v>
      </c>
    </row>
    <row r="70" spans="1:10" x14ac:dyDescent="0.2">
      <c r="B70" s="1" t="s">
        <v>37</v>
      </c>
      <c r="C70" s="13">
        <v>3.956</v>
      </c>
      <c r="D70" s="15">
        <v>860.59</v>
      </c>
      <c r="E70" s="15">
        <v>32.612000000000002</v>
      </c>
      <c r="F70" s="15">
        <v>2295.17</v>
      </c>
      <c r="G70" s="15">
        <v>2.78</v>
      </c>
      <c r="H70" s="15">
        <v>467.3</v>
      </c>
      <c r="I70" s="15">
        <v>52.298999999999999</v>
      </c>
      <c r="J70" s="15">
        <v>7503.91</v>
      </c>
    </row>
    <row r="71" spans="1:10" ht="18" thickBot="1" x14ac:dyDescent="0.25">
      <c r="B71" s="4"/>
      <c r="C71" s="21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49</v>
      </c>
    </row>
    <row r="73" spans="1:10" x14ac:dyDescent="0.2">
      <c r="A73" s="1"/>
    </row>
  </sheetData>
  <phoneticPr fontId="2"/>
  <pageMargins left="0.63" right="0.75" top="0.6" bottom="0.56000000000000005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H26" sqref="H26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6" width="12.125" style="2" customWidth="1"/>
    <col min="7" max="7" width="10.875" style="2"/>
    <col min="8" max="8" width="12.125" style="2" customWidth="1"/>
    <col min="9" max="256" width="10.875" style="2"/>
    <col min="257" max="257" width="13.375" style="2" customWidth="1"/>
    <col min="258" max="258" width="18.375" style="2" customWidth="1"/>
    <col min="259" max="262" width="12.125" style="2" customWidth="1"/>
    <col min="263" max="263" width="10.875" style="2"/>
    <col min="264" max="264" width="12.125" style="2" customWidth="1"/>
    <col min="265" max="512" width="10.875" style="2"/>
    <col min="513" max="513" width="13.375" style="2" customWidth="1"/>
    <col min="514" max="514" width="18.375" style="2" customWidth="1"/>
    <col min="515" max="518" width="12.125" style="2" customWidth="1"/>
    <col min="519" max="519" width="10.875" style="2"/>
    <col min="520" max="520" width="12.125" style="2" customWidth="1"/>
    <col min="521" max="768" width="10.875" style="2"/>
    <col min="769" max="769" width="13.375" style="2" customWidth="1"/>
    <col min="770" max="770" width="18.375" style="2" customWidth="1"/>
    <col min="771" max="774" width="12.125" style="2" customWidth="1"/>
    <col min="775" max="775" width="10.875" style="2"/>
    <col min="776" max="776" width="12.125" style="2" customWidth="1"/>
    <col min="777" max="1024" width="10.875" style="2"/>
    <col min="1025" max="1025" width="13.375" style="2" customWidth="1"/>
    <col min="1026" max="1026" width="18.375" style="2" customWidth="1"/>
    <col min="1027" max="1030" width="12.125" style="2" customWidth="1"/>
    <col min="1031" max="1031" width="10.875" style="2"/>
    <col min="1032" max="1032" width="12.125" style="2" customWidth="1"/>
    <col min="1033" max="1280" width="10.875" style="2"/>
    <col min="1281" max="1281" width="13.375" style="2" customWidth="1"/>
    <col min="1282" max="1282" width="18.375" style="2" customWidth="1"/>
    <col min="1283" max="1286" width="12.125" style="2" customWidth="1"/>
    <col min="1287" max="1287" width="10.875" style="2"/>
    <col min="1288" max="1288" width="12.125" style="2" customWidth="1"/>
    <col min="1289" max="1536" width="10.875" style="2"/>
    <col min="1537" max="1537" width="13.375" style="2" customWidth="1"/>
    <col min="1538" max="1538" width="18.375" style="2" customWidth="1"/>
    <col min="1539" max="1542" width="12.125" style="2" customWidth="1"/>
    <col min="1543" max="1543" width="10.875" style="2"/>
    <col min="1544" max="1544" width="12.125" style="2" customWidth="1"/>
    <col min="1545" max="1792" width="10.875" style="2"/>
    <col min="1793" max="1793" width="13.375" style="2" customWidth="1"/>
    <col min="1794" max="1794" width="18.375" style="2" customWidth="1"/>
    <col min="1795" max="1798" width="12.125" style="2" customWidth="1"/>
    <col min="1799" max="1799" width="10.875" style="2"/>
    <col min="1800" max="1800" width="12.125" style="2" customWidth="1"/>
    <col min="1801" max="2048" width="10.875" style="2"/>
    <col min="2049" max="2049" width="13.375" style="2" customWidth="1"/>
    <col min="2050" max="2050" width="18.375" style="2" customWidth="1"/>
    <col min="2051" max="2054" width="12.125" style="2" customWidth="1"/>
    <col min="2055" max="2055" width="10.875" style="2"/>
    <col min="2056" max="2056" width="12.125" style="2" customWidth="1"/>
    <col min="2057" max="2304" width="10.875" style="2"/>
    <col min="2305" max="2305" width="13.375" style="2" customWidth="1"/>
    <col min="2306" max="2306" width="18.375" style="2" customWidth="1"/>
    <col min="2307" max="2310" width="12.125" style="2" customWidth="1"/>
    <col min="2311" max="2311" width="10.875" style="2"/>
    <col min="2312" max="2312" width="12.125" style="2" customWidth="1"/>
    <col min="2313" max="2560" width="10.875" style="2"/>
    <col min="2561" max="2561" width="13.375" style="2" customWidth="1"/>
    <col min="2562" max="2562" width="18.375" style="2" customWidth="1"/>
    <col min="2563" max="2566" width="12.125" style="2" customWidth="1"/>
    <col min="2567" max="2567" width="10.875" style="2"/>
    <col min="2568" max="2568" width="12.125" style="2" customWidth="1"/>
    <col min="2569" max="2816" width="10.875" style="2"/>
    <col min="2817" max="2817" width="13.375" style="2" customWidth="1"/>
    <col min="2818" max="2818" width="18.375" style="2" customWidth="1"/>
    <col min="2819" max="2822" width="12.125" style="2" customWidth="1"/>
    <col min="2823" max="2823" width="10.875" style="2"/>
    <col min="2824" max="2824" width="12.125" style="2" customWidth="1"/>
    <col min="2825" max="3072" width="10.875" style="2"/>
    <col min="3073" max="3073" width="13.375" style="2" customWidth="1"/>
    <col min="3074" max="3074" width="18.375" style="2" customWidth="1"/>
    <col min="3075" max="3078" width="12.125" style="2" customWidth="1"/>
    <col min="3079" max="3079" width="10.875" style="2"/>
    <col min="3080" max="3080" width="12.125" style="2" customWidth="1"/>
    <col min="3081" max="3328" width="10.875" style="2"/>
    <col min="3329" max="3329" width="13.375" style="2" customWidth="1"/>
    <col min="3330" max="3330" width="18.375" style="2" customWidth="1"/>
    <col min="3331" max="3334" width="12.125" style="2" customWidth="1"/>
    <col min="3335" max="3335" width="10.875" style="2"/>
    <col min="3336" max="3336" width="12.125" style="2" customWidth="1"/>
    <col min="3337" max="3584" width="10.875" style="2"/>
    <col min="3585" max="3585" width="13.375" style="2" customWidth="1"/>
    <col min="3586" max="3586" width="18.375" style="2" customWidth="1"/>
    <col min="3587" max="3590" width="12.125" style="2" customWidth="1"/>
    <col min="3591" max="3591" width="10.875" style="2"/>
    <col min="3592" max="3592" width="12.125" style="2" customWidth="1"/>
    <col min="3593" max="3840" width="10.875" style="2"/>
    <col min="3841" max="3841" width="13.375" style="2" customWidth="1"/>
    <col min="3842" max="3842" width="18.375" style="2" customWidth="1"/>
    <col min="3843" max="3846" width="12.125" style="2" customWidth="1"/>
    <col min="3847" max="3847" width="10.875" style="2"/>
    <col min="3848" max="3848" width="12.125" style="2" customWidth="1"/>
    <col min="3849" max="4096" width="10.875" style="2"/>
    <col min="4097" max="4097" width="13.375" style="2" customWidth="1"/>
    <col min="4098" max="4098" width="18.375" style="2" customWidth="1"/>
    <col min="4099" max="4102" width="12.125" style="2" customWidth="1"/>
    <col min="4103" max="4103" width="10.875" style="2"/>
    <col min="4104" max="4104" width="12.125" style="2" customWidth="1"/>
    <col min="4105" max="4352" width="10.875" style="2"/>
    <col min="4353" max="4353" width="13.375" style="2" customWidth="1"/>
    <col min="4354" max="4354" width="18.375" style="2" customWidth="1"/>
    <col min="4355" max="4358" width="12.125" style="2" customWidth="1"/>
    <col min="4359" max="4359" width="10.875" style="2"/>
    <col min="4360" max="4360" width="12.125" style="2" customWidth="1"/>
    <col min="4361" max="4608" width="10.875" style="2"/>
    <col min="4609" max="4609" width="13.375" style="2" customWidth="1"/>
    <col min="4610" max="4610" width="18.375" style="2" customWidth="1"/>
    <col min="4611" max="4614" width="12.125" style="2" customWidth="1"/>
    <col min="4615" max="4615" width="10.875" style="2"/>
    <col min="4616" max="4616" width="12.125" style="2" customWidth="1"/>
    <col min="4617" max="4864" width="10.875" style="2"/>
    <col min="4865" max="4865" width="13.375" style="2" customWidth="1"/>
    <col min="4866" max="4866" width="18.375" style="2" customWidth="1"/>
    <col min="4867" max="4870" width="12.125" style="2" customWidth="1"/>
    <col min="4871" max="4871" width="10.875" style="2"/>
    <col min="4872" max="4872" width="12.125" style="2" customWidth="1"/>
    <col min="4873" max="5120" width="10.875" style="2"/>
    <col min="5121" max="5121" width="13.375" style="2" customWidth="1"/>
    <col min="5122" max="5122" width="18.375" style="2" customWidth="1"/>
    <col min="5123" max="5126" width="12.125" style="2" customWidth="1"/>
    <col min="5127" max="5127" width="10.875" style="2"/>
    <col min="5128" max="5128" width="12.125" style="2" customWidth="1"/>
    <col min="5129" max="5376" width="10.875" style="2"/>
    <col min="5377" max="5377" width="13.375" style="2" customWidth="1"/>
    <col min="5378" max="5378" width="18.375" style="2" customWidth="1"/>
    <col min="5379" max="5382" width="12.125" style="2" customWidth="1"/>
    <col min="5383" max="5383" width="10.875" style="2"/>
    <col min="5384" max="5384" width="12.125" style="2" customWidth="1"/>
    <col min="5385" max="5632" width="10.875" style="2"/>
    <col min="5633" max="5633" width="13.375" style="2" customWidth="1"/>
    <col min="5634" max="5634" width="18.375" style="2" customWidth="1"/>
    <col min="5635" max="5638" width="12.125" style="2" customWidth="1"/>
    <col min="5639" max="5639" width="10.875" style="2"/>
    <col min="5640" max="5640" width="12.125" style="2" customWidth="1"/>
    <col min="5641" max="5888" width="10.875" style="2"/>
    <col min="5889" max="5889" width="13.375" style="2" customWidth="1"/>
    <col min="5890" max="5890" width="18.375" style="2" customWidth="1"/>
    <col min="5891" max="5894" width="12.125" style="2" customWidth="1"/>
    <col min="5895" max="5895" width="10.875" style="2"/>
    <col min="5896" max="5896" width="12.125" style="2" customWidth="1"/>
    <col min="5897" max="6144" width="10.875" style="2"/>
    <col min="6145" max="6145" width="13.375" style="2" customWidth="1"/>
    <col min="6146" max="6146" width="18.375" style="2" customWidth="1"/>
    <col min="6147" max="6150" width="12.125" style="2" customWidth="1"/>
    <col min="6151" max="6151" width="10.875" style="2"/>
    <col min="6152" max="6152" width="12.125" style="2" customWidth="1"/>
    <col min="6153" max="6400" width="10.875" style="2"/>
    <col min="6401" max="6401" width="13.375" style="2" customWidth="1"/>
    <col min="6402" max="6402" width="18.375" style="2" customWidth="1"/>
    <col min="6403" max="6406" width="12.125" style="2" customWidth="1"/>
    <col min="6407" max="6407" width="10.875" style="2"/>
    <col min="6408" max="6408" width="12.125" style="2" customWidth="1"/>
    <col min="6409" max="6656" width="10.875" style="2"/>
    <col min="6657" max="6657" width="13.375" style="2" customWidth="1"/>
    <col min="6658" max="6658" width="18.375" style="2" customWidth="1"/>
    <col min="6659" max="6662" width="12.125" style="2" customWidth="1"/>
    <col min="6663" max="6663" width="10.875" style="2"/>
    <col min="6664" max="6664" width="12.125" style="2" customWidth="1"/>
    <col min="6665" max="6912" width="10.875" style="2"/>
    <col min="6913" max="6913" width="13.375" style="2" customWidth="1"/>
    <col min="6914" max="6914" width="18.375" style="2" customWidth="1"/>
    <col min="6915" max="6918" width="12.125" style="2" customWidth="1"/>
    <col min="6919" max="6919" width="10.875" style="2"/>
    <col min="6920" max="6920" width="12.125" style="2" customWidth="1"/>
    <col min="6921" max="7168" width="10.875" style="2"/>
    <col min="7169" max="7169" width="13.375" style="2" customWidth="1"/>
    <col min="7170" max="7170" width="18.375" style="2" customWidth="1"/>
    <col min="7171" max="7174" width="12.125" style="2" customWidth="1"/>
    <col min="7175" max="7175" width="10.875" style="2"/>
    <col min="7176" max="7176" width="12.125" style="2" customWidth="1"/>
    <col min="7177" max="7424" width="10.875" style="2"/>
    <col min="7425" max="7425" width="13.375" style="2" customWidth="1"/>
    <col min="7426" max="7426" width="18.375" style="2" customWidth="1"/>
    <col min="7427" max="7430" width="12.125" style="2" customWidth="1"/>
    <col min="7431" max="7431" width="10.875" style="2"/>
    <col min="7432" max="7432" width="12.125" style="2" customWidth="1"/>
    <col min="7433" max="7680" width="10.875" style="2"/>
    <col min="7681" max="7681" width="13.375" style="2" customWidth="1"/>
    <col min="7682" max="7682" width="18.375" style="2" customWidth="1"/>
    <col min="7683" max="7686" width="12.125" style="2" customWidth="1"/>
    <col min="7687" max="7687" width="10.875" style="2"/>
    <col min="7688" max="7688" width="12.125" style="2" customWidth="1"/>
    <col min="7689" max="7936" width="10.875" style="2"/>
    <col min="7937" max="7937" width="13.375" style="2" customWidth="1"/>
    <col min="7938" max="7938" width="18.375" style="2" customWidth="1"/>
    <col min="7939" max="7942" width="12.125" style="2" customWidth="1"/>
    <col min="7943" max="7943" width="10.875" style="2"/>
    <col min="7944" max="7944" width="12.125" style="2" customWidth="1"/>
    <col min="7945" max="8192" width="10.875" style="2"/>
    <col min="8193" max="8193" width="13.375" style="2" customWidth="1"/>
    <col min="8194" max="8194" width="18.375" style="2" customWidth="1"/>
    <col min="8195" max="8198" width="12.125" style="2" customWidth="1"/>
    <col min="8199" max="8199" width="10.875" style="2"/>
    <col min="8200" max="8200" width="12.125" style="2" customWidth="1"/>
    <col min="8201" max="8448" width="10.875" style="2"/>
    <col min="8449" max="8449" width="13.375" style="2" customWidth="1"/>
    <col min="8450" max="8450" width="18.375" style="2" customWidth="1"/>
    <col min="8451" max="8454" width="12.125" style="2" customWidth="1"/>
    <col min="8455" max="8455" width="10.875" style="2"/>
    <col min="8456" max="8456" width="12.125" style="2" customWidth="1"/>
    <col min="8457" max="8704" width="10.875" style="2"/>
    <col min="8705" max="8705" width="13.375" style="2" customWidth="1"/>
    <col min="8706" max="8706" width="18.375" style="2" customWidth="1"/>
    <col min="8707" max="8710" width="12.125" style="2" customWidth="1"/>
    <col min="8711" max="8711" width="10.875" style="2"/>
    <col min="8712" max="8712" width="12.125" style="2" customWidth="1"/>
    <col min="8713" max="8960" width="10.875" style="2"/>
    <col min="8961" max="8961" width="13.375" style="2" customWidth="1"/>
    <col min="8962" max="8962" width="18.375" style="2" customWidth="1"/>
    <col min="8963" max="8966" width="12.125" style="2" customWidth="1"/>
    <col min="8967" max="8967" width="10.875" style="2"/>
    <col min="8968" max="8968" width="12.125" style="2" customWidth="1"/>
    <col min="8969" max="9216" width="10.875" style="2"/>
    <col min="9217" max="9217" width="13.375" style="2" customWidth="1"/>
    <col min="9218" max="9218" width="18.375" style="2" customWidth="1"/>
    <col min="9219" max="9222" width="12.125" style="2" customWidth="1"/>
    <col min="9223" max="9223" width="10.875" style="2"/>
    <col min="9224" max="9224" width="12.125" style="2" customWidth="1"/>
    <col min="9225" max="9472" width="10.875" style="2"/>
    <col min="9473" max="9473" width="13.375" style="2" customWidth="1"/>
    <col min="9474" max="9474" width="18.375" style="2" customWidth="1"/>
    <col min="9475" max="9478" width="12.125" style="2" customWidth="1"/>
    <col min="9479" max="9479" width="10.875" style="2"/>
    <col min="9480" max="9480" width="12.125" style="2" customWidth="1"/>
    <col min="9481" max="9728" width="10.875" style="2"/>
    <col min="9729" max="9729" width="13.375" style="2" customWidth="1"/>
    <col min="9730" max="9730" width="18.375" style="2" customWidth="1"/>
    <col min="9731" max="9734" width="12.125" style="2" customWidth="1"/>
    <col min="9735" max="9735" width="10.875" style="2"/>
    <col min="9736" max="9736" width="12.125" style="2" customWidth="1"/>
    <col min="9737" max="9984" width="10.875" style="2"/>
    <col min="9985" max="9985" width="13.375" style="2" customWidth="1"/>
    <col min="9986" max="9986" width="18.375" style="2" customWidth="1"/>
    <col min="9987" max="9990" width="12.125" style="2" customWidth="1"/>
    <col min="9991" max="9991" width="10.875" style="2"/>
    <col min="9992" max="9992" width="12.125" style="2" customWidth="1"/>
    <col min="9993" max="10240" width="10.875" style="2"/>
    <col min="10241" max="10241" width="13.375" style="2" customWidth="1"/>
    <col min="10242" max="10242" width="18.375" style="2" customWidth="1"/>
    <col min="10243" max="10246" width="12.125" style="2" customWidth="1"/>
    <col min="10247" max="10247" width="10.875" style="2"/>
    <col min="10248" max="10248" width="12.125" style="2" customWidth="1"/>
    <col min="10249" max="10496" width="10.875" style="2"/>
    <col min="10497" max="10497" width="13.375" style="2" customWidth="1"/>
    <col min="10498" max="10498" width="18.375" style="2" customWidth="1"/>
    <col min="10499" max="10502" width="12.125" style="2" customWidth="1"/>
    <col min="10503" max="10503" width="10.875" style="2"/>
    <col min="10504" max="10504" width="12.125" style="2" customWidth="1"/>
    <col min="10505" max="10752" width="10.875" style="2"/>
    <col min="10753" max="10753" width="13.375" style="2" customWidth="1"/>
    <col min="10754" max="10754" width="18.375" style="2" customWidth="1"/>
    <col min="10755" max="10758" width="12.125" style="2" customWidth="1"/>
    <col min="10759" max="10759" width="10.875" style="2"/>
    <col min="10760" max="10760" width="12.125" style="2" customWidth="1"/>
    <col min="10761" max="11008" width="10.875" style="2"/>
    <col min="11009" max="11009" width="13.375" style="2" customWidth="1"/>
    <col min="11010" max="11010" width="18.375" style="2" customWidth="1"/>
    <col min="11011" max="11014" width="12.125" style="2" customWidth="1"/>
    <col min="11015" max="11015" width="10.875" style="2"/>
    <col min="11016" max="11016" width="12.125" style="2" customWidth="1"/>
    <col min="11017" max="11264" width="10.875" style="2"/>
    <col min="11265" max="11265" width="13.375" style="2" customWidth="1"/>
    <col min="11266" max="11266" width="18.375" style="2" customWidth="1"/>
    <col min="11267" max="11270" width="12.125" style="2" customWidth="1"/>
    <col min="11271" max="11271" width="10.875" style="2"/>
    <col min="11272" max="11272" width="12.125" style="2" customWidth="1"/>
    <col min="11273" max="11520" width="10.875" style="2"/>
    <col min="11521" max="11521" width="13.375" style="2" customWidth="1"/>
    <col min="11522" max="11522" width="18.375" style="2" customWidth="1"/>
    <col min="11523" max="11526" width="12.125" style="2" customWidth="1"/>
    <col min="11527" max="11527" width="10.875" style="2"/>
    <col min="11528" max="11528" width="12.125" style="2" customWidth="1"/>
    <col min="11529" max="11776" width="10.875" style="2"/>
    <col min="11777" max="11777" width="13.375" style="2" customWidth="1"/>
    <col min="11778" max="11778" width="18.375" style="2" customWidth="1"/>
    <col min="11779" max="11782" width="12.125" style="2" customWidth="1"/>
    <col min="11783" max="11783" width="10.875" style="2"/>
    <col min="11784" max="11784" width="12.125" style="2" customWidth="1"/>
    <col min="11785" max="12032" width="10.875" style="2"/>
    <col min="12033" max="12033" width="13.375" style="2" customWidth="1"/>
    <col min="12034" max="12034" width="18.375" style="2" customWidth="1"/>
    <col min="12035" max="12038" width="12.125" style="2" customWidth="1"/>
    <col min="12039" max="12039" width="10.875" style="2"/>
    <col min="12040" max="12040" width="12.125" style="2" customWidth="1"/>
    <col min="12041" max="12288" width="10.875" style="2"/>
    <col min="12289" max="12289" width="13.375" style="2" customWidth="1"/>
    <col min="12290" max="12290" width="18.375" style="2" customWidth="1"/>
    <col min="12291" max="12294" width="12.125" style="2" customWidth="1"/>
    <col min="12295" max="12295" width="10.875" style="2"/>
    <col min="12296" max="12296" width="12.125" style="2" customWidth="1"/>
    <col min="12297" max="12544" width="10.875" style="2"/>
    <col min="12545" max="12545" width="13.375" style="2" customWidth="1"/>
    <col min="12546" max="12546" width="18.375" style="2" customWidth="1"/>
    <col min="12547" max="12550" width="12.125" style="2" customWidth="1"/>
    <col min="12551" max="12551" width="10.875" style="2"/>
    <col min="12552" max="12552" width="12.125" style="2" customWidth="1"/>
    <col min="12553" max="12800" width="10.875" style="2"/>
    <col min="12801" max="12801" width="13.375" style="2" customWidth="1"/>
    <col min="12802" max="12802" width="18.375" style="2" customWidth="1"/>
    <col min="12803" max="12806" width="12.125" style="2" customWidth="1"/>
    <col min="12807" max="12807" width="10.875" style="2"/>
    <col min="12808" max="12808" width="12.125" style="2" customWidth="1"/>
    <col min="12809" max="13056" width="10.875" style="2"/>
    <col min="13057" max="13057" width="13.375" style="2" customWidth="1"/>
    <col min="13058" max="13058" width="18.375" style="2" customWidth="1"/>
    <col min="13059" max="13062" width="12.125" style="2" customWidth="1"/>
    <col min="13063" max="13063" width="10.875" style="2"/>
    <col min="13064" max="13064" width="12.125" style="2" customWidth="1"/>
    <col min="13065" max="13312" width="10.875" style="2"/>
    <col min="13313" max="13313" width="13.375" style="2" customWidth="1"/>
    <col min="13314" max="13314" width="18.375" style="2" customWidth="1"/>
    <col min="13315" max="13318" width="12.125" style="2" customWidth="1"/>
    <col min="13319" max="13319" width="10.875" style="2"/>
    <col min="13320" max="13320" width="12.125" style="2" customWidth="1"/>
    <col min="13321" max="13568" width="10.875" style="2"/>
    <col min="13569" max="13569" width="13.375" style="2" customWidth="1"/>
    <col min="13570" max="13570" width="18.375" style="2" customWidth="1"/>
    <col min="13571" max="13574" width="12.125" style="2" customWidth="1"/>
    <col min="13575" max="13575" width="10.875" style="2"/>
    <col min="13576" max="13576" width="12.125" style="2" customWidth="1"/>
    <col min="13577" max="13824" width="10.875" style="2"/>
    <col min="13825" max="13825" width="13.375" style="2" customWidth="1"/>
    <col min="13826" max="13826" width="18.375" style="2" customWidth="1"/>
    <col min="13827" max="13830" width="12.125" style="2" customWidth="1"/>
    <col min="13831" max="13831" width="10.875" style="2"/>
    <col min="13832" max="13832" width="12.125" style="2" customWidth="1"/>
    <col min="13833" max="14080" width="10.875" style="2"/>
    <col min="14081" max="14081" width="13.375" style="2" customWidth="1"/>
    <col min="14082" max="14082" width="18.375" style="2" customWidth="1"/>
    <col min="14083" max="14086" width="12.125" style="2" customWidth="1"/>
    <col min="14087" max="14087" width="10.875" style="2"/>
    <col min="14088" max="14088" width="12.125" style="2" customWidth="1"/>
    <col min="14089" max="14336" width="10.875" style="2"/>
    <col min="14337" max="14337" width="13.375" style="2" customWidth="1"/>
    <col min="14338" max="14338" width="18.375" style="2" customWidth="1"/>
    <col min="14339" max="14342" width="12.125" style="2" customWidth="1"/>
    <col min="14343" max="14343" width="10.875" style="2"/>
    <col min="14344" max="14344" width="12.125" style="2" customWidth="1"/>
    <col min="14345" max="14592" width="10.875" style="2"/>
    <col min="14593" max="14593" width="13.375" style="2" customWidth="1"/>
    <col min="14594" max="14594" width="18.375" style="2" customWidth="1"/>
    <col min="14595" max="14598" width="12.125" style="2" customWidth="1"/>
    <col min="14599" max="14599" width="10.875" style="2"/>
    <col min="14600" max="14600" width="12.125" style="2" customWidth="1"/>
    <col min="14601" max="14848" width="10.875" style="2"/>
    <col min="14849" max="14849" width="13.375" style="2" customWidth="1"/>
    <col min="14850" max="14850" width="18.375" style="2" customWidth="1"/>
    <col min="14851" max="14854" width="12.125" style="2" customWidth="1"/>
    <col min="14855" max="14855" width="10.875" style="2"/>
    <col min="14856" max="14856" width="12.125" style="2" customWidth="1"/>
    <col min="14857" max="15104" width="10.875" style="2"/>
    <col min="15105" max="15105" width="13.375" style="2" customWidth="1"/>
    <col min="15106" max="15106" width="18.375" style="2" customWidth="1"/>
    <col min="15107" max="15110" width="12.125" style="2" customWidth="1"/>
    <col min="15111" max="15111" width="10.875" style="2"/>
    <col min="15112" max="15112" width="12.125" style="2" customWidth="1"/>
    <col min="15113" max="15360" width="10.875" style="2"/>
    <col min="15361" max="15361" width="13.375" style="2" customWidth="1"/>
    <col min="15362" max="15362" width="18.375" style="2" customWidth="1"/>
    <col min="15363" max="15366" width="12.125" style="2" customWidth="1"/>
    <col min="15367" max="15367" width="10.875" style="2"/>
    <col min="15368" max="15368" width="12.125" style="2" customWidth="1"/>
    <col min="15369" max="15616" width="10.875" style="2"/>
    <col min="15617" max="15617" width="13.375" style="2" customWidth="1"/>
    <col min="15618" max="15618" width="18.375" style="2" customWidth="1"/>
    <col min="15619" max="15622" width="12.125" style="2" customWidth="1"/>
    <col min="15623" max="15623" width="10.875" style="2"/>
    <col min="15624" max="15624" width="12.125" style="2" customWidth="1"/>
    <col min="15625" max="15872" width="10.875" style="2"/>
    <col min="15873" max="15873" width="13.375" style="2" customWidth="1"/>
    <col min="15874" max="15874" width="18.375" style="2" customWidth="1"/>
    <col min="15875" max="15878" width="12.125" style="2" customWidth="1"/>
    <col min="15879" max="15879" width="10.875" style="2"/>
    <col min="15880" max="15880" width="12.125" style="2" customWidth="1"/>
    <col min="15881" max="16128" width="10.875" style="2"/>
    <col min="16129" max="16129" width="13.375" style="2" customWidth="1"/>
    <col min="16130" max="16130" width="18.375" style="2" customWidth="1"/>
    <col min="16131" max="16134" width="12.125" style="2" customWidth="1"/>
    <col min="16135" max="16135" width="10.875" style="2"/>
    <col min="16136" max="16136" width="12.125" style="2" customWidth="1"/>
    <col min="16137" max="16384" width="10.875" style="2"/>
  </cols>
  <sheetData>
    <row r="1" spans="1:12" x14ac:dyDescent="0.2">
      <c r="A1" s="1"/>
    </row>
    <row r="4" spans="1:12" x14ac:dyDescent="0.2">
      <c r="A4" s="18"/>
      <c r="D4" s="18"/>
    </row>
    <row r="5" spans="1:12" x14ac:dyDescent="0.2">
      <c r="A5" s="18"/>
      <c r="D5" s="18"/>
    </row>
    <row r="6" spans="1:12" x14ac:dyDescent="0.2">
      <c r="A6" s="18"/>
      <c r="E6" s="3" t="s">
        <v>0</v>
      </c>
    </row>
    <row r="7" spans="1:12" x14ac:dyDescent="0.2">
      <c r="A7" s="18"/>
      <c r="C7" s="1" t="s">
        <v>50</v>
      </c>
    </row>
    <row r="8" spans="1:12" x14ac:dyDescent="0.2">
      <c r="A8" s="18"/>
      <c r="B8" s="18"/>
      <c r="C8" s="3" t="s">
        <v>51</v>
      </c>
      <c r="F8" s="18"/>
      <c r="G8" s="18"/>
      <c r="H8" s="18"/>
      <c r="I8" s="18"/>
      <c r="J8" s="18"/>
      <c r="K8" s="18"/>
      <c r="L8" s="18"/>
    </row>
    <row r="9" spans="1:12" ht="18" thickBot="1" x14ac:dyDescent="0.25">
      <c r="A9" s="18"/>
      <c r="B9" s="24"/>
      <c r="C9" s="4"/>
      <c r="D9" s="4"/>
      <c r="E9" s="4"/>
      <c r="F9" s="24"/>
      <c r="G9" s="24"/>
      <c r="H9" s="24"/>
      <c r="I9" s="24"/>
      <c r="J9" s="24"/>
      <c r="K9" s="24"/>
      <c r="L9" s="24"/>
    </row>
    <row r="10" spans="1:12" x14ac:dyDescent="0.2">
      <c r="C10" s="8" t="s">
        <v>52</v>
      </c>
      <c r="D10" s="7"/>
      <c r="E10" s="8" t="s">
        <v>53</v>
      </c>
      <c r="F10" s="25"/>
      <c r="G10" s="8" t="s">
        <v>54</v>
      </c>
      <c r="H10" s="25"/>
      <c r="I10" s="8" t="s">
        <v>55</v>
      </c>
      <c r="J10" s="25"/>
      <c r="K10" s="8" t="s">
        <v>56</v>
      </c>
      <c r="L10" s="25"/>
    </row>
    <row r="11" spans="1:12" x14ac:dyDescent="0.2">
      <c r="C11" s="9"/>
      <c r="D11" s="10" t="s">
        <v>42</v>
      </c>
      <c r="E11" s="9"/>
      <c r="F11" s="10" t="s">
        <v>42</v>
      </c>
      <c r="G11" s="9"/>
      <c r="H11" s="10" t="s">
        <v>42</v>
      </c>
      <c r="I11" s="9"/>
      <c r="J11" s="10" t="s">
        <v>57</v>
      </c>
      <c r="K11" s="9"/>
      <c r="L11" s="10" t="s">
        <v>57</v>
      </c>
    </row>
    <row r="12" spans="1:12" x14ac:dyDescent="0.2">
      <c r="B12" s="7"/>
      <c r="C12" s="26" t="s">
        <v>58</v>
      </c>
      <c r="D12" s="8" t="s">
        <v>43</v>
      </c>
      <c r="E12" s="26" t="s">
        <v>59</v>
      </c>
      <c r="F12" s="8" t="s">
        <v>43</v>
      </c>
      <c r="G12" s="26" t="s">
        <v>60</v>
      </c>
      <c r="H12" s="8" t="s">
        <v>43</v>
      </c>
      <c r="I12" s="26" t="s">
        <v>60</v>
      </c>
      <c r="J12" s="8" t="s">
        <v>61</v>
      </c>
      <c r="K12" s="26" t="s">
        <v>59</v>
      </c>
      <c r="L12" s="8" t="s">
        <v>61</v>
      </c>
    </row>
    <row r="13" spans="1:12" x14ac:dyDescent="0.2">
      <c r="C13" s="11" t="s">
        <v>12</v>
      </c>
      <c r="D13" s="12" t="s">
        <v>13</v>
      </c>
      <c r="E13" s="12" t="s">
        <v>12</v>
      </c>
      <c r="F13" s="12" t="s">
        <v>13</v>
      </c>
      <c r="G13" s="12" t="s">
        <v>12</v>
      </c>
      <c r="H13" s="12" t="s">
        <v>13</v>
      </c>
      <c r="I13" s="12" t="s">
        <v>12</v>
      </c>
      <c r="J13" s="12" t="s">
        <v>13</v>
      </c>
      <c r="K13" s="12" t="s">
        <v>12</v>
      </c>
      <c r="L13" s="12" t="s">
        <v>13</v>
      </c>
    </row>
    <row r="14" spans="1:12" x14ac:dyDescent="0.2">
      <c r="B14" s="1" t="s">
        <v>62</v>
      </c>
      <c r="C14" s="16">
        <f>E14+G14+I14+K14+C45+E45+G45+I45+K45</f>
        <v>1719.1999999999998</v>
      </c>
      <c r="D14" s="14">
        <f>F14+H14+J14+L14+D45+F45+H45+J45+L45</f>
        <v>136864.79999999999</v>
      </c>
      <c r="E14" s="15">
        <v>929.5</v>
      </c>
      <c r="F14" s="15">
        <v>79703</v>
      </c>
      <c r="G14" s="15">
        <v>166.5</v>
      </c>
      <c r="H14" s="15">
        <v>13624</v>
      </c>
      <c r="I14" s="15">
        <v>99.3</v>
      </c>
      <c r="J14" s="15">
        <v>4518</v>
      </c>
      <c r="K14" s="15">
        <v>170.6</v>
      </c>
      <c r="L14" s="15">
        <v>8371</v>
      </c>
    </row>
    <row r="15" spans="1:12" x14ac:dyDescent="0.2">
      <c r="B15" s="1" t="s">
        <v>63</v>
      </c>
      <c r="C15" s="16">
        <f>E15+G15+I15+K15+C46+E46+G46+I46+K46</f>
        <v>1907</v>
      </c>
      <c r="D15" s="14">
        <f>F15+H15+J15+L15+D46+F46+H46+J46+L46-1</f>
        <v>193632</v>
      </c>
      <c r="E15" s="15">
        <v>938.8</v>
      </c>
      <c r="F15" s="15">
        <v>102528</v>
      </c>
      <c r="G15" s="15">
        <v>173.9</v>
      </c>
      <c r="H15" s="15">
        <v>19289</v>
      </c>
      <c r="I15" s="15">
        <v>182.8</v>
      </c>
      <c r="J15" s="15">
        <v>10339</v>
      </c>
      <c r="K15" s="15">
        <v>151.1</v>
      </c>
      <c r="L15" s="15">
        <v>10667</v>
      </c>
    </row>
    <row r="16" spans="1:12" x14ac:dyDescent="0.2">
      <c r="B16" s="1" t="s">
        <v>16</v>
      </c>
      <c r="C16" s="16">
        <f>E16+G16+I16+K16+C47+E47+G47+I47+K47</f>
        <v>1428.6</v>
      </c>
      <c r="D16" s="14">
        <f>F16+H16+J16+L16+D47+F47+H47+J47+L47+1</f>
        <v>157789</v>
      </c>
      <c r="E16" s="15">
        <v>692.3</v>
      </c>
      <c r="F16" s="15">
        <v>80308</v>
      </c>
      <c r="G16" s="15">
        <v>159.80000000000001</v>
      </c>
      <c r="H16" s="15">
        <v>18402</v>
      </c>
      <c r="I16" s="15">
        <v>90.4</v>
      </c>
      <c r="J16" s="15">
        <v>5476</v>
      </c>
      <c r="K16" s="15">
        <v>156.19999999999999</v>
      </c>
      <c r="L16" s="15">
        <v>11271</v>
      </c>
    </row>
    <row r="17" spans="2:12" x14ac:dyDescent="0.2">
      <c r="B17" s="1" t="s">
        <v>17</v>
      </c>
      <c r="C17" s="16">
        <f>E17+G17+I17+K17+C48+E48+G48+I48+K48</f>
        <v>2432.3000000000002</v>
      </c>
      <c r="D17" s="14">
        <f>F17+H17+J17+L17+D48+F48+H48+J48+L48</f>
        <v>379276.4</v>
      </c>
      <c r="E17" s="15">
        <v>1306.7</v>
      </c>
      <c r="F17" s="15">
        <v>206629.8</v>
      </c>
      <c r="G17" s="15">
        <v>188.9</v>
      </c>
      <c r="H17" s="15">
        <v>29404.6</v>
      </c>
      <c r="I17" s="15">
        <v>95.9</v>
      </c>
      <c r="J17" s="15">
        <v>5866</v>
      </c>
      <c r="K17" s="15">
        <v>296.2</v>
      </c>
      <c r="L17" s="15">
        <v>30197</v>
      </c>
    </row>
    <row r="18" spans="2:12" x14ac:dyDescent="0.2">
      <c r="B18" s="1" t="s">
        <v>18</v>
      </c>
      <c r="C18" s="16">
        <f>E18+G18+I18+K18+C49+E49+G49+I49+K49</f>
        <v>1832.5467000000001</v>
      </c>
      <c r="D18" s="14">
        <f>F18+H18+J18+L18+D49+F49+H49+J49+L49</f>
        <v>323005.27</v>
      </c>
      <c r="E18" s="15">
        <v>983.41700000000003</v>
      </c>
      <c r="F18" s="15">
        <v>157805.51999999999</v>
      </c>
      <c r="G18" s="15">
        <v>68.171000000000006</v>
      </c>
      <c r="H18" s="15">
        <v>10464.540000000001</v>
      </c>
      <c r="I18" s="15">
        <v>59.83</v>
      </c>
      <c r="J18" s="15">
        <v>3905.84</v>
      </c>
      <c r="K18" s="15">
        <v>176.82599999999999</v>
      </c>
      <c r="L18" s="15">
        <v>21038.2</v>
      </c>
    </row>
    <row r="19" spans="2:12" x14ac:dyDescent="0.2">
      <c r="B19" s="1"/>
      <c r="C19" s="16"/>
      <c r="D19" s="14"/>
      <c r="E19" s="15"/>
      <c r="F19" s="15"/>
      <c r="G19" s="15"/>
      <c r="H19" s="15"/>
      <c r="I19" s="15"/>
      <c r="J19" s="15"/>
      <c r="K19" s="15"/>
      <c r="L19" s="15"/>
    </row>
    <row r="20" spans="2:12" x14ac:dyDescent="0.2">
      <c r="B20" s="1" t="s">
        <v>19</v>
      </c>
      <c r="C20" s="16">
        <f t="shared" ref="C20:D24" si="0">E20+G20+I20+K20+C51+E51+G51+I51+K51</f>
        <v>1681.6090000000004</v>
      </c>
      <c r="D20" s="14">
        <f t="shared" si="0"/>
        <v>275019.69</v>
      </c>
      <c r="E20" s="15">
        <v>947.19600000000003</v>
      </c>
      <c r="F20" s="15">
        <v>156209.20000000001</v>
      </c>
      <c r="G20" s="15">
        <v>72.995000000000005</v>
      </c>
      <c r="H20" s="15">
        <v>12337.12</v>
      </c>
      <c r="I20" s="15">
        <v>40.286000000000001</v>
      </c>
      <c r="J20" s="15">
        <v>3333.1</v>
      </c>
      <c r="K20" s="15">
        <v>200.65800000000002</v>
      </c>
      <c r="L20" s="15">
        <v>21104.83</v>
      </c>
    </row>
    <row r="21" spans="2:12" x14ac:dyDescent="0.2">
      <c r="B21" s="1" t="s">
        <v>20</v>
      </c>
      <c r="C21" s="16">
        <f t="shared" si="0"/>
        <v>1474.913</v>
      </c>
      <c r="D21" s="14">
        <f t="shared" si="0"/>
        <v>237152.28999999998</v>
      </c>
      <c r="E21" s="15">
        <v>805.64599999999996</v>
      </c>
      <c r="F21" s="15">
        <v>134466.85999999999</v>
      </c>
      <c r="G21" s="15">
        <v>70.366</v>
      </c>
      <c r="H21" s="15">
        <v>11447.68</v>
      </c>
      <c r="I21" s="15">
        <v>55.988</v>
      </c>
      <c r="J21" s="15">
        <v>4440.41</v>
      </c>
      <c r="K21" s="15">
        <v>105.398</v>
      </c>
      <c r="L21" s="15">
        <v>10541.1</v>
      </c>
    </row>
    <row r="22" spans="2:12" x14ac:dyDescent="0.2">
      <c r="B22" s="1" t="s">
        <v>21</v>
      </c>
      <c r="C22" s="16">
        <f t="shared" si="0"/>
        <v>1441.0419999999997</v>
      </c>
      <c r="D22" s="14">
        <f t="shared" si="0"/>
        <v>226286.12000000002</v>
      </c>
      <c r="E22" s="14">
        <v>835.50599999999986</v>
      </c>
      <c r="F22" s="14">
        <v>137170.64000000001</v>
      </c>
      <c r="G22" s="14">
        <v>61.847000000000008</v>
      </c>
      <c r="H22" s="14">
        <v>10129.040000000001</v>
      </c>
      <c r="I22" s="14">
        <v>47.068999999999996</v>
      </c>
      <c r="J22" s="14">
        <v>4014.96</v>
      </c>
      <c r="K22" s="14">
        <v>84.691000000000003</v>
      </c>
      <c r="L22" s="14">
        <v>7788.54</v>
      </c>
    </row>
    <row r="23" spans="2:12" x14ac:dyDescent="0.2">
      <c r="B23" s="1" t="s">
        <v>64</v>
      </c>
      <c r="C23" s="9">
        <f t="shared" si="0"/>
        <v>1386.307</v>
      </c>
      <c r="D23" s="14">
        <f t="shared" si="0"/>
        <v>209731.66</v>
      </c>
      <c r="E23" s="2">
        <v>826.37400000000002</v>
      </c>
      <c r="F23" s="2">
        <v>136985.59</v>
      </c>
      <c r="G23" s="2">
        <v>49.703000000000003</v>
      </c>
      <c r="H23" s="2">
        <v>8527.17</v>
      </c>
      <c r="I23" s="2">
        <v>34.845999999999997</v>
      </c>
      <c r="J23" s="2">
        <v>2675.88</v>
      </c>
      <c r="K23" s="2">
        <v>75.760000000000005</v>
      </c>
      <c r="L23" s="2">
        <v>9039.27</v>
      </c>
    </row>
    <row r="24" spans="2:12" x14ac:dyDescent="0.2">
      <c r="B24" s="1" t="s">
        <v>65</v>
      </c>
      <c r="C24" s="16">
        <f t="shared" si="0"/>
        <v>1150.558</v>
      </c>
      <c r="D24" s="14">
        <f t="shared" si="0"/>
        <v>180209.08</v>
      </c>
      <c r="E24" s="14">
        <v>703.04200000000003</v>
      </c>
      <c r="F24" s="14">
        <v>113726.35</v>
      </c>
      <c r="G24" s="14">
        <v>56.628</v>
      </c>
      <c r="H24" s="14">
        <v>8816.9699999999993</v>
      </c>
      <c r="I24" s="14">
        <v>25.838000000000001</v>
      </c>
      <c r="J24" s="14">
        <v>1795.29</v>
      </c>
      <c r="K24" s="14">
        <v>72.445999999999998</v>
      </c>
      <c r="L24" s="14">
        <v>6778.69</v>
      </c>
    </row>
    <row r="25" spans="2:12" s="19" customFormat="1" x14ac:dyDescent="0.2">
      <c r="B25" s="3" t="s">
        <v>66</v>
      </c>
      <c r="C25" s="17">
        <f>SUM(C27:C39)</f>
        <v>1117.4929999999999</v>
      </c>
      <c r="D25" s="18">
        <f>SUM(D27:D39)</f>
        <v>179458.83</v>
      </c>
      <c r="E25" s="18">
        <f>SUM(E27:E39)</f>
        <v>674.25800000000004</v>
      </c>
      <c r="F25" s="18">
        <f t="shared" ref="F25:L25" si="1">SUM(F27:F39)</f>
        <v>106192.87</v>
      </c>
      <c r="G25" s="18">
        <f t="shared" si="1"/>
        <v>43.43</v>
      </c>
      <c r="H25" s="18">
        <f t="shared" si="1"/>
        <v>6082.73</v>
      </c>
      <c r="I25" s="18">
        <f t="shared" si="1"/>
        <v>33.281000000000006</v>
      </c>
      <c r="J25" s="18">
        <f t="shared" si="1"/>
        <v>2046.8899999999999</v>
      </c>
      <c r="K25" s="18">
        <f t="shared" si="1"/>
        <v>64.527000000000001</v>
      </c>
      <c r="L25" s="18">
        <f t="shared" si="1"/>
        <v>8374.93</v>
      </c>
    </row>
    <row r="26" spans="2:12" x14ac:dyDescent="0.2">
      <c r="C26" s="9"/>
      <c r="E26" s="18"/>
    </row>
    <row r="27" spans="2:12" x14ac:dyDescent="0.2">
      <c r="B27" s="1" t="s">
        <v>67</v>
      </c>
      <c r="C27" s="16">
        <f t="shared" ref="C27:D32" si="2">E27+G27+I27+K27+C58+E58+G58+I58+K58</f>
        <v>75.439000000000007</v>
      </c>
      <c r="D27" s="14">
        <f t="shared" si="2"/>
        <v>15819.329999999998</v>
      </c>
      <c r="E27" s="15">
        <v>38.207999999999998</v>
      </c>
      <c r="F27" s="15">
        <v>6225.69</v>
      </c>
      <c r="G27" s="15">
        <v>4.391</v>
      </c>
      <c r="H27" s="15">
        <v>709</v>
      </c>
      <c r="I27" s="15">
        <v>0.996</v>
      </c>
      <c r="J27" s="15">
        <v>74.7</v>
      </c>
      <c r="K27" s="15">
        <v>6.1390000000000002</v>
      </c>
      <c r="L27" s="15">
        <v>3664</v>
      </c>
    </row>
    <row r="28" spans="2:12" x14ac:dyDescent="0.2">
      <c r="B28" s="1" t="s">
        <v>68</v>
      </c>
      <c r="C28" s="16">
        <f t="shared" si="2"/>
        <v>83.466000000000008</v>
      </c>
      <c r="D28" s="14">
        <f t="shared" si="2"/>
        <v>12821.46</v>
      </c>
      <c r="E28" s="15">
        <v>62.338999999999999</v>
      </c>
      <c r="F28" s="15">
        <v>10184.379999999999</v>
      </c>
      <c r="G28" s="15">
        <v>4.0839999999999996</v>
      </c>
      <c r="H28" s="15">
        <v>525.91</v>
      </c>
      <c r="I28" s="15">
        <v>1.7629999999999999</v>
      </c>
      <c r="J28" s="15">
        <v>131.36000000000001</v>
      </c>
      <c r="K28" s="15">
        <v>2.012</v>
      </c>
      <c r="L28" s="15">
        <v>187.3</v>
      </c>
    </row>
    <row r="29" spans="2:12" x14ac:dyDescent="0.2">
      <c r="B29" s="1" t="s">
        <v>69</v>
      </c>
      <c r="C29" s="16">
        <f t="shared" si="2"/>
        <v>71.180999999999997</v>
      </c>
      <c r="D29" s="14">
        <f t="shared" si="2"/>
        <v>11238.849999999999</v>
      </c>
      <c r="E29" s="15">
        <v>56.164000000000001</v>
      </c>
      <c r="F29" s="15">
        <v>9098.99</v>
      </c>
      <c r="G29" s="15">
        <v>2.028</v>
      </c>
      <c r="H29" s="15">
        <v>308.5</v>
      </c>
      <c r="I29" s="15">
        <v>1.177</v>
      </c>
      <c r="J29" s="15">
        <v>114.96</v>
      </c>
      <c r="K29" s="15">
        <v>1.101</v>
      </c>
      <c r="L29" s="15">
        <v>82.5</v>
      </c>
    </row>
    <row r="30" spans="2:12" x14ac:dyDescent="0.2">
      <c r="B30" s="1" t="s">
        <v>70</v>
      </c>
      <c r="C30" s="16">
        <f t="shared" si="2"/>
        <v>91.111999999999995</v>
      </c>
      <c r="D30" s="14">
        <f t="shared" si="2"/>
        <v>12410.99</v>
      </c>
      <c r="E30" s="15">
        <v>63.009</v>
      </c>
      <c r="F30" s="15">
        <v>8953.86</v>
      </c>
      <c r="G30" s="15">
        <v>2.3130000000000002</v>
      </c>
      <c r="H30" s="15">
        <v>304.67</v>
      </c>
      <c r="I30" s="15">
        <v>1.9690000000000001</v>
      </c>
      <c r="J30" s="15">
        <v>108.25</v>
      </c>
      <c r="K30" s="15">
        <v>1.554</v>
      </c>
      <c r="L30" s="15">
        <v>138.5</v>
      </c>
    </row>
    <row r="31" spans="2:12" x14ac:dyDescent="0.2">
      <c r="B31" s="1" t="s">
        <v>71</v>
      </c>
      <c r="C31" s="16">
        <f t="shared" si="2"/>
        <v>124.31799999999998</v>
      </c>
      <c r="D31" s="14">
        <f t="shared" si="2"/>
        <v>19551.89</v>
      </c>
      <c r="E31" s="15">
        <v>66.48</v>
      </c>
      <c r="F31" s="15">
        <v>11100.74</v>
      </c>
      <c r="G31" s="15">
        <v>3.44</v>
      </c>
      <c r="H31" s="15">
        <v>495.49</v>
      </c>
      <c r="I31" s="15">
        <v>13.916</v>
      </c>
      <c r="J31" s="15">
        <v>761</v>
      </c>
      <c r="K31" s="15">
        <v>6.673</v>
      </c>
      <c r="L31" s="15">
        <v>741.6</v>
      </c>
    </row>
    <row r="32" spans="2:12" x14ac:dyDescent="0.2">
      <c r="B32" s="1" t="s">
        <v>72</v>
      </c>
      <c r="C32" s="16">
        <f t="shared" si="2"/>
        <v>92.426000000000002</v>
      </c>
      <c r="D32" s="14">
        <f t="shared" si="2"/>
        <v>15616.24</v>
      </c>
      <c r="E32" s="15">
        <v>58.622</v>
      </c>
      <c r="F32" s="15">
        <v>9378.24</v>
      </c>
      <c r="G32" s="15">
        <v>2.3290000000000002</v>
      </c>
      <c r="H32" s="15">
        <v>415.01</v>
      </c>
      <c r="I32" s="15">
        <v>1.391</v>
      </c>
      <c r="J32" s="15">
        <v>109.1</v>
      </c>
      <c r="K32" s="15">
        <v>3.7149999999999999</v>
      </c>
      <c r="L32" s="15">
        <v>417.46</v>
      </c>
    </row>
    <row r="33" spans="2:12" x14ac:dyDescent="0.2">
      <c r="C33" s="9"/>
      <c r="E33" s="15"/>
      <c r="F33" s="15"/>
      <c r="G33" s="15"/>
      <c r="H33" s="15"/>
      <c r="I33" s="15"/>
      <c r="J33" s="15"/>
      <c r="K33" s="15"/>
      <c r="L33" s="15"/>
    </row>
    <row r="34" spans="2:12" x14ac:dyDescent="0.2">
      <c r="B34" s="1" t="s">
        <v>73</v>
      </c>
      <c r="C34" s="16">
        <f t="shared" ref="C34:D39" si="3">E34+G34+I34+K34+C65+E65+G65+I65+K65</f>
        <v>130.24299999999999</v>
      </c>
      <c r="D34" s="14">
        <f t="shared" si="3"/>
        <v>28385.61</v>
      </c>
      <c r="E34" s="15">
        <v>68.466999999999999</v>
      </c>
      <c r="F34" s="15">
        <v>10685.99</v>
      </c>
      <c r="G34" s="15">
        <v>2.012</v>
      </c>
      <c r="H34" s="15">
        <v>265.17</v>
      </c>
      <c r="I34" s="15">
        <v>2.4710000000000001</v>
      </c>
      <c r="J34" s="15">
        <v>137.19999999999999</v>
      </c>
      <c r="K34" s="15">
        <v>4.601</v>
      </c>
      <c r="L34" s="15">
        <v>303</v>
      </c>
    </row>
    <row r="35" spans="2:12" x14ac:dyDescent="0.2">
      <c r="B35" s="1" t="s">
        <v>74</v>
      </c>
      <c r="C35" s="16">
        <f t="shared" si="3"/>
        <v>98.736999999999995</v>
      </c>
      <c r="D35" s="14">
        <f t="shared" si="3"/>
        <v>14957.92</v>
      </c>
      <c r="E35" s="15">
        <v>52.966000000000001</v>
      </c>
      <c r="F35" s="15">
        <v>8333.7800000000007</v>
      </c>
      <c r="G35" s="15">
        <v>4.2050000000000001</v>
      </c>
      <c r="H35" s="15">
        <v>574.6</v>
      </c>
      <c r="I35" s="15">
        <v>0.82899999999999996</v>
      </c>
      <c r="J35" s="15">
        <v>53.1</v>
      </c>
      <c r="K35" s="15">
        <v>2.7090000000000001</v>
      </c>
      <c r="L35" s="15">
        <v>277.14999999999998</v>
      </c>
    </row>
    <row r="36" spans="2:12" x14ac:dyDescent="0.2">
      <c r="B36" s="1" t="s">
        <v>75</v>
      </c>
      <c r="C36" s="16">
        <f t="shared" si="3"/>
        <v>69.177999999999997</v>
      </c>
      <c r="D36" s="14">
        <f t="shared" si="3"/>
        <v>10174</v>
      </c>
      <c r="E36" s="15">
        <v>48.689</v>
      </c>
      <c r="F36" s="15">
        <v>7663.1</v>
      </c>
      <c r="G36" s="15">
        <v>2.7130000000000001</v>
      </c>
      <c r="H36" s="15">
        <v>423</v>
      </c>
      <c r="I36" s="15">
        <v>1.3009999999999999</v>
      </c>
      <c r="J36" s="15">
        <v>97.7</v>
      </c>
      <c r="K36" s="15">
        <v>2.1320000000000001</v>
      </c>
      <c r="L36" s="15">
        <v>111.22</v>
      </c>
    </row>
    <row r="37" spans="2:12" x14ac:dyDescent="0.2">
      <c r="B37" s="1" t="s">
        <v>76</v>
      </c>
      <c r="C37" s="16">
        <f t="shared" si="3"/>
        <v>91.779000000000011</v>
      </c>
      <c r="D37" s="14">
        <f t="shared" si="3"/>
        <v>12338.279999999999</v>
      </c>
      <c r="E37" s="15">
        <v>51.506</v>
      </c>
      <c r="F37" s="15">
        <v>7849.33</v>
      </c>
      <c r="G37" s="15">
        <v>3.911</v>
      </c>
      <c r="H37" s="15">
        <v>597.05999999999995</v>
      </c>
      <c r="I37" s="15">
        <v>3.427</v>
      </c>
      <c r="J37" s="15">
        <v>185.3</v>
      </c>
      <c r="K37" s="15">
        <v>3.8159999999999998</v>
      </c>
      <c r="L37" s="15">
        <v>490.5</v>
      </c>
    </row>
    <row r="38" spans="2:12" x14ac:dyDescent="0.2">
      <c r="B38" s="1" t="s">
        <v>77</v>
      </c>
      <c r="C38" s="16">
        <f t="shared" si="3"/>
        <v>97.713999999999984</v>
      </c>
      <c r="D38" s="14">
        <f t="shared" si="3"/>
        <v>14983.849999999999</v>
      </c>
      <c r="E38" s="15">
        <v>65.063999999999993</v>
      </c>
      <c r="F38" s="15">
        <v>10158.09</v>
      </c>
      <c r="G38" s="15">
        <v>5.0289999999999999</v>
      </c>
      <c r="H38" s="15">
        <v>708</v>
      </c>
      <c r="I38" s="15">
        <v>1.44</v>
      </c>
      <c r="J38" s="15">
        <v>104.42</v>
      </c>
      <c r="K38" s="15">
        <v>6.641</v>
      </c>
      <c r="L38" s="15">
        <v>699.9</v>
      </c>
    </row>
    <row r="39" spans="2:12" x14ac:dyDescent="0.2">
      <c r="B39" s="1" t="s">
        <v>78</v>
      </c>
      <c r="C39" s="16">
        <f t="shared" si="3"/>
        <v>91.9</v>
      </c>
      <c r="D39" s="14">
        <f t="shared" si="3"/>
        <v>11160.41</v>
      </c>
      <c r="E39" s="15">
        <v>42.744</v>
      </c>
      <c r="F39" s="15">
        <v>6560.68</v>
      </c>
      <c r="G39" s="15">
        <v>6.9749999999999996</v>
      </c>
      <c r="H39" s="15">
        <v>756.32</v>
      </c>
      <c r="I39" s="15">
        <v>2.601</v>
      </c>
      <c r="J39" s="15">
        <v>169.8</v>
      </c>
      <c r="K39" s="15">
        <v>23.434000000000001</v>
      </c>
      <c r="L39" s="15">
        <v>1261.8</v>
      </c>
    </row>
    <row r="40" spans="2:12" ht="18" thickBot="1" x14ac:dyDescent="0.25">
      <c r="B40" s="4"/>
      <c r="C40" s="21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">
      <c r="C41" s="8" t="s">
        <v>79</v>
      </c>
      <c r="D41" s="7"/>
      <c r="E41" s="8" t="s">
        <v>80</v>
      </c>
      <c r="F41" s="7"/>
      <c r="G41" s="8" t="s">
        <v>81</v>
      </c>
      <c r="H41" s="7"/>
      <c r="I41" s="8" t="s">
        <v>82</v>
      </c>
      <c r="J41" s="7"/>
      <c r="K41" s="8" t="s">
        <v>83</v>
      </c>
      <c r="L41" s="7"/>
    </row>
    <row r="42" spans="2:12" x14ac:dyDescent="0.2">
      <c r="C42" s="9"/>
      <c r="D42" s="10" t="s">
        <v>42</v>
      </c>
      <c r="E42" s="9"/>
      <c r="F42" s="10" t="s">
        <v>42</v>
      </c>
      <c r="G42" s="9"/>
      <c r="H42" s="10" t="s">
        <v>42</v>
      </c>
      <c r="I42" s="9"/>
      <c r="J42" s="10" t="s">
        <v>57</v>
      </c>
      <c r="K42" s="9"/>
      <c r="L42" s="10" t="s">
        <v>57</v>
      </c>
    </row>
    <row r="43" spans="2:12" x14ac:dyDescent="0.2">
      <c r="B43" s="7"/>
      <c r="C43" s="26" t="s">
        <v>84</v>
      </c>
      <c r="D43" s="8" t="s">
        <v>43</v>
      </c>
      <c r="E43" s="26" t="s">
        <v>59</v>
      </c>
      <c r="F43" s="8" t="s">
        <v>43</v>
      </c>
      <c r="G43" s="26" t="s">
        <v>60</v>
      </c>
      <c r="H43" s="8" t="s">
        <v>43</v>
      </c>
      <c r="I43" s="26" t="s">
        <v>60</v>
      </c>
      <c r="J43" s="8" t="s">
        <v>61</v>
      </c>
      <c r="K43" s="26" t="s">
        <v>59</v>
      </c>
      <c r="L43" s="8" t="s">
        <v>61</v>
      </c>
    </row>
    <row r="44" spans="2:12" x14ac:dyDescent="0.2">
      <c r="C44" s="11" t="s">
        <v>12</v>
      </c>
      <c r="D44" s="12" t="s">
        <v>13</v>
      </c>
      <c r="E44" s="12" t="s">
        <v>12</v>
      </c>
      <c r="F44" s="12" t="s">
        <v>13</v>
      </c>
      <c r="G44" s="12" t="s">
        <v>12</v>
      </c>
      <c r="H44" s="12" t="s">
        <v>13</v>
      </c>
      <c r="I44" s="12" t="s">
        <v>12</v>
      </c>
      <c r="J44" s="12" t="s">
        <v>13</v>
      </c>
      <c r="K44" s="12" t="s">
        <v>12</v>
      </c>
      <c r="L44" s="12" t="s">
        <v>13</v>
      </c>
    </row>
    <row r="45" spans="2:12" x14ac:dyDescent="0.2">
      <c r="B45" s="1" t="s">
        <v>62</v>
      </c>
      <c r="C45" s="13">
        <v>123</v>
      </c>
      <c r="D45" s="15">
        <v>8129</v>
      </c>
      <c r="E45" s="15">
        <v>10</v>
      </c>
      <c r="F45" s="15">
        <v>858.8</v>
      </c>
      <c r="G45" s="15">
        <v>82.7</v>
      </c>
      <c r="H45" s="15">
        <v>8266.5</v>
      </c>
      <c r="I45" s="15">
        <v>134.5</v>
      </c>
      <c r="J45" s="15">
        <v>13156.5</v>
      </c>
      <c r="K45" s="15">
        <v>3.1</v>
      </c>
      <c r="L45" s="15">
        <v>238</v>
      </c>
    </row>
    <row r="46" spans="2:12" x14ac:dyDescent="0.2">
      <c r="B46" s="1" t="s">
        <v>63</v>
      </c>
      <c r="C46" s="13">
        <v>183</v>
      </c>
      <c r="D46" s="15">
        <v>17144</v>
      </c>
      <c r="E46" s="15">
        <v>26.5</v>
      </c>
      <c r="F46" s="15">
        <v>2036</v>
      </c>
      <c r="G46" s="15">
        <v>88</v>
      </c>
      <c r="H46" s="15">
        <v>11792</v>
      </c>
      <c r="I46" s="15">
        <v>162.9</v>
      </c>
      <c r="J46" s="15">
        <v>19838</v>
      </c>
      <c r="K46" s="20" t="s">
        <v>28</v>
      </c>
      <c r="L46" s="20" t="s">
        <v>28</v>
      </c>
    </row>
    <row r="47" spans="2:12" x14ac:dyDescent="0.2">
      <c r="B47" s="1" t="s">
        <v>16</v>
      </c>
      <c r="C47" s="13">
        <v>87.5</v>
      </c>
      <c r="D47" s="15">
        <v>7428</v>
      </c>
      <c r="E47" s="15">
        <v>28.7</v>
      </c>
      <c r="F47" s="15">
        <v>5126</v>
      </c>
      <c r="G47" s="15">
        <v>76.3</v>
      </c>
      <c r="H47" s="15">
        <v>10239</v>
      </c>
      <c r="I47" s="15">
        <v>137.4</v>
      </c>
      <c r="J47" s="15">
        <v>19538</v>
      </c>
      <c r="K47" s="20" t="s">
        <v>28</v>
      </c>
      <c r="L47" s="20" t="s">
        <v>28</v>
      </c>
    </row>
    <row r="48" spans="2:12" x14ac:dyDescent="0.2">
      <c r="B48" s="1" t="s">
        <v>17</v>
      </c>
      <c r="C48" s="13">
        <v>162</v>
      </c>
      <c r="D48" s="15">
        <v>25875</v>
      </c>
      <c r="E48" s="15">
        <v>32.299999999999997</v>
      </c>
      <c r="F48" s="15">
        <v>4652</v>
      </c>
      <c r="G48" s="15">
        <v>220.6</v>
      </c>
      <c r="H48" s="15">
        <v>52411</v>
      </c>
      <c r="I48" s="15">
        <v>126.7</v>
      </c>
      <c r="J48" s="15">
        <v>23773</v>
      </c>
      <c r="K48" s="15">
        <v>3</v>
      </c>
      <c r="L48" s="15">
        <v>468</v>
      </c>
    </row>
    <row r="49" spans="2:12" x14ac:dyDescent="0.2">
      <c r="B49" s="1" t="s">
        <v>18</v>
      </c>
      <c r="C49" s="13">
        <v>93.596699999999998</v>
      </c>
      <c r="D49" s="15">
        <v>12136.09</v>
      </c>
      <c r="E49" s="15">
        <v>22.751999999999999</v>
      </c>
      <c r="F49" s="15">
        <v>1773.25</v>
      </c>
      <c r="G49" s="15">
        <v>266.64</v>
      </c>
      <c r="H49" s="15">
        <v>72850.75</v>
      </c>
      <c r="I49" s="15">
        <v>129.96</v>
      </c>
      <c r="J49" s="15">
        <v>35863.57</v>
      </c>
      <c r="K49" s="15">
        <v>31.353999999999999</v>
      </c>
      <c r="L49" s="15">
        <v>7167.51</v>
      </c>
    </row>
    <row r="50" spans="2:12" x14ac:dyDescent="0.2">
      <c r="B50" s="1"/>
      <c r="C50" s="13"/>
      <c r="D50" s="15"/>
      <c r="E50" s="15"/>
      <c r="F50" s="15"/>
      <c r="G50" s="15"/>
      <c r="H50" s="15"/>
      <c r="I50" s="15"/>
      <c r="J50" s="15"/>
      <c r="K50" s="15"/>
      <c r="L50" s="15"/>
    </row>
    <row r="51" spans="2:12" x14ac:dyDescent="0.2">
      <c r="B51" s="1" t="s">
        <v>19</v>
      </c>
      <c r="C51" s="13">
        <v>108.712</v>
      </c>
      <c r="D51" s="15">
        <v>11590.34</v>
      </c>
      <c r="E51" s="15">
        <v>15.97</v>
      </c>
      <c r="F51" s="15">
        <v>2731.21</v>
      </c>
      <c r="G51" s="15">
        <v>142.86599999999999</v>
      </c>
      <c r="H51" s="15">
        <v>29561.4</v>
      </c>
      <c r="I51" s="15">
        <v>151.93899999999999</v>
      </c>
      <c r="J51" s="15">
        <v>37986.160000000003</v>
      </c>
      <c r="K51" s="15">
        <v>0.98699999999999999</v>
      </c>
      <c r="L51" s="15">
        <v>166.33</v>
      </c>
    </row>
    <row r="52" spans="2:12" x14ac:dyDescent="0.2">
      <c r="B52" s="1" t="s">
        <v>20</v>
      </c>
      <c r="C52" s="13">
        <v>158.29400000000001</v>
      </c>
      <c r="D52" s="15">
        <v>15255.8</v>
      </c>
      <c r="E52" s="15">
        <v>28.608999999999998</v>
      </c>
      <c r="F52" s="15">
        <v>3531.22</v>
      </c>
      <c r="G52" s="15">
        <v>141.81</v>
      </c>
      <c r="H52" s="15">
        <v>33389.22</v>
      </c>
      <c r="I52" s="15">
        <v>107.488</v>
      </c>
      <c r="J52" s="15">
        <v>23837.84</v>
      </c>
      <c r="K52" s="15">
        <v>1.3139999999999998</v>
      </c>
      <c r="L52" s="15">
        <v>242.16</v>
      </c>
    </row>
    <row r="53" spans="2:12" x14ac:dyDescent="0.2">
      <c r="B53" s="1" t="s">
        <v>21</v>
      </c>
      <c r="C53" s="16">
        <v>170.26300000000003</v>
      </c>
      <c r="D53" s="14">
        <v>16268.66</v>
      </c>
      <c r="E53" s="14">
        <v>20.353000000000002</v>
      </c>
      <c r="F53" s="14">
        <v>3019.79</v>
      </c>
      <c r="G53" s="14">
        <v>94.144999999999996</v>
      </c>
      <c r="H53" s="14">
        <v>21588.080000000002</v>
      </c>
      <c r="I53" s="14">
        <v>121.252</v>
      </c>
      <c r="J53" s="14">
        <v>25282.98</v>
      </c>
      <c r="K53" s="14">
        <v>5.9159999999999995</v>
      </c>
      <c r="L53" s="14">
        <v>1023.43</v>
      </c>
    </row>
    <row r="54" spans="2:12" x14ac:dyDescent="0.2">
      <c r="B54" s="1" t="s">
        <v>64</v>
      </c>
      <c r="C54" s="9">
        <v>154.32300000000001</v>
      </c>
      <c r="D54" s="2">
        <v>14298.36</v>
      </c>
      <c r="E54" s="2">
        <v>58.808999999999997</v>
      </c>
      <c r="F54" s="2">
        <v>3080.32</v>
      </c>
      <c r="G54" s="2">
        <v>110.407</v>
      </c>
      <c r="H54" s="2">
        <v>20143.689999999999</v>
      </c>
      <c r="I54" s="2">
        <v>76.025000000000006</v>
      </c>
      <c r="J54" s="2">
        <v>14976.08</v>
      </c>
      <c r="K54" s="2">
        <v>0.06</v>
      </c>
      <c r="L54" s="2">
        <v>5.3</v>
      </c>
    </row>
    <row r="55" spans="2:12" x14ac:dyDescent="0.2">
      <c r="B55" s="1" t="s">
        <v>65</v>
      </c>
      <c r="C55" s="16">
        <v>103.539</v>
      </c>
      <c r="D55" s="14">
        <v>11110.6</v>
      </c>
      <c r="E55" s="14">
        <v>7.8650000000000002</v>
      </c>
      <c r="F55" s="14">
        <v>849.11</v>
      </c>
      <c r="G55" s="14">
        <v>76.412999999999997</v>
      </c>
      <c r="H55" s="14">
        <v>16296.04</v>
      </c>
      <c r="I55" s="14">
        <v>104.78700000000001</v>
      </c>
      <c r="J55" s="14">
        <v>20836.03</v>
      </c>
      <c r="K55" s="20" t="s">
        <v>28</v>
      </c>
      <c r="L55" s="20" t="s">
        <v>28</v>
      </c>
    </row>
    <row r="56" spans="2:12" s="19" customFormat="1" x14ac:dyDescent="0.2">
      <c r="B56" s="3" t="s">
        <v>66</v>
      </c>
      <c r="C56" s="17">
        <f>SUM(C58:C70)</f>
        <v>82.285999999999987</v>
      </c>
      <c r="D56" s="18">
        <f>SUM(D58:D70)</f>
        <v>9032.630000000001</v>
      </c>
      <c r="E56" s="18">
        <f t="shared" ref="E56:L56" si="4">SUM(E58:E70)</f>
        <v>8.3230000000000004</v>
      </c>
      <c r="F56" s="18">
        <f t="shared" si="4"/>
        <v>861.77</v>
      </c>
      <c r="G56" s="18">
        <f t="shared" si="4"/>
        <v>98.868000000000009</v>
      </c>
      <c r="H56" s="18">
        <f t="shared" si="4"/>
        <v>23941.69</v>
      </c>
      <c r="I56" s="18">
        <f t="shared" si="4"/>
        <v>112.497</v>
      </c>
      <c r="J56" s="18">
        <f t="shared" si="4"/>
        <v>22920.82</v>
      </c>
      <c r="K56" s="18">
        <f t="shared" si="4"/>
        <v>2.3E-2</v>
      </c>
      <c r="L56" s="18">
        <f t="shared" si="4"/>
        <v>4.5</v>
      </c>
    </row>
    <row r="57" spans="2:12" x14ac:dyDescent="0.2">
      <c r="C57" s="9"/>
    </row>
    <row r="58" spans="2:12" x14ac:dyDescent="0.2">
      <c r="B58" s="1" t="s">
        <v>67</v>
      </c>
      <c r="C58" s="13">
        <v>6.5170000000000003</v>
      </c>
      <c r="D58" s="15">
        <v>1121.3</v>
      </c>
      <c r="E58" s="15">
        <v>0.45900000000000002</v>
      </c>
      <c r="F58" s="15">
        <v>49.8</v>
      </c>
      <c r="G58" s="15">
        <v>3.0049999999999999</v>
      </c>
      <c r="H58" s="15">
        <v>872.69</v>
      </c>
      <c r="I58" s="15">
        <v>15.724</v>
      </c>
      <c r="J58" s="15">
        <v>3102.15</v>
      </c>
      <c r="K58" s="20" t="s">
        <v>28</v>
      </c>
      <c r="L58" s="20" t="s">
        <v>28</v>
      </c>
    </row>
    <row r="59" spans="2:12" x14ac:dyDescent="0.2">
      <c r="B59" s="1" t="s">
        <v>68</v>
      </c>
      <c r="C59" s="13">
        <v>5.532</v>
      </c>
      <c r="D59" s="15">
        <v>594.09</v>
      </c>
      <c r="E59" s="15">
        <v>0.97199999999999998</v>
      </c>
      <c r="F59" s="15">
        <v>122.9</v>
      </c>
      <c r="G59" s="15">
        <v>0.879</v>
      </c>
      <c r="H59" s="15">
        <v>165</v>
      </c>
      <c r="I59" s="15">
        <v>5.8849999999999998</v>
      </c>
      <c r="J59" s="15">
        <v>910.52</v>
      </c>
      <c r="K59" s="20" t="s">
        <v>28</v>
      </c>
      <c r="L59" s="20" t="s">
        <v>28</v>
      </c>
    </row>
    <row r="60" spans="2:12" x14ac:dyDescent="0.2">
      <c r="B60" s="1" t="s">
        <v>69</v>
      </c>
      <c r="C60" s="13">
        <v>5.1429999999999998</v>
      </c>
      <c r="D60" s="15">
        <v>611.25</v>
      </c>
      <c r="E60" s="20" t="s">
        <v>28</v>
      </c>
      <c r="F60" s="20" t="s">
        <v>28</v>
      </c>
      <c r="G60" s="15">
        <v>1.681</v>
      </c>
      <c r="H60" s="15">
        <v>252</v>
      </c>
      <c r="I60" s="15">
        <v>3.887</v>
      </c>
      <c r="J60" s="15">
        <v>770.65</v>
      </c>
      <c r="K60" s="20" t="s">
        <v>28</v>
      </c>
      <c r="L60" s="20" t="s">
        <v>28</v>
      </c>
    </row>
    <row r="61" spans="2:12" x14ac:dyDescent="0.2">
      <c r="B61" s="1" t="s">
        <v>70</v>
      </c>
      <c r="C61" s="13">
        <v>10.914999999999999</v>
      </c>
      <c r="D61" s="15">
        <v>1147.73</v>
      </c>
      <c r="E61" s="15">
        <v>0.74299999999999999</v>
      </c>
      <c r="F61" s="15">
        <v>110</v>
      </c>
      <c r="G61" s="15">
        <v>4.0309999999999997</v>
      </c>
      <c r="H61" s="15">
        <v>693.18</v>
      </c>
      <c r="I61" s="15">
        <v>6.5780000000000003</v>
      </c>
      <c r="J61" s="15">
        <v>954.8</v>
      </c>
      <c r="K61" s="20" t="s">
        <v>28</v>
      </c>
      <c r="L61" s="20" t="s">
        <v>28</v>
      </c>
    </row>
    <row r="62" spans="2:12" x14ac:dyDescent="0.2">
      <c r="B62" s="1" t="s">
        <v>71</v>
      </c>
      <c r="C62" s="13">
        <v>9.5969999999999995</v>
      </c>
      <c r="D62" s="15">
        <v>962.95</v>
      </c>
      <c r="E62" s="15">
        <v>3.4329999999999998</v>
      </c>
      <c r="F62" s="15">
        <v>292</v>
      </c>
      <c r="G62" s="15">
        <v>6.7610000000000001</v>
      </c>
      <c r="H62" s="15">
        <v>1578.65</v>
      </c>
      <c r="I62" s="15">
        <v>14.018000000000001</v>
      </c>
      <c r="J62" s="15">
        <v>3619.46</v>
      </c>
      <c r="K62" s="20" t="s">
        <v>28</v>
      </c>
      <c r="L62" s="20" t="s">
        <v>28</v>
      </c>
    </row>
    <row r="63" spans="2:12" x14ac:dyDescent="0.2">
      <c r="B63" s="1" t="s">
        <v>72</v>
      </c>
      <c r="C63" s="13">
        <v>3.641</v>
      </c>
      <c r="D63" s="15">
        <v>328</v>
      </c>
      <c r="E63" s="20" t="s">
        <v>28</v>
      </c>
      <c r="F63" s="20" t="s">
        <v>28</v>
      </c>
      <c r="G63" s="15">
        <v>7.5519999999999996</v>
      </c>
      <c r="H63" s="15">
        <v>1181.2</v>
      </c>
      <c r="I63" s="15">
        <v>15.176</v>
      </c>
      <c r="J63" s="15">
        <v>3787.23</v>
      </c>
      <c r="K63" s="20" t="s">
        <v>28</v>
      </c>
      <c r="L63" s="20" t="s">
        <v>28</v>
      </c>
    </row>
    <row r="64" spans="2:12" x14ac:dyDescent="0.2">
      <c r="C64" s="13"/>
      <c r="D64" s="15"/>
      <c r="E64" s="15"/>
      <c r="F64" s="15"/>
      <c r="G64" s="15"/>
      <c r="H64" s="15"/>
      <c r="I64" s="15"/>
      <c r="J64" s="15"/>
      <c r="K64" s="15"/>
      <c r="L64" s="15"/>
    </row>
    <row r="65" spans="1:12" x14ac:dyDescent="0.2">
      <c r="B65" s="1" t="s">
        <v>73</v>
      </c>
      <c r="C65" s="13">
        <v>6.11</v>
      </c>
      <c r="D65" s="15">
        <v>742.5</v>
      </c>
      <c r="E65" s="15">
        <v>2.4E-2</v>
      </c>
      <c r="F65" s="15">
        <v>2</v>
      </c>
      <c r="G65" s="15">
        <v>37.462000000000003</v>
      </c>
      <c r="H65" s="15">
        <v>14381.1</v>
      </c>
      <c r="I65" s="15">
        <v>9.0960000000000001</v>
      </c>
      <c r="J65" s="15">
        <v>1868.65</v>
      </c>
      <c r="K65" s="20" t="s">
        <v>28</v>
      </c>
      <c r="L65" s="20" t="s">
        <v>28</v>
      </c>
    </row>
    <row r="66" spans="1:12" x14ac:dyDescent="0.2">
      <c r="B66" s="1" t="s">
        <v>74</v>
      </c>
      <c r="C66" s="13">
        <v>7.327</v>
      </c>
      <c r="D66" s="15">
        <v>760.14</v>
      </c>
      <c r="E66" s="15">
        <v>1.2629999999999999</v>
      </c>
      <c r="F66" s="15">
        <v>119.46</v>
      </c>
      <c r="G66" s="15">
        <v>8.9160000000000004</v>
      </c>
      <c r="H66" s="15">
        <v>1187.2</v>
      </c>
      <c r="I66" s="15">
        <v>20.521999999999998</v>
      </c>
      <c r="J66" s="15">
        <v>3652.49</v>
      </c>
      <c r="K66" s="20" t="s">
        <v>28</v>
      </c>
      <c r="L66" s="20" t="s">
        <v>28</v>
      </c>
    </row>
    <row r="67" spans="1:12" x14ac:dyDescent="0.2">
      <c r="B67" s="1" t="s">
        <v>75</v>
      </c>
      <c r="C67" s="13">
        <v>5.077</v>
      </c>
      <c r="D67" s="15">
        <v>479.96</v>
      </c>
      <c r="E67" s="15">
        <v>4.2000000000000003E-2</v>
      </c>
      <c r="F67" s="15">
        <v>9</v>
      </c>
      <c r="G67" s="15">
        <v>7.3819999999999997</v>
      </c>
      <c r="H67" s="15">
        <v>1138.44</v>
      </c>
      <c r="I67" s="20">
        <v>1.819</v>
      </c>
      <c r="J67" s="15">
        <v>247.08</v>
      </c>
      <c r="K67" s="20">
        <v>2.3E-2</v>
      </c>
      <c r="L67" s="20">
        <v>4.5</v>
      </c>
    </row>
    <row r="68" spans="1:12" x14ac:dyDescent="0.2">
      <c r="B68" s="1" t="s">
        <v>76</v>
      </c>
      <c r="C68" s="13">
        <v>9.9179999999999993</v>
      </c>
      <c r="D68" s="15">
        <v>900.59</v>
      </c>
      <c r="E68" s="15">
        <v>0.56100000000000005</v>
      </c>
      <c r="F68" s="15">
        <v>64.400000000000006</v>
      </c>
      <c r="G68" s="15">
        <v>12.051</v>
      </c>
      <c r="H68" s="15">
        <v>829.35</v>
      </c>
      <c r="I68" s="15">
        <v>6.5890000000000004</v>
      </c>
      <c r="J68" s="15">
        <v>1421.75</v>
      </c>
      <c r="K68" s="20" t="s">
        <v>28</v>
      </c>
      <c r="L68" s="20" t="s">
        <v>28</v>
      </c>
    </row>
    <row r="69" spans="1:12" x14ac:dyDescent="0.2">
      <c r="B69" s="1" t="s">
        <v>77</v>
      </c>
      <c r="C69" s="13">
        <v>5.702</v>
      </c>
      <c r="D69" s="15">
        <v>535.22</v>
      </c>
      <c r="E69" s="20">
        <v>0.60599999999999998</v>
      </c>
      <c r="F69" s="20">
        <v>67.900000000000006</v>
      </c>
      <c r="G69" s="15">
        <v>5.9509999999999996</v>
      </c>
      <c r="H69" s="15">
        <v>1249.3</v>
      </c>
      <c r="I69" s="15">
        <v>7.2809999999999997</v>
      </c>
      <c r="J69" s="15">
        <v>1461.02</v>
      </c>
      <c r="K69" s="20" t="s">
        <v>28</v>
      </c>
      <c r="L69" s="20" t="s">
        <v>28</v>
      </c>
    </row>
    <row r="70" spans="1:12" x14ac:dyDescent="0.2">
      <c r="B70" s="1" t="s">
        <v>78</v>
      </c>
      <c r="C70" s="13">
        <v>6.8070000000000004</v>
      </c>
      <c r="D70" s="15">
        <v>848.9</v>
      </c>
      <c r="E70" s="15">
        <v>0.22</v>
      </c>
      <c r="F70" s="15">
        <v>24.31</v>
      </c>
      <c r="G70" s="15">
        <v>3.1970000000000001</v>
      </c>
      <c r="H70" s="15">
        <v>413.58</v>
      </c>
      <c r="I70" s="15">
        <v>5.9219999999999997</v>
      </c>
      <c r="J70" s="15">
        <v>1125.02</v>
      </c>
      <c r="K70" s="20" t="s">
        <v>28</v>
      </c>
      <c r="L70" s="20" t="s">
        <v>28</v>
      </c>
    </row>
    <row r="71" spans="1:12" ht="18" thickBot="1" x14ac:dyDescent="0.25">
      <c r="B71" s="4"/>
      <c r="C71" s="21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C72" s="1" t="s">
        <v>49</v>
      </c>
    </row>
    <row r="73" spans="1:12" x14ac:dyDescent="0.2">
      <c r="A73" s="1"/>
    </row>
  </sheetData>
  <phoneticPr fontId="2"/>
  <pageMargins left="0.32" right="0.51" top="0.6" bottom="0.56000000000000005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H26" sqref="H26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3" width="14.625" style="2" customWidth="1"/>
    <col min="4" max="4" width="13.375" style="2"/>
    <col min="5" max="5" width="14.625" style="2" customWidth="1"/>
    <col min="6" max="6" width="13.375" style="2"/>
    <col min="7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8.375" style="2" customWidth="1"/>
    <col min="259" max="259" width="14.625" style="2" customWidth="1"/>
    <col min="260" max="260" width="13.375" style="2"/>
    <col min="261" max="261" width="14.625" style="2" customWidth="1"/>
    <col min="262" max="262" width="13.375" style="2"/>
    <col min="263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5" width="14.625" style="2" customWidth="1"/>
    <col min="516" max="516" width="13.375" style="2"/>
    <col min="517" max="517" width="14.625" style="2" customWidth="1"/>
    <col min="518" max="518" width="13.375" style="2"/>
    <col min="519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1" width="14.625" style="2" customWidth="1"/>
    <col min="772" max="772" width="13.375" style="2"/>
    <col min="773" max="773" width="14.625" style="2" customWidth="1"/>
    <col min="774" max="774" width="13.375" style="2"/>
    <col min="775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27" width="14.625" style="2" customWidth="1"/>
    <col min="1028" max="1028" width="13.375" style="2"/>
    <col min="1029" max="1029" width="14.625" style="2" customWidth="1"/>
    <col min="1030" max="1030" width="13.375" style="2"/>
    <col min="1031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3" width="14.625" style="2" customWidth="1"/>
    <col min="1284" max="1284" width="13.375" style="2"/>
    <col min="1285" max="1285" width="14.625" style="2" customWidth="1"/>
    <col min="1286" max="1286" width="13.375" style="2"/>
    <col min="1287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39" width="14.625" style="2" customWidth="1"/>
    <col min="1540" max="1540" width="13.375" style="2"/>
    <col min="1541" max="1541" width="14.625" style="2" customWidth="1"/>
    <col min="1542" max="1542" width="13.375" style="2"/>
    <col min="1543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5" width="14.625" style="2" customWidth="1"/>
    <col min="1796" max="1796" width="13.375" style="2"/>
    <col min="1797" max="1797" width="14.625" style="2" customWidth="1"/>
    <col min="1798" max="1798" width="13.375" style="2"/>
    <col min="1799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1" width="14.625" style="2" customWidth="1"/>
    <col min="2052" max="2052" width="13.375" style="2"/>
    <col min="2053" max="2053" width="14.625" style="2" customWidth="1"/>
    <col min="2054" max="2054" width="13.375" style="2"/>
    <col min="2055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07" width="14.625" style="2" customWidth="1"/>
    <col min="2308" max="2308" width="13.375" style="2"/>
    <col min="2309" max="2309" width="14.625" style="2" customWidth="1"/>
    <col min="2310" max="2310" width="13.375" style="2"/>
    <col min="2311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3" width="14.625" style="2" customWidth="1"/>
    <col min="2564" max="2564" width="13.375" style="2"/>
    <col min="2565" max="2565" width="14.625" style="2" customWidth="1"/>
    <col min="2566" max="2566" width="13.375" style="2"/>
    <col min="2567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19" width="14.625" style="2" customWidth="1"/>
    <col min="2820" max="2820" width="13.375" style="2"/>
    <col min="2821" max="2821" width="14.625" style="2" customWidth="1"/>
    <col min="2822" max="2822" width="13.375" style="2"/>
    <col min="2823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5" width="14.625" style="2" customWidth="1"/>
    <col min="3076" max="3076" width="13.375" style="2"/>
    <col min="3077" max="3077" width="14.625" style="2" customWidth="1"/>
    <col min="3078" max="3078" width="13.375" style="2"/>
    <col min="3079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1" width="14.625" style="2" customWidth="1"/>
    <col min="3332" max="3332" width="13.375" style="2"/>
    <col min="3333" max="3333" width="14.625" style="2" customWidth="1"/>
    <col min="3334" max="3334" width="13.375" style="2"/>
    <col min="3335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87" width="14.625" style="2" customWidth="1"/>
    <col min="3588" max="3588" width="13.375" style="2"/>
    <col min="3589" max="3589" width="14.625" style="2" customWidth="1"/>
    <col min="3590" max="3590" width="13.375" style="2"/>
    <col min="3591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3" width="14.625" style="2" customWidth="1"/>
    <col min="3844" max="3844" width="13.375" style="2"/>
    <col min="3845" max="3845" width="14.625" style="2" customWidth="1"/>
    <col min="3846" max="3846" width="13.375" style="2"/>
    <col min="3847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099" width="14.625" style="2" customWidth="1"/>
    <col min="4100" max="4100" width="13.375" style="2"/>
    <col min="4101" max="4101" width="14.625" style="2" customWidth="1"/>
    <col min="4102" max="4102" width="13.375" style="2"/>
    <col min="4103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5" width="14.625" style="2" customWidth="1"/>
    <col min="4356" max="4356" width="13.375" style="2"/>
    <col min="4357" max="4357" width="14.625" style="2" customWidth="1"/>
    <col min="4358" max="4358" width="13.375" style="2"/>
    <col min="4359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1" width="14.625" style="2" customWidth="1"/>
    <col min="4612" max="4612" width="13.375" style="2"/>
    <col min="4613" max="4613" width="14.625" style="2" customWidth="1"/>
    <col min="4614" max="4614" width="13.375" style="2"/>
    <col min="4615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67" width="14.625" style="2" customWidth="1"/>
    <col min="4868" max="4868" width="13.375" style="2"/>
    <col min="4869" max="4869" width="14.625" style="2" customWidth="1"/>
    <col min="4870" max="4870" width="13.375" style="2"/>
    <col min="4871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3" width="14.625" style="2" customWidth="1"/>
    <col min="5124" max="5124" width="13.375" style="2"/>
    <col min="5125" max="5125" width="14.625" style="2" customWidth="1"/>
    <col min="5126" max="5126" width="13.375" style="2"/>
    <col min="5127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79" width="14.625" style="2" customWidth="1"/>
    <col min="5380" max="5380" width="13.375" style="2"/>
    <col min="5381" max="5381" width="14.625" style="2" customWidth="1"/>
    <col min="5382" max="5382" width="13.375" style="2"/>
    <col min="5383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5" width="14.625" style="2" customWidth="1"/>
    <col min="5636" max="5636" width="13.375" style="2"/>
    <col min="5637" max="5637" width="14.625" style="2" customWidth="1"/>
    <col min="5638" max="5638" width="13.375" style="2"/>
    <col min="5639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1" width="14.625" style="2" customWidth="1"/>
    <col min="5892" max="5892" width="13.375" style="2"/>
    <col min="5893" max="5893" width="14.625" style="2" customWidth="1"/>
    <col min="5894" max="5894" width="13.375" style="2"/>
    <col min="5895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47" width="14.625" style="2" customWidth="1"/>
    <col min="6148" max="6148" width="13.375" style="2"/>
    <col min="6149" max="6149" width="14.625" style="2" customWidth="1"/>
    <col min="6150" max="6150" width="13.375" style="2"/>
    <col min="6151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3" width="14.625" style="2" customWidth="1"/>
    <col min="6404" max="6404" width="13.375" style="2"/>
    <col min="6405" max="6405" width="14.625" style="2" customWidth="1"/>
    <col min="6406" max="6406" width="13.375" style="2"/>
    <col min="6407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59" width="14.625" style="2" customWidth="1"/>
    <col min="6660" max="6660" width="13.375" style="2"/>
    <col min="6661" max="6661" width="14.625" style="2" customWidth="1"/>
    <col min="6662" max="6662" width="13.375" style="2"/>
    <col min="6663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5" width="14.625" style="2" customWidth="1"/>
    <col min="6916" max="6916" width="13.375" style="2"/>
    <col min="6917" max="6917" width="14.625" style="2" customWidth="1"/>
    <col min="6918" max="6918" width="13.375" style="2"/>
    <col min="6919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1" width="14.625" style="2" customWidth="1"/>
    <col min="7172" max="7172" width="13.375" style="2"/>
    <col min="7173" max="7173" width="14.625" style="2" customWidth="1"/>
    <col min="7174" max="7174" width="13.375" style="2"/>
    <col min="7175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27" width="14.625" style="2" customWidth="1"/>
    <col min="7428" max="7428" width="13.375" style="2"/>
    <col min="7429" max="7429" width="14.625" style="2" customWidth="1"/>
    <col min="7430" max="7430" width="13.375" style="2"/>
    <col min="7431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3" width="14.625" style="2" customWidth="1"/>
    <col min="7684" max="7684" width="13.375" style="2"/>
    <col min="7685" max="7685" width="14.625" style="2" customWidth="1"/>
    <col min="7686" max="7686" width="13.375" style="2"/>
    <col min="7687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39" width="14.625" style="2" customWidth="1"/>
    <col min="7940" max="7940" width="13.375" style="2"/>
    <col min="7941" max="7941" width="14.625" style="2" customWidth="1"/>
    <col min="7942" max="7942" width="13.375" style="2"/>
    <col min="7943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5" width="14.625" style="2" customWidth="1"/>
    <col min="8196" max="8196" width="13.375" style="2"/>
    <col min="8197" max="8197" width="14.625" style="2" customWidth="1"/>
    <col min="8198" max="8198" width="13.375" style="2"/>
    <col min="8199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1" width="14.625" style="2" customWidth="1"/>
    <col min="8452" max="8452" width="13.375" style="2"/>
    <col min="8453" max="8453" width="14.625" style="2" customWidth="1"/>
    <col min="8454" max="8454" width="13.375" style="2"/>
    <col min="8455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07" width="14.625" style="2" customWidth="1"/>
    <col min="8708" max="8708" width="13.375" style="2"/>
    <col min="8709" max="8709" width="14.625" style="2" customWidth="1"/>
    <col min="8710" max="8710" width="13.375" style="2"/>
    <col min="8711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3" width="14.625" style="2" customWidth="1"/>
    <col min="8964" max="8964" width="13.375" style="2"/>
    <col min="8965" max="8965" width="14.625" style="2" customWidth="1"/>
    <col min="8966" max="8966" width="13.375" style="2"/>
    <col min="8967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19" width="14.625" style="2" customWidth="1"/>
    <col min="9220" max="9220" width="13.375" style="2"/>
    <col min="9221" max="9221" width="14.625" style="2" customWidth="1"/>
    <col min="9222" max="9222" width="13.375" style="2"/>
    <col min="9223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5" width="14.625" style="2" customWidth="1"/>
    <col min="9476" max="9476" width="13.375" style="2"/>
    <col min="9477" max="9477" width="14.625" style="2" customWidth="1"/>
    <col min="9478" max="9478" width="13.375" style="2"/>
    <col min="9479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1" width="14.625" style="2" customWidth="1"/>
    <col min="9732" max="9732" width="13.375" style="2"/>
    <col min="9733" max="9733" width="14.625" style="2" customWidth="1"/>
    <col min="9734" max="9734" width="13.375" style="2"/>
    <col min="9735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87" width="14.625" style="2" customWidth="1"/>
    <col min="9988" max="9988" width="13.375" style="2"/>
    <col min="9989" max="9989" width="14.625" style="2" customWidth="1"/>
    <col min="9990" max="9990" width="13.375" style="2"/>
    <col min="9991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3" width="14.625" style="2" customWidth="1"/>
    <col min="10244" max="10244" width="13.375" style="2"/>
    <col min="10245" max="10245" width="14.625" style="2" customWidth="1"/>
    <col min="10246" max="10246" width="13.375" style="2"/>
    <col min="10247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499" width="14.625" style="2" customWidth="1"/>
    <col min="10500" max="10500" width="13.375" style="2"/>
    <col min="10501" max="10501" width="14.625" style="2" customWidth="1"/>
    <col min="10502" max="10502" width="13.375" style="2"/>
    <col min="10503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5" width="14.625" style="2" customWidth="1"/>
    <col min="10756" max="10756" width="13.375" style="2"/>
    <col min="10757" max="10757" width="14.625" style="2" customWidth="1"/>
    <col min="10758" max="10758" width="13.375" style="2"/>
    <col min="10759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1" width="14.625" style="2" customWidth="1"/>
    <col min="11012" max="11012" width="13.375" style="2"/>
    <col min="11013" max="11013" width="14.625" style="2" customWidth="1"/>
    <col min="11014" max="11014" width="13.375" style="2"/>
    <col min="11015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67" width="14.625" style="2" customWidth="1"/>
    <col min="11268" max="11268" width="13.375" style="2"/>
    <col min="11269" max="11269" width="14.625" style="2" customWidth="1"/>
    <col min="11270" max="11270" width="13.375" style="2"/>
    <col min="11271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3" width="14.625" style="2" customWidth="1"/>
    <col min="11524" max="11524" width="13.375" style="2"/>
    <col min="11525" max="11525" width="14.625" style="2" customWidth="1"/>
    <col min="11526" max="11526" width="13.375" style="2"/>
    <col min="11527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79" width="14.625" style="2" customWidth="1"/>
    <col min="11780" max="11780" width="13.375" style="2"/>
    <col min="11781" max="11781" width="14.625" style="2" customWidth="1"/>
    <col min="11782" max="11782" width="13.375" style="2"/>
    <col min="11783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5" width="14.625" style="2" customWidth="1"/>
    <col min="12036" max="12036" width="13.375" style="2"/>
    <col min="12037" max="12037" width="14.625" style="2" customWidth="1"/>
    <col min="12038" max="12038" width="13.375" style="2"/>
    <col min="12039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1" width="14.625" style="2" customWidth="1"/>
    <col min="12292" max="12292" width="13.375" style="2"/>
    <col min="12293" max="12293" width="14.625" style="2" customWidth="1"/>
    <col min="12294" max="12294" width="13.375" style="2"/>
    <col min="12295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47" width="14.625" style="2" customWidth="1"/>
    <col min="12548" max="12548" width="13.375" style="2"/>
    <col min="12549" max="12549" width="14.625" style="2" customWidth="1"/>
    <col min="12550" max="12550" width="13.375" style="2"/>
    <col min="12551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3" width="14.625" style="2" customWidth="1"/>
    <col min="12804" max="12804" width="13.375" style="2"/>
    <col min="12805" max="12805" width="14.625" style="2" customWidth="1"/>
    <col min="12806" max="12806" width="13.375" style="2"/>
    <col min="12807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59" width="14.625" style="2" customWidth="1"/>
    <col min="13060" max="13060" width="13.375" style="2"/>
    <col min="13061" max="13061" width="14.625" style="2" customWidth="1"/>
    <col min="13062" max="13062" width="13.375" style="2"/>
    <col min="13063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5" width="14.625" style="2" customWidth="1"/>
    <col min="13316" max="13316" width="13.375" style="2"/>
    <col min="13317" max="13317" width="14.625" style="2" customWidth="1"/>
    <col min="13318" max="13318" width="13.375" style="2"/>
    <col min="13319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1" width="14.625" style="2" customWidth="1"/>
    <col min="13572" max="13572" width="13.375" style="2"/>
    <col min="13573" max="13573" width="14.625" style="2" customWidth="1"/>
    <col min="13574" max="13574" width="13.375" style="2"/>
    <col min="13575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27" width="14.625" style="2" customWidth="1"/>
    <col min="13828" max="13828" width="13.375" style="2"/>
    <col min="13829" max="13829" width="14.625" style="2" customWidth="1"/>
    <col min="13830" max="13830" width="13.375" style="2"/>
    <col min="13831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3" width="14.625" style="2" customWidth="1"/>
    <col min="14084" max="14084" width="13.375" style="2"/>
    <col min="14085" max="14085" width="14.625" style="2" customWidth="1"/>
    <col min="14086" max="14086" width="13.375" style="2"/>
    <col min="14087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39" width="14.625" style="2" customWidth="1"/>
    <col min="14340" max="14340" width="13.375" style="2"/>
    <col min="14341" max="14341" width="14.625" style="2" customWidth="1"/>
    <col min="14342" max="14342" width="13.375" style="2"/>
    <col min="14343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5" width="14.625" style="2" customWidth="1"/>
    <col min="14596" max="14596" width="13.375" style="2"/>
    <col min="14597" max="14597" width="14.625" style="2" customWidth="1"/>
    <col min="14598" max="14598" width="13.375" style="2"/>
    <col min="14599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1" width="14.625" style="2" customWidth="1"/>
    <col min="14852" max="14852" width="13.375" style="2"/>
    <col min="14853" max="14853" width="14.625" style="2" customWidth="1"/>
    <col min="14854" max="14854" width="13.375" style="2"/>
    <col min="14855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07" width="14.625" style="2" customWidth="1"/>
    <col min="15108" max="15108" width="13.375" style="2"/>
    <col min="15109" max="15109" width="14.625" style="2" customWidth="1"/>
    <col min="15110" max="15110" width="13.375" style="2"/>
    <col min="15111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3" width="14.625" style="2" customWidth="1"/>
    <col min="15364" max="15364" width="13.375" style="2"/>
    <col min="15365" max="15365" width="14.625" style="2" customWidth="1"/>
    <col min="15366" max="15366" width="13.375" style="2"/>
    <col min="15367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19" width="14.625" style="2" customWidth="1"/>
    <col min="15620" max="15620" width="13.375" style="2"/>
    <col min="15621" max="15621" width="14.625" style="2" customWidth="1"/>
    <col min="15622" max="15622" width="13.375" style="2"/>
    <col min="15623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5" width="14.625" style="2" customWidth="1"/>
    <col min="15876" max="15876" width="13.375" style="2"/>
    <col min="15877" max="15877" width="14.625" style="2" customWidth="1"/>
    <col min="15878" max="15878" width="13.375" style="2"/>
    <col min="15879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1" width="14.625" style="2" customWidth="1"/>
    <col min="16132" max="16132" width="13.375" style="2"/>
    <col min="16133" max="16133" width="14.625" style="2" customWidth="1"/>
    <col min="16134" max="16134" width="13.375" style="2"/>
    <col min="16135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9" x14ac:dyDescent="0.2">
      <c r="A1" s="1"/>
    </row>
    <row r="4" spans="1:9" x14ac:dyDescent="0.2">
      <c r="A4" s="18"/>
      <c r="D4" s="18"/>
    </row>
    <row r="5" spans="1:9" x14ac:dyDescent="0.2">
      <c r="A5" s="18"/>
      <c r="D5" s="18"/>
    </row>
    <row r="6" spans="1:9" x14ac:dyDescent="0.2">
      <c r="A6" s="18"/>
      <c r="E6" s="3" t="s">
        <v>0</v>
      </c>
    </row>
    <row r="7" spans="1:9" x14ac:dyDescent="0.2">
      <c r="A7" s="18"/>
      <c r="C7" s="1" t="s">
        <v>50</v>
      </c>
    </row>
    <row r="8" spans="1:9" x14ac:dyDescent="0.2">
      <c r="A8" s="18"/>
      <c r="C8" s="3" t="s">
        <v>85</v>
      </c>
    </row>
    <row r="9" spans="1:9" ht="18" thickBot="1" x14ac:dyDescent="0.25">
      <c r="A9" s="18"/>
      <c r="B9" s="24"/>
      <c r="C9" s="4"/>
      <c r="D9" s="4"/>
      <c r="E9" s="4"/>
      <c r="F9" s="4"/>
      <c r="G9" s="4"/>
      <c r="H9" s="4"/>
      <c r="I9" s="4"/>
    </row>
    <row r="10" spans="1:9" x14ac:dyDescent="0.2">
      <c r="C10" s="5"/>
      <c r="D10" s="6" t="s">
        <v>86</v>
      </c>
      <c r="E10" s="7"/>
      <c r="F10" s="8" t="s">
        <v>87</v>
      </c>
      <c r="G10" s="7"/>
      <c r="H10" s="8" t="s">
        <v>88</v>
      </c>
      <c r="I10" s="7"/>
    </row>
    <row r="11" spans="1:9" x14ac:dyDescent="0.2">
      <c r="C11" s="9"/>
      <c r="D11" s="9"/>
      <c r="E11" s="27" t="s">
        <v>89</v>
      </c>
      <c r="F11" s="9"/>
      <c r="G11" s="27" t="s">
        <v>89</v>
      </c>
      <c r="H11" s="9"/>
      <c r="I11" s="27" t="s">
        <v>89</v>
      </c>
    </row>
    <row r="12" spans="1:9" x14ac:dyDescent="0.2">
      <c r="B12" s="7"/>
      <c r="C12" s="26" t="s">
        <v>90</v>
      </c>
      <c r="D12" s="26" t="s">
        <v>58</v>
      </c>
      <c r="E12" s="26" t="s">
        <v>91</v>
      </c>
      <c r="F12" s="26" t="s">
        <v>58</v>
      </c>
      <c r="G12" s="26" t="s">
        <v>91</v>
      </c>
      <c r="H12" s="26" t="s">
        <v>58</v>
      </c>
      <c r="I12" s="26" t="s">
        <v>91</v>
      </c>
    </row>
    <row r="13" spans="1:9" x14ac:dyDescent="0.2">
      <c r="C13" s="11" t="s">
        <v>11</v>
      </c>
      <c r="D13" s="12" t="s">
        <v>12</v>
      </c>
      <c r="E13" s="12" t="s">
        <v>13</v>
      </c>
      <c r="F13" s="12" t="s">
        <v>12</v>
      </c>
      <c r="G13" s="12" t="s">
        <v>13</v>
      </c>
      <c r="H13" s="12" t="s">
        <v>12</v>
      </c>
      <c r="I13" s="12" t="s">
        <v>13</v>
      </c>
    </row>
    <row r="14" spans="1:9" x14ac:dyDescent="0.2">
      <c r="B14" s="1" t="s">
        <v>62</v>
      </c>
      <c r="C14" s="13">
        <v>12884</v>
      </c>
      <c r="D14" s="14">
        <f>F14+H14+C45+E45+G45+I45-1</f>
        <v>1719</v>
      </c>
      <c r="E14" s="14">
        <f>G14+I14+F45+H45+J45+D45</f>
        <v>136865</v>
      </c>
      <c r="F14" s="15">
        <v>635</v>
      </c>
      <c r="G14" s="15">
        <v>50574</v>
      </c>
      <c r="H14" s="15">
        <v>35</v>
      </c>
      <c r="I14" s="15">
        <v>5196</v>
      </c>
    </row>
    <row r="15" spans="1:9" x14ac:dyDescent="0.2">
      <c r="B15" s="1" t="s">
        <v>63</v>
      </c>
      <c r="C15" s="13">
        <v>12479</v>
      </c>
      <c r="D15" s="14">
        <f>F15+H15+C46+E46+G46+I46</f>
        <v>1907</v>
      </c>
      <c r="E15" s="14">
        <f>G15+I15+F46+H46+J46+D46-7</f>
        <v>193632</v>
      </c>
      <c r="F15" s="15">
        <v>668</v>
      </c>
      <c r="G15" s="15">
        <v>71136</v>
      </c>
      <c r="H15" s="15">
        <v>15</v>
      </c>
      <c r="I15" s="15">
        <v>2569</v>
      </c>
    </row>
    <row r="16" spans="1:9" x14ac:dyDescent="0.2">
      <c r="B16" s="1" t="s">
        <v>92</v>
      </c>
      <c r="C16" s="13">
        <v>8139</v>
      </c>
      <c r="D16" s="14">
        <f>F16+H16+C47+E47+G47+I47+1</f>
        <v>1429</v>
      </c>
      <c r="E16" s="14">
        <f>G16+I16+F47+H47+J47+D47</f>
        <v>157788.9</v>
      </c>
      <c r="F16" s="15">
        <v>472</v>
      </c>
      <c r="G16" s="15">
        <v>53089.9</v>
      </c>
      <c r="H16" s="15">
        <v>42</v>
      </c>
      <c r="I16" s="15">
        <v>6476</v>
      </c>
    </row>
    <row r="17" spans="2:9" x14ac:dyDescent="0.2">
      <c r="B17" s="1" t="s">
        <v>17</v>
      </c>
      <c r="C17" s="13">
        <v>9836</v>
      </c>
      <c r="D17" s="14">
        <f>F17+H17+C48+E48+G48+I48</f>
        <v>2432</v>
      </c>
      <c r="E17" s="14">
        <f>G17+I17+F48+H48+J48+D48</f>
        <v>379276</v>
      </c>
      <c r="F17" s="15">
        <v>669</v>
      </c>
      <c r="G17" s="15">
        <v>91319</v>
      </c>
      <c r="H17" s="15">
        <v>275</v>
      </c>
      <c r="I17" s="15">
        <v>56963</v>
      </c>
    </row>
    <row r="18" spans="2:9" x14ac:dyDescent="0.2">
      <c r="B18" s="1" t="s">
        <v>18</v>
      </c>
      <c r="C18" s="13">
        <v>9027</v>
      </c>
      <c r="D18" s="14">
        <f>F18+H18+C49+E49+G49+I49</f>
        <v>1832.8269999999998</v>
      </c>
      <c r="E18" s="14">
        <f>G18+I18+F49+H49+J49+D49</f>
        <v>323005.5</v>
      </c>
      <c r="F18" s="15">
        <v>669.55600000000004</v>
      </c>
      <c r="G18" s="15">
        <v>104098.02</v>
      </c>
      <c r="H18" s="15">
        <v>39.43</v>
      </c>
      <c r="I18" s="15">
        <v>11945.5</v>
      </c>
    </row>
    <row r="19" spans="2:9" x14ac:dyDescent="0.2">
      <c r="B19" s="1"/>
      <c r="C19" s="13"/>
      <c r="D19" s="14"/>
      <c r="E19" s="14"/>
      <c r="F19" s="15"/>
      <c r="G19" s="15"/>
      <c r="H19" s="15"/>
      <c r="I19" s="15"/>
    </row>
    <row r="20" spans="2:9" x14ac:dyDescent="0.2">
      <c r="B20" s="1" t="s">
        <v>19</v>
      </c>
      <c r="C20" s="13">
        <v>8379</v>
      </c>
      <c r="D20" s="14">
        <f>F20+H20+C51+E51+G51+I51</f>
        <v>1681.6089999999999</v>
      </c>
      <c r="E20" s="14">
        <f>G20+I20+F51+H51+J51+D51</f>
        <v>275019.69</v>
      </c>
      <c r="F20" s="15">
        <v>631.79399999999998</v>
      </c>
      <c r="G20" s="15">
        <v>100534.84</v>
      </c>
      <c r="H20" s="15">
        <v>52.393000000000001</v>
      </c>
      <c r="I20" s="15">
        <v>10839.28</v>
      </c>
    </row>
    <row r="21" spans="2:9" x14ac:dyDescent="0.2">
      <c r="B21" s="1" t="s">
        <v>20</v>
      </c>
      <c r="C21" s="13">
        <v>7432</v>
      </c>
      <c r="D21" s="14">
        <f>F21+H21+C52+E52+G52+I52</f>
        <v>1474.6879999999999</v>
      </c>
      <c r="E21" s="14">
        <f>G21+I21+F52+H52+J52+D52</f>
        <v>237152.28999999998</v>
      </c>
      <c r="F21" s="15">
        <v>556.69000000000005</v>
      </c>
      <c r="G21" s="15">
        <v>89324.37</v>
      </c>
      <c r="H21" s="15">
        <v>64.581999999999994</v>
      </c>
      <c r="I21" s="15">
        <v>5728.9</v>
      </c>
    </row>
    <row r="22" spans="2:9" x14ac:dyDescent="0.2">
      <c r="B22" s="1" t="s">
        <v>21</v>
      </c>
      <c r="C22" s="16">
        <v>7649</v>
      </c>
      <c r="D22" s="14">
        <f>F22+H22+C53+E53+G53+I53</f>
        <v>1441.3280000000002</v>
      </c>
      <c r="E22" s="14">
        <f>G22+I22+F53+H53+J53+D53</f>
        <v>226286.02</v>
      </c>
      <c r="F22" s="14">
        <v>560.18700000000001</v>
      </c>
      <c r="G22" s="14">
        <v>90036.15</v>
      </c>
      <c r="H22" s="14">
        <v>30.98</v>
      </c>
      <c r="I22" s="14">
        <v>4578.3999999999996</v>
      </c>
    </row>
    <row r="23" spans="2:9" x14ac:dyDescent="0.2">
      <c r="B23" s="1" t="s">
        <v>22</v>
      </c>
      <c r="C23" s="9">
        <v>7014</v>
      </c>
      <c r="D23" s="14">
        <f>F23+H23+C54+E54+G54+I54</f>
        <v>1386.307</v>
      </c>
      <c r="E23" s="14">
        <f>G23+I23+F54+H54+J54+D54</f>
        <v>209731.66000000003</v>
      </c>
      <c r="F23" s="2">
        <v>532.04700000000003</v>
      </c>
      <c r="G23" s="2">
        <v>85225.73</v>
      </c>
      <c r="H23" s="2">
        <v>30.704000000000001</v>
      </c>
      <c r="I23" s="2">
        <v>5558.58</v>
      </c>
    </row>
    <row r="24" spans="2:9" x14ac:dyDescent="0.2">
      <c r="B24" s="1" t="s">
        <v>93</v>
      </c>
      <c r="C24" s="16">
        <v>6296</v>
      </c>
      <c r="D24" s="14">
        <f>F24+H24+C55+E55+G55+I55</f>
        <v>1150.5580000000002</v>
      </c>
      <c r="E24" s="14">
        <f>G24+I24+F55+H55+J55+D55</f>
        <v>180209.08</v>
      </c>
      <c r="F24" s="14">
        <v>459.904</v>
      </c>
      <c r="G24" s="14">
        <v>73355.350000000006</v>
      </c>
      <c r="H24" s="14">
        <v>24.271000000000001</v>
      </c>
      <c r="I24" s="14">
        <v>3460.69</v>
      </c>
    </row>
    <row r="25" spans="2:9" s="19" customFormat="1" x14ac:dyDescent="0.2">
      <c r="B25" s="3" t="s">
        <v>94</v>
      </c>
      <c r="C25" s="17">
        <f t="shared" ref="C25:I25" si="0">SUM(C27:C39)</f>
        <v>5991</v>
      </c>
      <c r="D25" s="18">
        <f t="shared" si="0"/>
        <v>1117.4929999999999</v>
      </c>
      <c r="E25" s="18">
        <f t="shared" si="0"/>
        <v>179458.83</v>
      </c>
      <c r="F25" s="18">
        <f t="shared" si="0"/>
        <v>447.70000000000005</v>
      </c>
      <c r="G25" s="18">
        <f t="shared" si="0"/>
        <v>67356.040000000008</v>
      </c>
      <c r="H25" s="18">
        <f t="shared" si="0"/>
        <v>39.547000000000004</v>
      </c>
      <c r="I25" s="18">
        <f t="shared" si="0"/>
        <v>13265.5</v>
      </c>
    </row>
    <row r="26" spans="2:9" x14ac:dyDescent="0.2">
      <c r="C26" s="9"/>
    </row>
    <row r="27" spans="2:9" x14ac:dyDescent="0.2">
      <c r="B27" s="1" t="s">
        <v>95</v>
      </c>
      <c r="C27" s="13">
        <v>416</v>
      </c>
      <c r="D27" s="14">
        <f t="shared" ref="D27:E32" si="1">F27+H27+C58+E58+G58+I58</f>
        <v>75.439000000000007</v>
      </c>
      <c r="E27" s="14">
        <f t="shared" si="1"/>
        <v>15819.329999999998</v>
      </c>
      <c r="F27" s="15">
        <v>27.366</v>
      </c>
      <c r="G27" s="15">
        <v>4262.45</v>
      </c>
      <c r="H27" s="20" t="s">
        <v>28</v>
      </c>
      <c r="I27" s="20" t="s">
        <v>28</v>
      </c>
    </row>
    <row r="28" spans="2:9" x14ac:dyDescent="0.2">
      <c r="B28" s="1" t="s">
        <v>26</v>
      </c>
      <c r="C28" s="13">
        <v>503</v>
      </c>
      <c r="D28" s="14">
        <f t="shared" si="1"/>
        <v>83.466000000000008</v>
      </c>
      <c r="E28" s="14">
        <f t="shared" si="1"/>
        <v>12821.460000000001</v>
      </c>
      <c r="F28" s="15">
        <v>34.542000000000002</v>
      </c>
      <c r="G28" s="15">
        <v>5345.79</v>
      </c>
      <c r="H28" s="15">
        <v>0.111</v>
      </c>
      <c r="I28" s="20">
        <v>17</v>
      </c>
    </row>
    <row r="29" spans="2:9" x14ac:dyDescent="0.2">
      <c r="B29" s="1" t="s">
        <v>27</v>
      </c>
      <c r="C29" s="13">
        <v>474</v>
      </c>
      <c r="D29" s="14">
        <f t="shared" si="1"/>
        <v>71.180999999999997</v>
      </c>
      <c r="E29" s="14">
        <f t="shared" si="1"/>
        <v>11238.85</v>
      </c>
      <c r="F29" s="15">
        <v>34.704999999999998</v>
      </c>
      <c r="G29" s="15">
        <v>5325.53</v>
      </c>
      <c r="H29" s="20" t="s">
        <v>28</v>
      </c>
      <c r="I29" s="20" t="s">
        <v>28</v>
      </c>
    </row>
    <row r="30" spans="2:9" x14ac:dyDescent="0.2">
      <c r="B30" s="1" t="s">
        <v>29</v>
      </c>
      <c r="C30" s="13">
        <v>487</v>
      </c>
      <c r="D30" s="14">
        <f t="shared" si="1"/>
        <v>91.111999999999995</v>
      </c>
      <c r="E30" s="14">
        <f t="shared" si="1"/>
        <v>12410.99</v>
      </c>
      <c r="F30" s="15">
        <v>35.456000000000003</v>
      </c>
      <c r="G30" s="15">
        <v>5412.06</v>
      </c>
      <c r="H30" s="20" t="s">
        <v>28</v>
      </c>
      <c r="I30" s="20" t="s">
        <v>28</v>
      </c>
    </row>
    <row r="31" spans="2:9" x14ac:dyDescent="0.2">
      <c r="B31" s="1" t="s">
        <v>30</v>
      </c>
      <c r="C31" s="13">
        <v>601</v>
      </c>
      <c r="D31" s="14">
        <f t="shared" si="1"/>
        <v>124.318</v>
      </c>
      <c r="E31" s="14">
        <f t="shared" si="1"/>
        <v>19551.89</v>
      </c>
      <c r="F31" s="15">
        <v>46.536000000000001</v>
      </c>
      <c r="G31" s="15">
        <v>7154.46</v>
      </c>
      <c r="H31" s="20">
        <v>2.8000000000000001E-2</v>
      </c>
      <c r="I31" s="20">
        <v>2.5</v>
      </c>
    </row>
    <row r="32" spans="2:9" x14ac:dyDescent="0.2">
      <c r="B32" s="1" t="s">
        <v>31</v>
      </c>
      <c r="C32" s="13">
        <v>521</v>
      </c>
      <c r="D32" s="14">
        <f t="shared" si="1"/>
        <v>92.426000000000002</v>
      </c>
      <c r="E32" s="14">
        <f t="shared" si="1"/>
        <v>15616.239999999998</v>
      </c>
      <c r="F32" s="15">
        <v>40.683</v>
      </c>
      <c r="G32" s="15">
        <v>6205.7</v>
      </c>
      <c r="H32" s="20">
        <v>5.8819999999999997</v>
      </c>
      <c r="I32" s="20">
        <v>1800</v>
      </c>
    </row>
    <row r="33" spans="2:10" x14ac:dyDescent="0.2">
      <c r="C33" s="9"/>
      <c r="D33" s="14"/>
      <c r="E33" s="14"/>
      <c r="F33" s="15"/>
      <c r="G33" s="15"/>
      <c r="H33" s="15"/>
      <c r="I33" s="15"/>
    </row>
    <row r="34" spans="2:10" x14ac:dyDescent="0.2">
      <c r="B34" s="1" t="s">
        <v>32</v>
      </c>
      <c r="C34" s="13">
        <v>525</v>
      </c>
      <c r="D34" s="14">
        <f t="shared" ref="D34:E39" si="2">F34+H34+C65+E65+G65+I65</f>
        <v>130.24299999999999</v>
      </c>
      <c r="E34" s="14">
        <f t="shared" si="2"/>
        <v>28385.61</v>
      </c>
      <c r="F34" s="15">
        <v>38.814</v>
      </c>
      <c r="G34" s="15">
        <v>5766.5</v>
      </c>
      <c r="H34" s="15">
        <v>33.277000000000001</v>
      </c>
      <c r="I34" s="15">
        <v>11400</v>
      </c>
    </row>
    <row r="35" spans="2:10" x14ac:dyDescent="0.2">
      <c r="B35" s="1" t="s">
        <v>33</v>
      </c>
      <c r="C35" s="13">
        <v>486</v>
      </c>
      <c r="D35" s="14">
        <f t="shared" si="2"/>
        <v>98.737000000000009</v>
      </c>
      <c r="E35" s="14">
        <f t="shared" si="2"/>
        <v>14957.92</v>
      </c>
      <c r="F35" s="15">
        <v>37.222999999999999</v>
      </c>
      <c r="G35" s="15">
        <v>5573.08</v>
      </c>
      <c r="H35" s="20" t="s">
        <v>28</v>
      </c>
      <c r="I35" s="20" t="s">
        <v>28</v>
      </c>
    </row>
    <row r="36" spans="2:10" x14ac:dyDescent="0.2">
      <c r="B36" s="1" t="s">
        <v>34</v>
      </c>
      <c r="C36" s="13">
        <v>449</v>
      </c>
      <c r="D36" s="14">
        <f t="shared" si="2"/>
        <v>69.177999999999983</v>
      </c>
      <c r="E36" s="14">
        <f t="shared" si="2"/>
        <v>10174</v>
      </c>
      <c r="F36" s="15">
        <v>33.363999999999997</v>
      </c>
      <c r="G36" s="15">
        <v>4989.25</v>
      </c>
      <c r="H36" s="20" t="s">
        <v>28</v>
      </c>
      <c r="I36" s="20" t="s">
        <v>28</v>
      </c>
    </row>
    <row r="37" spans="2:10" x14ac:dyDescent="0.2">
      <c r="B37" s="1" t="s">
        <v>35</v>
      </c>
      <c r="C37" s="13">
        <v>491</v>
      </c>
      <c r="D37" s="14">
        <f t="shared" si="2"/>
        <v>91.779000000000011</v>
      </c>
      <c r="E37" s="14">
        <f t="shared" si="2"/>
        <v>12338.28</v>
      </c>
      <c r="F37" s="15">
        <v>39.767000000000003</v>
      </c>
      <c r="G37" s="15">
        <v>5830.73</v>
      </c>
      <c r="H37" s="20">
        <v>0.249</v>
      </c>
      <c r="I37" s="20">
        <v>46</v>
      </c>
    </row>
    <row r="38" spans="2:10" x14ac:dyDescent="0.2">
      <c r="B38" s="1" t="s">
        <v>36</v>
      </c>
      <c r="C38" s="13">
        <v>606</v>
      </c>
      <c r="D38" s="14">
        <f t="shared" si="2"/>
        <v>97.714000000000013</v>
      </c>
      <c r="E38" s="14">
        <f t="shared" si="2"/>
        <v>14983.849999999999</v>
      </c>
      <c r="F38" s="15">
        <v>50.335999999999999</v>
      </c>
      <c r="G38" s="15">
        <v>7270.76</v>
      </c>
      <c r="H38" s="20" t="s">
        <v>28</v>
      </c>
      <c r="I38" s="20" t="s">
        <v>28</v>
      </c>
    </row>
    <row r="39" spans="2:10" x14ac:dyDescent="0.2">
      <c r="B39" s="1" t="s">
        <v>37</v>
      </c>
      <c r="C39" s="13">
        <v>432</v>
      </c>
      <c r="D39" s="14">
        <f t="shared" si="2"/>
        <v>91.9</v>
      </c>
      <c r="E39" s="14">
        <f t="shared" si="2"/>
        <v>11160.41</v>
      </c>
      <c r="F39" s="15">
        <v>28.908000000000001</v>
      </c>
      <c r="G39" s="15">
        <v>4219.7299999999996</v>
      </c>
      <c r="H39" s="20" t="s">
        <v>28</v>
      </c>
      <c r="I39" s="20" t="s">
        <v>28</v>
      </c>
    </row>
    <row r="40" spans="2:10" ht="18" thickBot="1" x14ac:dyDescent="0.25">
      <c r="B40" s="4"/>
      <c r="C40" s="21"/>
      <c r="D40" s="4"/>
      <c r="E40" s="4"/>
      <c r="F40" s="4"/>
      <c r="G40" s="4"/>
      <c r="H40" s="4"/>
      <c r="I40" s="4"/>
      <c r="J40" s="4"/>
    </row>
    <row r="41" spans="2:10" x14ac:dyDescent="0.2">
      <c r="C41" s="8" t="s">
        <v>96</v>
      </c>
      <c r="D41" s="7"/>
      <c r="E41" s="8" t="s">
        <v>97</v>
      </c>
      <c r="F41" s="7"/>
      <c r="G41" s="8" t="s">
        <v>98</v>
      </c>
      <c r="H41" s="7"/>
      <c r="I41" s="8" t="s">
        <v>99</v>
      </c>
      <c r="J41" s="7"/>
    </row>
    <row r="42" spans="2:10" x14ac:dyDescent="0.2">
      <c r="C42" s="9"/>
      <c r="D42" s="27" t="s">
        <v>89</v>
      </c>
      <c r="E42" s="9"/>
      <c r="F42" s="27" t="s">
        <v>89</v>
      </c>
      <c r="G42" s="9"/>
      <c r="H42" s="27" t="s">
        <v>89</v>
      </c>
      <c r="I42" s="9"/>
      <c r="J42" s="27" t="s">
        <v>100</v>
      </c>
    </row>
    <row r="43" spans="2:10" x14ac:dyDescent="0.2">
      <c r="B43" s="7"/>
      <c r="C43" s="26" t="s">
        <v>58</v>
      </c>
      <c r="D43" s="26" t="s">
        <v>91</v>
      </c>
      <c r="E43" s="26" t="s">
        <v>58</v>
      </c>
      <c r="F43" s="26" t="s">
        <v>91</v>
      </c>
      <c r="G43" s="26" t="s">
        <v>58</v>
      </c>
      <c r="H43" s="26" t="s">
        <v>91</v>
      </c>
      <c r="I43" s="26" t="s">
        <v>101</v>
      </c>
      <c r="J43" s="26" t="s">
        <v>102</v>
      </c>
    </row>
    <row r="44" spans="2:10" x14ac:dyDescent="0.2">
      <c r="C44" s="11" t="s">
        <v>12</v>
      </c>
      <c r="D44" s="12" t="s">
        <v>13</v>
      </c>
      <c r="E44" s="12" t="s">
        <v>12</v>
      </c>
      <c r="F44" s="12" t="s">
        <v>13</v>
      </c>
      <c r="G44" s="12" t="s">
        <v>12</v>
      </c>
      <c r="H44" s="12" t="s">
        <v>13</v>
      </c>
      <c r="I44" s="12" t="s">
        <v>12</v>
      </c>
      <c r="J44" s="12" t="s">
        <v>13</v>
      </c>
    </row>
    <row r="45" spans="2:10" x14ac:dyDescent="0.2">
      <c r="B45" s="1" t="s">
        <v>62</v>
      </c>
      <c r="C45" s="13">
        <v>408</v>
      </c>
      <c r="D45" s="15">
        <v>41439</v>
      </c>
      <c r="E45" s="15">
        <v>630</v>
      </c>
      <c r="F45" s="15">
        <v>38895</v>
      </c>
      <c r="G45" s="15">
        <v>10</v>
      </c>
      <c r="H45" s="15">
        <v>666</v>
      </c>
      <c r="I45" s="15">
        <v>2</v>
      </c>
      <c r="J45" s="15">
        <v>95</v>
      </c>
    </row>
    <row r="46" spans="2:10" x14ac:dyDescent="0.2">
      <c r="B46" s="1" t="s">
        <v>63</v>
      </c>
      <c r="C46" s="13">
        <v>477</v>
      </c>
      <c r="D46" s="15">
        <v>57345</v>
      </c>
      <c r="E46" s="15">
        <v>741</v>
      </c>
      <c r="F46" s="15">
        <v>61994</v>
      </c>
      <c r="G46" s="15">
        <v>4</v>
      </c>
      <c r="H46" s="15">
        <v>381</v>
      </c>
      <c r="I46" s="15">
        <v>2</v>
      </c>
      <c r="J46" s="15">
        <v>214</v>
      </c>
    </row>
    <row r="47" spans="2:10" x14ac:dyDescent="0.2">
      <c r="B47" s="1" t="s">
        <v>92</v>
      </c>
      <c r="C47" s="13">
        <v>289</v>
      </c>
      <c r="D47" s="15">
        <v>39849</v>
      </c>
      <c r="E47" s="15">
        <v>620</v>
      </c>
      <c r="F47" s="15">
        <v>57806</v>
      </c>
      <c r="G47" s="15">
        <v>3</v>
      </c>
      <c r="H47" s="15">
        <v>241</v>
      </c>
      <c r="I47" s="15">
        <v>2</v>
      </c>
      <c r="J47" s="15">
        <v>327</v>
      </c>
    </row>
    <row r="48" spans="2:10" x14ac:dyDescent="0.2">
      <c r="B48" s="1" t="s">
        <v>17</v>
      </c>
      <c r="C48" s="13">
        <v>411</v>
      </c>
      <c r="D48" s="15">
        <v>84871</v>
      </c>
      <c r="E48" s="15">
        <v>1074</v>
      </c>
      <c r="F48" s="15">
        <v>145785</v>
      </c>
      <c r="G48" s="15">
        <v>1</v>
      </c>
      <c r="H48" s="15">
        <v>151</v>
      </c>
      <c r="I48" s="15">
        <v>2</v>
      </c>
      <c r="J48" s="15">
        <v>187</v>
      </c>
    </row>
    <row r="49" spans="2:10" x14ac:dyDescent="0.2">
      <c r="B49" s="1" t="s">
        <v>18</v>
      </c>
      <c r="C49" s="13">
        <v>132.001</v>
      </c>
      <c r="D49" s="15">
        <v>30259.08</v>
      </c>
      <c r="E49" s="15">
        <v>983.04499999999996</v>
      </c>
      <c r="F49" s="15">
        <v>175922.93</v>
      </c>
      <c r="G49" s="15">
        <v>2.2719999999999998</v>
      </c>
      <c r="H49" s="15">
        <v>390.3</v>
      </c>
      <c r="I49" s="15">
        <v>6.5229999999999997</v>
      </c>
      <c r="J49" s="15">
        <v>389.67</v>
      </c>
    </row>
    <row r="50" spans="2:10" x14ac:dyDescent="0.2">
      <c r="B50" s="1"/>
      <c r="C50" s="13"/>
      <c r="D50" s="15"/>
      <c r="E50" s="15"/>
      <c r="F50" s="15"/>
      <c r="G50" s="15"/>
      <c r="H50" s="15"/>
      <c r="I50" s="15"/>
      <c r="J50" s="15"/>
    </row>
    <row r="51" spans="2:10" x14ac:dyDescent="0.2">
      <c r="B51" s="1" t="s">
        <v>19</v>
      </c>
      <c r="C51" s="13">
        <v>171.91300000000001</v>
      </c>
      <c r="D51" s="15">
        <v>41568.92</v>
      </c>
      <c r="E51" s="15">
        <v>822.30499999999995</v>
      </c>
      <c r="F51" s="15">
        <v>121680.98</v>
      </c>
      <c r="G51" s="15">
        <v>0.55600000000000005</v>
      </c>
      <c r="H51" s="15">
        <v>61.5</v>
      </c>
      <c r="I51" s="15">
        <v>2.6480000000000001</v>
      </c>
      <c r="J51" s="15">
        <v>334.17</v>
      </c>
    </row>
    <row r="52" spans="2:10" x14ac:dyDescent="0.2">
      <c r="B52" s="1" t="s">
        <v>20</v>
      </c>
      <c r="C52" s="13">
        <v>170.03</v>
      </c>
      <c r="D52" s="15">
        <v>43357.58</v>
      </c>
      <c r="E52" s="15">
        <v>674.62599999999998</v>
      </c>
      <c r="F52" s="15">
        <v>97796.93</v>
      </c>
      <c r="G52" s="15">
        <v>1.3739999999999999</v>
      </c>
      <c r="H52" s="15">
        <v>157.55000000000001</v>
      </c>
      <c r="I52" s="15">
        <v>7.3860000000000001</v>
      </c>
      <c r="J52" s="15">
        <v>786.96</v>
      </c>
    </row>
    <row r="53" spans="2:10" x14ac:dyDescent="0.2">
      <c r="B53" s="1" t="s">
        <v>21</v>
      </c>
      <c r="C53" s="16">
        <v>125.15600000000001</v>
      </c>
      <c r="D53" s="14">
        <v>26742.07</v>
      </c>
      <c r="E53" s="14">
        <v>723.51499999999999</v>
      </c>
      <c r="F53" s="14">
        <v>104770.5</v>
      </c>
      <c r="G53" s="14">
        <v>0.53800000000000003</v>
      </c>
      <c r="H53" s="14">
        <v>58.9</v>
      </c>
      <c r="I53" s="14">
        <v>0.95199999999999996</v>
      </c>
      <c r="J53" s="14">
        <v>100</v>
      </c>
    </row>
    <row r="54" spans="2:10" x14ac:dyDescent="0.2">
      <c r="B54" s="1" t="s">
        <v>103</v>
      </c>
      <c r="C54" s="9">
        <v>149.16900000000001</v>
      </c>
      <c r="D54" s="2">
        <v>29473.23</v>
      </c>
      <c r="E54" s="2">
        <v>672.43899999999996</v>
      </c>
      <c r="F54" s="2">
        <v>89165.27</v>
      </c>
      <c r="G54" s="2">
        <v>0.44900000000000001</v>
      </c>
      <c r="H54" s="2">
        <v>59.85</v>
      </c>
      <c r="I54" s="2">
        <v>1.4990000000000001</v>
      </c>
      <c r="J54" s="2">
        <v>249</v>
      </c>
    </row>
    <row r="55" spans="2:10" x14ac:dyDescent="0.2">
      <c r="B55" s="1" t="s">
        <v>104</v>
      </c>
      <c r="C55" s="16">
        <v>126.795</v>
      </c>
      <c r="D55" s="14">
        <v>29227.27</v>
      </c>
      <c r="E55" s="14">
        <v>535.94000000000005</v>
      </c>
      <c r="F55" s="14">
        <v>73598.460000000006</v>
      </c>
      <c r="G55" s="14">
        <v>0.45</v>
      </c>
      <c r="H55" s="14">
        <v>60.9</v>
      </c>
      <c r="I55" s="14">
        <v>3.198</v>
      </c>
      <c r="J55" s="14">
        <v>506.41</v>
      </c>
    </row>
    <row r="56" spans="2:10" x14ac:dyDescent="0.2">
      <c r="B56" s="3" t="s">
        <v>105</v>
      </c>
      <c r="C56" s="17">
        <f>SUM(C58:C70)</f>
        <v>132.92400000000001</v>
      </c>
      <c r="D56" s="18">
        <f>SUM(D58:D70)</f>
        <v>28135.42</v>
      </c>
      <c r="E56" s="18">
        <f t="shared" ref="E56:J56" si="3">SUM(E58:E70)</f>
        <v>489.233</v>
      </c>
      <c r="F56" s="18">
        <f t="shared" si="3"/>
        <v>69817</v>
      </c>
      <c r="G56" s="18">
        <f t="shared" si="3"/>
        <v>0.44799999999999995</v>
      </c>
      <c r="H56" s="18">
        <f t="shared" si="3"/>
        <v>53.8</v>
      </c>
      <c r="I56" s="18">
        <f t="shared" si="3"/>
        <v>7.641</v>
      </c>
      <c r="J56" s="18">
        <f t="shared" si="3"/>
        <v>831.06999999999994</v>
      </c>
    </row>
    <row r="57" spans="2:10" x14ac:dyDescent="0.2">
      <c r="C57" s="9"/>
    </row>
    <row r="58" spans="2:10" x14ac:dyDescent="0.2">
      <c r="B58" s="1" t="s">
        <v>95</v>
      </c>
      <c r="C58" s="13">
        <v>13.59</v>
      </c>
      <c r="D58" s="15">
        <v>5426.6</v>
      </c>
      <c r="E58" s="15">
        <v>34.354999999999997</v>
      </c>
      <c r="F58" s="15">
        <v>6118.98</v>
      </c>
      <c r="G58" s="20">
        <v>2.5999999999999999E-2</v>
      </c>
      <c r="H58" s="20">
        <v>2.5</v>
      </c>
      <c r="I58" s="20">
        <v>0.10199999999999999</v>
      </c>
      <c r="J58" s="20">
        <v>8.8000000000000007</v>
      </c>
    </row>
    <row r="59" spans="2:10" x14ac:dyDescent="0.2">
      <c r="B59" s="1" t="s">
        <v>26</v>
      </c>
      <c r="C59" s="13">
        <v>11.673</v>
      </c>
      <c r="D59" s="15">
        <v>1992.32</v>
      </c>
      <c r="E59" s="15">
        <v>35.912999999999997</v>
      </c>
      <c r="F59" s="15">
        <v>5268.25</v>
      </c>
      <c r="G59" s="15">
        <v>1.7999999999999999E-2</v>
      </c>
      <c r="H59" s="15">
        <v>2</v>
      </c>
      <c r="I59" s="20">
        <v>1.2090000000000001</v>
      </c>
      <c r="J59" s="20">
        <v>196.1</v>
      </c>
    </row>
    <row r="60" spans="2:10" x14ac:dyDescent="0.2">
      <c r="B60" s="1" t="s">
        <v>27</v>
      </c>
      <c r="C60" s="13">
        <v>9.0609999999999999</v>
      </c>
      <c r="D60" s="15">
        <v>1815.05</v>
      </c>
      <c r="E60" s="15">
        <v>27.414999999999999</v>
      </c>
      <c r="F60" s="15">
        <v>4098.2700000000004</v>
      </c>
      <c r="G60" s="20" t="s">
        <v>28</v>
      </c>
      <c r="H60" s="20" t="s">
        <v>28</v>
      </c>
      <c r="I60" s="20" t="s">
        <v>28</v>
      </c>
      <c r="J60" s="20" t="s">
        <v>28</v>
      </c>
    </row>
    <row r="61" spans="2:10" x14ac:dyDescent="0.2">
      <c r="B61" s="1" t="s">
        <v>29</v>
      </c>
      <c r="C61" s="13">
        <v>8.1549999999999994</v>
      </c>
      <c r="D61" s="15">
        <v>1225.73</v>
      </c>
      <c r="E61" s="15">
        <v>44.74</v>
      </c>
      <c r="F61" s="15">
        <v>5682.4</v>
      </c>
      <c r="G61" s="20">
        <v>1.0999999999999999E-2</v>
      </c>
      <c r="H61" s="20">
        <v>0.8</v>
      </c>
      <c r="I61" s="20">
        <v>2.75</v>
      </c>
      <c r="J61" s="20">
        <v>90</v>
      </c>
    </row>
    <row r="62" spans="2:10" x14ac:dyDescent="0.2">
      <c r="B62" s="1" t="s">
        <v>30</v>
      </c>
      <c r="C62" s="13">
        <v>16.715</v>
      </c>
      <c r="D62" s="15">
        <v>5032.99</v>
      </c>
      <c r="E62" s="15">
        <v>60.790999999999997</v>
      </c>
      <c r="F62" s="15">
        <v>7325.14</v>
      </c>
      <c r="G62" s="20">
        <v>0.104</v>
      </c>
      <c r="H62" s="20">
        <v>12.5</v>
      </c>
      <c r="I62" s="20">
        <v>0.14399999999999999</v>
      </c>
      <c r="J62" s="20">
        <v>24.3</v>
      </c>
    </row>
    <row r="63" spans="2:10" x14ac:dyDescent="0.2">
      <c r="B63" s="1" t="s">
        <v>31</v>
      </c>
      <c r="C63" s="13">
        <v>10.192</v>
      </c>
      <c r="D63" s="15">
        <v>2230.6799999999998</v>
      </c>
      <c r="E63" s="15">
        <v>35.545999999999999</v>
      </c>
      <c r="F63" s="15">
        <v>5371.26</v>
      </c>
      <c r="G63" s="20">
        <v>1.7999999999999999E-2</v>
      </c>
      <c r="H63" s="20">
        <v>2.2999999999999998</v>
      </c>
      <c r="I63" s="20">
        <v>0.105</v>
      </c>
      <c r="J63" s="20">
        <v>6.3</v>
      </c>
    </row>
    <row r="64" spans="2:10" x14ac:dyDescent="0.2">
      <c r="C64" s="13"/>
      <c r="D64" s="15"/>
      <c r="E64" s="15"/>
      <c r="F64" s="15"/>
      <c r="G64" s="15"/>
      <c r="H64" s="15"/>
      <c r="I64" s="15"/>
    </row>
    <row r="65" spans="1:10" x14ac:dyDescent="0.2">
      <c r="B65" s="1" t="s">
        <v>32</v>
      </c>
      <c r="C65" s="13">
        <v>15.191000000000001</v>
      </c>
      <c r="D65" s="15">
        <v>3026.18</v>
      </c>
      <c r="E65" s="15">
        <v>42.756</v>
      </c>
      <c r="F65" s="15">
        <v>8157.73</v>
      </c>
      <c r="G65" s="20">
        <v>0.14799999999999999</v>
      </c>
      <c r="H65" s="20">
        <v>23.2</v>
      </c>
      <c r="I65" s="20">
        <v>5.7000000000000002E-2</v>
      </c>
      <c r="J65" s="20">
        <v>12</v>
      </c>
    </row>
    <row r="66" spans="1:10" x14ac:dyDescent="0.2">
      <c r="B66" s="1" t="s">
        <v>33</v>
      </c>
      <c r="C66" s="13">
        <v>17.757000000000001</v>
      </c>
      <c r="D66" s="15">
        <v>3332.02</v>
      </c>
      <c r="E66" s="15">
        <v>43.344999999999999</v>
      </c>
      <c r="F66" s="15">
        <v>5995.82</v>
      </c>
      <c r="G66" s="20" t="s">
        <v>28</v>
      </c>
      <c r="H66" s="20" t="s">
        <v>28</v>
      </c>
      <c r="I66" s="20">
        <v>0.41199999999999998</v>
      </c>
      <c r="J66" s="20">
        <v>57</v>
      </c>
    </row>
    <row r="67" spans="1:10" x14ac:dyDescent="0.2">
      <c r="B67" s="1" t="s">
        <v>34</v>
      </c>
      <c r="C67" s="13">
        <v>3.6230000000000002</v>
      </c>
      <c r="D67" s="15">
        <v>483.5</v>
      </c>
      <c r="E67" s="15">
        <v>31.902999999999999</v>
      </c>
      <c r="F67" s="15">
        <v>4648.8500000000004</v>
      </c>
      <c r="G67" s="20">
        <v>6.5000000000000002E-2</v>
      </c>
      <c r="H67" s="20">
        <v>5</v>
      </c>
      <c r="I67" s="20">
        <v>0.223</v>
      </c>
      <c r="J67" s="20">
        <v>47.4</v>
      </c>
    </row>
    <row r="68" spans="1:10" x14ac:dyDescent="0.2">
      <c r="B68" s="1" t="s">
        <v>35</v>
      </c>
      <c r="C68" s="13">
        <v>11.625999999999999</v>
      </c>
      <c r="D68" s="15">
        <v>1064.95</v>
      </c>
      <c r="E68" s="15">
        <v>38.847000000000001</v>
      </c>
      <c r="F68" s="15">
        <v>5273.93</v>
      </c>
      <c r="G68" s="20">
        <v>3.5999999999999997E-2</v>
      </c>
      <c r="H68" s="20">
        <v>2.5</v>
      </c>
      <c r="I68" s="20">
        <v>1.254</v>
      </c>
      <c r="J68" s="20">
        <v>120.17</v>
      </c>
    </row>
    <row r="69" spans="1:10" x14ac:dyDescent="0.2">
      <c r="B69" s="1" t="s">
        <v>36</v>
      </c>
      <c r="C69" s="13">
        <v>6.4969999999999999</v>
      </c>
      <c r="D69" s="15">
        <v>1317.3</v>
      </c>
      <c r="E69" s="15">
        <v>39.752000000000002</v>
      </c>
      <c r="F69" s="15">
        <v>6173.79</v>
      </c>
      <c r="G69" s="20">
        <v>2.1999999999999999E-2</v>
      </c>
      <c r="H69" s="20">
        <v>3</v>
      </c>
      <c r="I69" s="20">
        <v>1.107</v>
      </c>
      <c r="J69" s="20">
        <v>219</v>
      </c>
    </row>
    <row r="70" spans="1:10" x14ac:dyDescent="0.2">
      <c r="B70" s="1" t="s">
        <v>37</v>
      </c>
      <c r="C70" s="13">
        <v>8.8439999999999994</v>
      </c>
      <c r="D70" s="15">
        <v>1188.0999999999999</v>
      </c>
      <c r="E70" s="15">
        <v>53.87</v>
      </c>
      <c r="F70" s="15">
        <v>5702.58</v>
      </c>
      <c r="G70" s="20" t="s">
        <v>28</v>
      </c>
      <c r="H70" s="20" t="s">
        <v>28</v>
      </c>
      <c r="I70" s="20">
        <v>0.27800000000000002</v>
      </c>
      <c r="J70" s="20">
        <v>50</v>
      </c>
    </row>
    <row r="71" spans="1:10" ht="18" thickBot="1" x14ac:dyDescent="0.25">
      <c r="B71" s="4"/>
      <c r="C71" s="21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49</v>
      </c>
    </row>
    <row r="73" spans="1:10" x14ac:dyDescent="0.2">
      <c r="A73" s="1"/>
    </row>
  </sheetData>
  <phoneticPr fontId="2"/>
  <pageMargins left="0.4" right="0.46" top="0.56999999999999995" bottom="0.62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8"/>
  <sheetViews>
    <sheetView showGridLines="0" zoomScale="75" workbookViewId="0">
      <selection activeCell="H26" sqref="H26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/>
    <col min="7" max="7" width="15.875" style="2" customWidth="1"/>
    <col min="8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/>
    <col min="263" max="263" width="15.875" style="2" customWidth="1"/>
    <col min="264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/>
    <col min="519" max="519" width="15.875" style="2" customWidth="1"/>
    <col min="520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/>
    <col min="775" max="775" width="15.875" style="2" customWidth="1"/>
    <col min="776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/>
    <col min="1031" max="1031" width="15.875" style="2" customWidth="1"/>
    <col min="1032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/>
    <col min="1287" max="1287" width="15.875" style="2" customWidth="1"/>
    <col min="1288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/>
    <col min="1543" max="1543" width="15.875" style="2" customWidth="1"/>
    <col min="1544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/>
    <col min="1799" max="1799" width="15.875" style="2" customWidth="1"/>
    <col min="1800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/>
    <col min="2055" max="2055" width="15.875" style="2" customWidth="1"/>
    <col min="2056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/>
    <col min="2311" max="2311" width="15.875" style="2" customWidth="1"/>
    <col min="2312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/>
    <col min="2567" max="2567" width="15.875" style="2" customWidth="1"/>
    <col min="2568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/>
    <col min="2823" max="2823" width="15.875" style="2" customWidth="1"/>
    <col min="2824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/>
    <col min="3079" max="3079" width="15.875" style="2" customWidth="1"/>
    <col min="3080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/>
    <col min="3335" max="3335" width="15.875" style="2" customWidth="1"/>
    <col min="3336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/>
    <col min="3591" max="3591" width="15.875" style="2" customWidth="1"/>
    <col min="3592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/>
    <col min="3847" max="3847" width="15.875" style="2" customWidth="1"/>
    <col min="3848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/>
    <col min="4103" max="4103" width="15.875" style="2" customWidth="1"/>
    <col min="4104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/>
    <col min="4359" max="4359" width="15.875" style="2" customWidth="1"/>
    <col min="4360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/>
    <col min="4615" max="4615" width="15.875" style="2" customWidth="1"/>
    <col min="4616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/>
    <col min="4871" max="4871" width="15.875" style="2" customWidth="1"/>
    <col min="4872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/>
    <col min="5127" max="5127" width="15.875" style="2" customWidth="1"/>
    <col min="5128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/>
    <col min="5383" max="5383" width="15.875" style="2" customWidth="1"/>
    <col min="5384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/>
    <col min="5639" max="5639" width="15.875" style="2" customWidth="1"/>
    <col min="5640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/>
    <col min="5895" max="5895" width="15.875" style="2" customWidth="1"/>
    <col min="5896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/>
    <col min="6151" max="6151" width="15.875" style="2" customWidth="1"/>
    <col min="6152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/>
    <col min="6407" max="6407" width="15.875" style="2" customWidth="1"/>
    <col min="6408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/>
    <col min="6663" max="6663" width="15.875" style="2" customWidth="1"/>
    <col min="6664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/>
    <col min="6919" max="6919" width="15.875" style="2" customWidth="1"/>
    <col min="6920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/>
    <col min="7175" max="7175" width="15.875" style="2" customWidth="1"/>
    <col min="7176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/>
    <col min="7431" max="7431" width="15.875" style="2" customWidth="1"/>
    <col min="7432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/>
    <col min="7687" max="7687" width="15.875" style="2" customWidth="1"/>
    <col min="7688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/>
    <col min="7943" max="7943" width="15.875" style="2" customWidth="1"/>
    <col min="7944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/>
    <col min="8199" max="8199" width="15.875" style="2" customWidth="1"/>
    <col min="8200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/>
    <col min="8455" max="8455" width="15.875" style="2" customWidth="1"/>
    <col min="8456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/>
    <col min="8711" max="8711" width="15.875" style="2" customWidth="1"/>
    <col min="8712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/>
    <col min="8967" max="8967" width="15.875" style="2" customWidth="1"/>
    <col min="8968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/>
    <col min="9223" max="9223" width="15.875" style="2" customWidth="1"/>
    <col min="9224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/>
    <col min="9479" max="9479" width="15.875" style="2" customWidth="1"/>
    <col min="9480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/>
    <col min="9735" max="9735" width="15.875" style="2" customWidth="1"/>
    <col min="9736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/>
    <col min="9991" max="9991" width="15.875" style="2" customWidth="1"/>
    <col min="9992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/>
    <col min="10247" max="10247" width="15.875" style="2" customWidth="1"/>
    <col min="10248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/>
    <col min="10503" max="10503" width="15.875" style="2" customWidth="1"/>
    <col min="10504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/>
    <col min="10759" max="10759" width="15.875" style="2" customWidth="1"/>
    <col min="10760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/>
    <col min="11015" max="11015" width="15.875" style="2" customWidth="1"/>
    <col min="11016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/>
    <col min="11271" max="11271" width="15.875" style="2" customWidth="1"/>
    <col min="11272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/>
    <col min="11527" max="11527" width="15.875" style="2" customWidth="1"/>
    <col min="11528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/>
    <col min="11783" max="11783" width="15.875" style="2" customWidth="1"/>
    <col min="11784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/>
    <col min="12039" max="12039" width="15.875" style="2" customWidth="1"/>
    <col min="12040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/>
    <col min="12295" max="12295" width="15.875" style="2" customWidth="1"/>
    <col min="12296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/>
    <col min="12551" max="12551" width="15.875" style="2" customWidth="1"/>
    <col min="12552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/>
    <col min="12807" max="12807" width="15.875" style="2" customWidth="1"/>
    <col min="12808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/>
    <col min="13063" max="13063" width="15.875" style="2" customWidth="1"/>
    <col min="13064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/>
    <col min="13319" max="13319" width="15.875" style="2" customWidth="1"/>
    <col min="13320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/>
    <col min="13575" max="13575" width="15.875" style="2" customWidth="1"/>
    <col min="13576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/>
    <col min="13831" max="13831" width="15.875" style="2" customWidth="1"/>
    <col min="13832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/>
    <col min="14087" max="14087" width="15.875" style="2" customWidth="1"/>
    <col min="14088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/>
    <col min="14343" max="14343" width="15.875" style="2" customWidth="1"/>
    <col min="14344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/>
    <col min="14599" max="14599" width="15.875" style="2" customWidth="1"/>
    <col min="14600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/>
    <col min="14855" max="14855" width="15.875" style="2" customWidth="1"/>
    <col min="14856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/>
    <col min="15111" max="15111" width="15.875" style="2" customWidth="1"/>
    <col min="15112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/>
    <col min="15367" max="15367" width="15.875" style="2" customWidth="1"/>
    <col min="15368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/>
    <col min="15623" max="15623" width="15.875" style="2" customWidth="1"/>
    <col min="15624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/>
    <col min="15879" max="15879" width="15.875" style="2" customWidth="1"/>
    <col min="15880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/>
    <col min="16135" max="16135" width="15.875" style="2" customWidth="1"/>
    <col min="16136" max="16137" width="14.62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106</v>
      </c>
    </row>
    <row r="7" spans="1:10" x14ac:dyDescent="0.2">
      <c r="C7" s="1" t="s">
        <v>107</v>
      </c>
    </row>
    <row r="8" spans="1:10" ht="18" thickBot="1" x14ac:dyDescent="0.25">
      <c r="B8" s="4"/>
      <c r="C8" s="28" t="s">
        <v>108</v>
      </c>
      <c r="D8" s="4"/>
      <c r="E8" s="4"/>
      <c r="F8" s="4"/>
      <c r="G8" s="4"/>
      <c r="H8" s="4"/>
      <c r="I8" s="4"/>
      <c r="J8" s="4"/>
    </row>
    <row r="9" spans="1:10" x14ac:dyDescent="0.2">
      <c r="C9" s="5"/>
      <c r="D9" s="6" t="s">
        <v>109</v>
      </c>
      <c r="E9" s="7"/>
      <c r="F9" s="7"/>
      <c r="G9" s="7"/>
      <c r="H9" s="5"/>
      <c r="I9" s="6" t="s">
        <v>110</v>
      </c>
      <c r="J9" s="7"/>
    </row>
    <row r="10" spans="1:10" x14ac:dyDescent="0.2">
      <c r="B10" s="1" t="s">
        <v>111</v>
      </c>
      <c r="C10" s="9"/>
      <c r="D10" s="7"/>
      <c r="E10" s="7"/>
      <c r="F10" s="7"/>
      <c r="G10" s="10" t="s">
        <v>112</v>
      </c>
      <c r="H10" s="9"/>
      <c r="I10" s="9"/>
      <c r="J10" s="9"/>
    </row>
    <row r="11" spans="1:10" x14ac:dyDescent="0.2">
      <c r="B11" s="7"/>
      <c r="C11" s="8" t="s">
        <v>113</v>
      </c>
      <c r="D11" s="26" t="s">
        <v>114</v>
      </c>
      <c r="E11" s="26" t="s">
        <v>115</v>
      </c>
      <c r="F11" s="26" t="s">
        <v>116</v>
      </c>
      <c r="G11" s="8" t="s">
        <v>117</v>
      </c>
      <c r="H11" s="8" t="s">
        <v>118</v>
      </c>
      <c r="I11" s="26" t="s">
        <v>119</v>
      </c>
      <c r="J11" s="26" t="s">
        <v>120</v>
      </c>
    </row>
    <row r="12" spans="1:10" x14ac:dyDescent="0.2">
      <c r="C12" s="11" t="s">
        <v>121</v>
      </c>
      <c r="D12" s="12" t="s">
        <v>121</v>
      </c>
      <c r="E12" s="12" t="s">
        <v>121</v>
      </c>
      <c r="F12" s="12" t="s">
        <v>121</v>
      </c>
      <c r="G12" s="12" t="s">
        <v>122</v>
      </c>
      <c r="H12" s="12" t="s">
        <v>123</v>
      </c>
      <c r="I12" s="12" t="s">
        <v>123</v>
      </c>
      <c r="J12" s="12" t="s">
        <v>123</v>
      </c>
    </row>
    <row r="13" spans="1:10" x14ac:dyDescent="0.2">
      <c r="B13" s="1" t="s">
        <v>124</v>
      </c>
      <c r="C13" s="16">
        <f t="shared" ref="C13:C23" si="0">D13+E13+F13</f>
        <v>12339</v>
      </c>
      <c r="D13" s="15">
        <v>11766</v>
      </c>
      <c r="E13" s="15">
        <v>570</v>
      </c>
      <c r="F13" s="15">
        <v>3</v>
      </c>
      <c r="G13" s="15">
        <v>1189833</v>
      </c>
      <c r="H13" s="14">
        <f t="shared" ref="H13:H23" si="1">I13+J13</f>
        <v>818</v>
      </c>
      <c r="I13" s="15">
        <v>818</v>
      </c>
      <c r="J13" s="20" t="s">
        <v>125</v>
      </c>
    </row>
    <row r="14" spans="1:10" x14ac:dyDescent="0.2">
      <c r="B14" s="1" t="s">
        <v>126</v>
      </c>
      <c r="C14" s="16">
        <f t="shared" si="0"/>
        <v>15165</v>
      </c>
      <c r="D14" s="15">
        <v>14226</v>
      </c>
      <c r="E14" s="15">
        <v>937</v>
      </c>
      <c r="F14" s="15">
        <v>2</v>
      </c>
      <c r="G14" s="15">
        <v>1379246</v>
      </c>
      <c r="H14" s="14">
        <f t="shared" si="1"/>
        <v>675</v>
      </c>
      <c r="I14" s="15">
        <v>671</v>
      </c>
      <c r="J14" s="15">
        <v>4</v>
      </c>
    </row>
    <row r="15" spans="1:10" x14ac:dyDescent="0.2">
      <c r="B15" s="1" t="s">
        <v>127</v>
      </c>
      <c r="C15" s="16">
        <f t="shared" si="0"/>
        <v>10837</v>
      </c>
      <c r="D15" s="15">
        <v>10375</v>
      </c>
      <c r="E15" s="15">
        <v>459</v>
      </c>
      <c r="F15" s="15">
        <v>3</v>
      </c>
      <c r="G15" s="15">
        <v>1034084</v>
      </c>
      <c r="H15" s="14">
        <f t="shared" si="1"/>
        <v>625</v>
      </c>
      <c r="I15" s="15">
        <v>624</v>
      </c>
      <c r="J15" s="15">
        <v>1</v>
      </c>
    </row>
    <row r="16" spans="1:10" x14ac:dyDescent="0.2">
      <c r="B16" s="1" t="s">
        <v>128</v>
      </c>
      <c r="C16" s="16">
        <f t="shared" si="0"/>
        <v>9522</v>
      </c>
      <c r="D16" s="15">
        <v>9082</v>
      </c>
      <c r="E16" s="15">
        <v>437</v>
      </c>
      <c r="F16" s="15">
        <v>3</v>
      </c>
      <c r="G16" s="15">
        <v>949122</v>
      </c>
      <c r="H16" s="14">
        <f t="shared" si="1"/>
        <v>789</v>
      </c>
      <c r="I16" s="15">
        <v>789</v>
      </c>
      <c r="J16" s="20" t="s">
        <v>125</v>
      </c>
    </row>
    <row r="17" spans="2:10" x14ac:dyDescent="0.2">
      <c r="B17" s="1" t="s">
        <v>129</v>
      </c>
      <c r="C17" s="16">
        <f t="shared" si="0"/>
        <v>9337</v>
      </c>
      <c r="D17" s="15">
        <v>8878</v>
      </c>
      <c r="E17" s="15">
        <v>457</v>
      </c>
      <c r="F17" s="15">
        <v>2</v>
      </c>
      <c r="G17" s="15">
        <v>968765</v>
      </c>
      <c r="H17" s="14">
        <f t="shared" si="1"/>
        <v>572</v>
      </c>
      <c r="I17" s="15">
        <v>572</v>
      </c>
      <c r="J17" s="20" t="s">
        <v>125</v>
      </c>
    </row>
    <row r="18" spans="2:10" x14ac:dyDescent="0.2">
      <c r="B18" s="1" t="s">
        <v>130</v>
      </c>
      <c r="C18" s="16">
        <f t="shared" si="0"/>
        <v>11606</v>
      </c>
      <c r="D18" s="15">
        <v>10780</v>
      </c>
      <c r="E18" s="15">
        <v>819</v>
      </c>
      <c r="F18" s="15">
        <v>7</v>
      </c>
      <c r="G18" s="15">
        <v>1169777</v>
      </c>
      <c r="H18" s="14">
        <f t="shared" si="1"/>
        <v>723</v>
      </c>
      <c r="I18" s="15">
        <v>721</v>
      </c>
      <c r="J18" s="15">
        <v>2</v>
      </c>
    </row>
    <row r="19" spans="2:10" x14ac:dyDescent="0.2">
      <c r="B19" s="1" t="s">
        <v>131</v>
      </c>
      <c r="C19" s="16">
        <f t="shared" si="0"/>
        <v>9442</v>
      </c>
      <c r="D19" s="15">
        <v>9251</v>
      </c>
      <c r="E19" s="15">
        <v>191</v>
      </c>
      <c r="F19" s="20" t="s">
        <v>125</v>
      </c>
      <c r="G19" s="15">
        <v>965977</v>
      </c>
      <c r="H19" s="14">
        <f t="shared" si="1"/>
        <v>648</v>
      </c>
      <c r="I19" s="15">
        <v>647</v>
      </c>
      <c r="J19" s="15">
        <v>1</v>
      </c>
    </row>
    <row r="20" spans="2:10" x14ac:dyDescent="0.2">
      <c r="B20" s="1" t="s">
        <v>132</v>
      </c>
      <c r="C20" s="16">
        <f t="shared" si="0"/>
        <v>10638</v>
      </c>
      <c r="D20" s="15">
        <v>10621</v>
      </c>
      <c r="E20" s="15">
        <v>16</v>
      </c>
      <c r="F20" s="15">
        <v>1</v>
      </c>
      <c r="G20" s="15">
        <v>1122954</v>
      </c>
      <c r="H20" s="14">
        <f t="shared" si="1"/>
        <v>905</v>
      </c>
      <c r="I20" s="15">
        <v>901</v>
      </c>
      <c r="J20" s="15">
        <v>4</v>
      </c>
    </row>
    <row r="21" spans="2:10" x14ac:dyDescent="0.2">
      <c r="B21" s="1" t="s">
        <v>19</v>
      </c>
      <c r="C21" s="16">
        <f t="shared" si="0"/>
        <v>8779</v>
      </c>
      <c r="D21" s="15">
        <v>8602</v>
      </c>
      <c r="E21" s="15">
        <v>175</v>
      </c>
      <c r="F21" s="15">
        <v>2</v>
      </c>
      <c r="G21" s="15">
        <v>933871</v>
      </c>
      <c r="H21" s="14">
        <f t="shared" si="1"/>
        <v>654</v>
      </c>
      <c r="I21" s="15">
        <v>651</v>
      </c>
      <c r="J21" s="15">
        <v>3</v>
      </c>
    </row>
    <row r="22" spans="2:10" x14ac:dyDescent="0.2">
      <c r="B22" s="1" t="s">
        <v>20</v>
      </c>
      <c r="C22" s="16">
        <f t="shared" si="0"/>
        <v>7813</v>
      </c>
      <c r="D22" s="15">
        <v>7583</v>
      </c>
      <c r="E22" s="15">
        <v>229</v>
      </c>
      <c r="F22" s="15">
        <v>1</v>
      </c>
      <c r="G22" s="15">
        <v>804838</v>
      </c>
      <c r="H22" s="14">
        <f t="shared" si="1"/>
        <v>583</v>
      </c>
      <c r="I22" s="15">
        <v>581</v>
      </c>
      <c r="J22" s="15">
        <v>2</v>
      </c>
    </row>
    <row r="23" spans="2:10" x14ac:dyDescent="0.2">
      <c r="B23" s="1" t="s">
        <v>21</v>
      </c>
      <c r="C23" s="16">
        <f t="shared" si="0"/>
        <v>7816</v>
      </c>
      <c r="D23" s="15">
        <v>7415</v>
      </c>
      <c r="E23" s="15">
        <v>399</v>
      </c>
      <c r="F23" s="15">
        <v>2</v>
      </c>
      <c r="G23" s="15">
        <v>850932</v>
      </c>
      <c r="H23" s="14">
        <f t="shared" si="1"/>
        <v>335</v>
      </c>
      <c r="I23" s="15">
        <v>335</v>
      </c>
      <c r="J23" s="20" t="s">
        <v>125</v>
      </c>
    </row>
    <row r="24" spans="2:10" x14ac:dyDescent="0.2">
      <c r="B24" s="1" t="s">
        <v>133</v>
      </c>
      <c r="C24" s="16">
        <f>D24+E24+F24</f>
        <v>7893</v>
      </c>
      <c r="D24" s="15">
        <v>7330</v>
      </c>
      <c r="E24" s="15">
        <v>562</v>
      </c>
      <c r="F24" s="15">
        <v>1</v>
      </c>
      <c r="G24" s="15">
        <v>837386</v>
      </c>
      <c r="H24" s="14">
        <f>I24+J24</f>
        <v>240</v>
      </c>
      <c r="I24" s="15">
        <v>240</v>
      </c>
      <c r="J24" s="20" t="s">
        <v>125</v>
      </c>
    </row>
    <row r="25" spans="2:10" x14ac:dyDescent="0.2">
      <c r="B25" s="1" t="s">
        <v>134</v>
      </c>
      <c r="C25" s="16">
        <f>D25+E25+F25</f>
        <v>6744</v>
      </c>
      <c r="D25" s="15">
        <v>6292</v>
      </c>
      <c r="E25" s="15">
        <v>452</v>
      </c>
      <c r="F25" s="20" t="s">
        <v>125</v>
      </c>
      <c r="G25" s="15">
        <v>730948</v>
      </c>
      <c r="H25" s="14">
        <f>I25+J25</f>
        <v>197</v>
      </c>
      <c r="I25" s="15">
        <v>197</v>
      </c>
      <c r="J25" s="20" t="s">
        <v>125</v>
      </c>
    </row>
    <row r="26" spans="2:10" s="19" customFormat="1" x14ac:dyDescent="0.2">
      <c r="B26" s="3" t="s">
        <v>135</v>
      </c>
      <c r="C26" s="17">
        <f>D26+E26+F26</f>
        <v>6559</v>
      </c>
      <c r="D26" s="29">
        <v>6118</v>
      </c>
      <c r="E26" s="29">
        <v>441</v>
      </c>
      <c r="F26" s="30" t="s">
        <v>125</v>
      </c>
      <c r="G26" s="29">
        <v>685595</v>
      </c>
      <c r="H26" s="18">
        <f>I26+J26</f>
        <v>238</v>
      </c>
      <c r="I26" s="29">
        <v>238</v>
      </c>
      <c r="J26" s="30" t="s">
        <v>125</v>
      </c>
    </row>
    <row r="27" spans="2:10" ht="18" thickBot="1" x14ac:dyDescent="0.25">
      <c r="B27" s="4"/>
      <c r="C27" s="21"/>
      <c r="D27" s="4"/>
      <c r="E27" s="4"/>
      <c r="F27" s="4"/>
      <c r="G27" s="4"/>
      <c r="H27" s="4"/>
      <c r="I27" s="4"/>
      <c r="J27" s="4"/>
    </row>
    <row r="28" spans="2:10" x14ac:dyDescent="0.2">
      <c r="C28" s="1" t="s">
        <v>49</v>
      </c>
    </row>
  </sheetData>
  <phoneticPr fontId="2"/>
  <pageMargins left="0.37" right="0.46" top="0.56999999999999995" bottom="0.59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8"/>
  <sheetViews>
    <sheetView showGridLines="0" zoomScale="75" workbookViewId="0">
      <selection activeCell="H26" sqref="H26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/>
    <col min="7" max="7" width="15.875" style="2" customWidth="1"/>
    <col min="8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/>
    <col min="263" max="263" width="15.875" style="2" customWidth="1"/>
    <col min="264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/>
    <col min="519" max="519" width="15.875" style="2" customWidth="1"/>
    <col min="520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/>
    <col min="775" max="775" width="15.875" style="2" customWidth="1"/>
    <col min="776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/>
    <col min="1031" max="1031" width="15.875" style="2" customWidth="1"/>
    <col min="1032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/>
    <col min="1287" max="1287" width="15.875" style="2" customWidth="1"/>
    <col min="1288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/>
    <col min="1543" max="1543" width="15.875" style="2" customWidth="1"/>
    <col min="1544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/>
    <col min="1799" max="1799" width="15.875" style="2" customWidth="1"/>
    <col min="1800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/>
    <col min="2055" max="2055" width="15.875" style="2" customWidth="1"/>
    <col min="2056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/>
    <col min="2311" max="2311" width="15.875" style="2" customWidth="1"/>
    <col min="2312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/>
    <col min="2567" max="2567" width="15.875" style="2" customWidth="1"/>
    <col min="2568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/>
    <col min="2823" max="2823" width="15.875" style="2" customWidth="1"/>
    <col min="2824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/>
    <col min="3079" max="3079" width="15.875" style="2" customWidth="1"/>
    <col min="3080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/>
    <col min="3335" max="3335" width="15.875" style="2" customWidth="1"/>
    <col min="3336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/>
    <col min="3591" max="3591" width="15.875" style="2" customWidth="1"/>
    <col min="3592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/>
    <col min="3847" max="3847" width="15.875" style="2" customWidth="1"/>
    <col min="3848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/>
    <col min="4103" max="4103" width="15.875" style="2" customWidth="1"/>
    <col min="4104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/>
    <col min="4359" max="4359" width="15.875" style="2" customWidth="1"/>
    <col min="4360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/>
    <col min="4615" max="4615" width="15.875" style="2" customWidth="1"/>
    <col min="4616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/>
    <col min="4871" max="4871" width="15.875" style="2" customWidth="1"/>
    <col min="4872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/>
    <col min="5127" max="5127" width="15.875" style="2" customWidth="1"/>
    <col min="5128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/>
    <col min="5383" max="5383" width="15.875" style="2" customWidth="1"/>
    <col min="5384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/>
    <col min="5639" max="5639" width="15.875" style="2" customWidth="1"/>
    <col min="5640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/>
    <col min="5895" max="5895" width="15.875" style="2" customWidth="1"/>
    <col min="5896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/>
    <col min="6151" max="6151" width="15.875" style="2" customWidth="1"/>
    <col min="6152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/>
    <col min="6407" max="6407" width="15.875" style="2" customWidth="1"/>
    <col min="6408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/>
    <col min="6663" max="6663" width="15.875" style="2" customWidth="1"/>
    <col min="6664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/>
    <col min="6919" max="6919" width="15.875" style="2" customWidth="1"/>
    <col min="6920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/>
    <col min="7175" max="7175" width="15.875" style="2" customWidth="1"/>
    <col min="7176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/>
    <col min="7431" max="7431" width="15.875" style="2" customWidth="1"/>
    <col min="7432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/>
    <col min="7687" max="7687" width="15.875" style="2" customWidth="1"/>
    <col min="7688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/>
    <col min="7943" max="7943" width="15.875" style="2" customWidth="1"/>
    <col min="7944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/>
    <col min="8199" max="8199" width="15.875" style="2" customWidth="1"/>
    <col min="8200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/>
    <col min="8455" max="8455" width="15.875" style="2" customWidth="1"/>
    <col min="8456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/>
    <col min="8711" max="8711" width="15.875" style="2" customWidth="1"/>
    <col min="8712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/>
    <col min="8967" max="8967" width="15.875" style="2" customWidth="1"/>
    <col min="8968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/>
    <col min="9223" max="9223" width="15.875" style="2" customWidth="1"/>
    <col min="9224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/>
    <col min="9479" max="9479" width="15.875" style="2" customWidth="1"/>
    <col min="9480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/>
    <col min="9735" max="9735" width="15.875" style="2" customWidth="1"/>
    <col min="9736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/>
    <col min="9991" max="9991" width="15.875" style="2" customWidth="1"/>
    <col min="9992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/>
    <col min="10247" max="10247" width="15.875" style="2" customWidth="1"/>
    <col min="10248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/>
    <col min="10503" max="10503" width="15.875" style="2" customWidth="1"/>
    <col min="10504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/>
    <col min="10759" max="10759" width="15.875" style="2" customWidth="1"/>
    <col min="10760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/>
    <col min="11015" max="11015" width="15.875" style="2" customWidth="1"/>
    <col min="11016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/>
    <col min="11271" max="11271" width="15.875" style="2" customWidth="1"/>
    <col min="11272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/>
    <col min="11527" max="11527" width="15.875" style="2" customWidth="1"/>
    <col min="11528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/>
    <col min="11783" max="11783" width="15.875" style="2" customWidth="1"/>
    <col min="11784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/>
    <col min="12039" max="12039" width="15.875" style="2" customWidth="1"/>
    <col min="12040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/>
    <col min="12295" max="12295" width="15.875" style="2" customWidth="1"/>
    <col min="12296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/>
    <col min="12551" max="12551" width="15.875" style="2" customWidth="1"/>
    <col min="12552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/>
    <col min="12807" max="12807" width="15.875" style="2" customWidth="1"/>
    <col min="12808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/>
    <col min="13063" max="13063" width="15.875" style="2" customWidth="1"/>
    <col min="13064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/>
    <col min="13319" max="13319" width="15.875" style="2" customWidth="1"/>
    <col min="13320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/>
    <col min="13575" max="13575" width="15.875" style="2" customWidth="1"/>
    <col min="13576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/>
    <col min="13831" max="13831" width="15.875" style="2" customWidth="1"/>
    <col min="13832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/>
    <col min="14087" max="14087" width="15.875" style="2" customWidth="1"/>
    <col min="14088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/>
    <col min="14343" max="14343" width="15.875" style="2" customWidth="1"/>
    <col min="14344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/>
    <col min="14599" max="14599" width="15.875" style="2" customWidth="1"/>
    <col min="14600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/>
    <col min="14855" max="14855" width="15.875" style="2" customWidth="1"/>
    <col min="14856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/>
    <col min="15111" max="15111" width="15.875" style="2" customWidth="1"/>
    <col min="15112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/>
    <col min="15367" max="15367" width="15.875" style="2" customWidth="1"/>
    <col min="15368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/>
    <col min="15623" max="15623" width="15.875" style="2" customWidth="1"/>
    <col min="15624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/>
    <col min="15879" max="15879" width="15.875" style="2" customWidth="1"/>
    <col min="15880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/>
    <col min="16135" max="16135" width="15.875" style="2" customWidth="1"/>
    <col min="16136" max="16137" width="14.62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A6" s="18"/>
      <c r="D6" s="3" t="s">
        <v>136</v>
      </c>
    </row>
    <row r="7" spans="1:10" x14ac:dyDescent="0.2">
      <c r="C7" s="3" t="s">
        <v>137</v>
      </c>
    </row>
    <row r="8" spans="1:10" ht="18" thickBot="1" x14ac:dyDescent="0.25">
      <c r="B8" s="4"/>
      <c r="C8" s="4"/>
      <c r="D8" s="4"/>
      <c r="E8" s="4"/>
      <c r="F8" s="4"/>
      <c r="G8" s="4"/>
      <c r="H8" s="4"/>
      <c r="I8" s="4"/>
      <c r="J8" s="31" t="s">
        <v>138</v>
      </c>
    </row>
    <row r="9" spans="1:10" x14ac:dyDescent="0.2">
      <c r="C9" s="9"/>
      <c r="D9" s="5"/>
      <c r="E9" s="6" t="s">
        <v>139</v>
      </c>
      <c r="F9" s="7"/>
      <c r="G9" s="5"/>
      <c r="H9" s="6" t="s">
        <v>140</v>
      </c>
      <c r="I9" s="7"/>
      <c r="J9" s="7"/>
    </row>
    <row r="10" spans="1:10" x14ac:dyDescent="0.2">
      <c r="B10" s="1" t="s">
        <v>111</v>
      </c>
      <c r="C10" s="10" t="s">
        <v>118</v>
      </c>
      <c r="D10" s="9"/>
      <c r="E10" s="10" t="s">
        <v>141</v>
      </c>
      <c r="F10" s="9"/>
      <c r="G10" s="9"/>
      <c r="H10" s="9"/>
      <c r="I10" s="10" t="s">
        <v>142</v>
      </c>
      <c r="J10" s="10" t="s">
        <v>143</v>
      </c>
    </row>
    <row r="11" spans="1:10" x14ac:dyDescent="0.2">
      <c r="B11" s="7"/>
      <c r="C11" s="5"/>
      <c r="D11" s="8" t="s">
        <v>144</v>
      </c>
      <c r="E11" s="8" t="s">
        <v>145</v>
      </c>
      <c r="F11" s="8" t="s">
        <v>146</v>
      </c>
      <c r="G11" s="8" t="s">
        <v>144</v>
      </c>
      <c r="H11" s="8" t="s">
        <v>147</v>
      </c>
      <c r="I11" s="8" t="s">
        <v>148</v>
      </c>
      <c r="J11" s="8" t="s">
        <v>149</v>
      </c>
    </row>
    <row r="12" spans="1:10" x14ac:dyDescent="0.2">
      <c r="C12" s="9"/>
    </row>
    <row r="13" spans="1:10" x14ac:dyDescent="0.2">
      <c r="B13" s="1" t="s">
        <v>124</v>
      </c>
      <c r="C13" s="16">
        <f t="shared" ref="C13:C25" si="0">SUM(D13:J13,C32:J32)</f>
        <v>12339</v>
      </c>
      <c r="D13" s="15">
        <v>2466</v>
      </c>
      <c r="E13" s="15">
        <v>2548</v>
      </c>
      <c r="F13" s="15">
        <v>292</v>
      </c>
      <c r="G13" s="15">
        <v>2848</v>
      </c>
      <c r="H13" s="15">
        <v>263</v>
      </c>
      <c r="I13" s="15">
        <v>19</v>
      </c>
      <c r="J13" s="20" t="s">
        <v>28</v>
      </c>
    </row>
    <row r="14" spans="1:10" x14ac:dyDescent="0.2">
      <c r="B14" s="1" t="s">
        <v>126</v>
      </c>
      <c r="C14" s="16">
        <f t="shared" si="0"/>
        <v>15165</v>
      </c>
      <c r="D14" s="15">
        <v>2505</v>
      </c>
      <c r="E14" s="15">
        <v>2067</v>
      </c>
      <c r="F14" s="15">
        <v>285</v>
      </c>
      <c r="G14" s="15">
        <v>3769</v>
      </c>
      <c r="H14" s="15">
        <v>304</v>
      </c>
      <c r="I14" s="15">
        <v>106</v>
      </c>
      <c r="J14" s="20" t="s">
        <v>28</v>
      </c>
    </row>
    <row r="15" spans="1:10" x14ac:dyDescent="0.2">
      <c r="B15" s="1" t="s">
        <v>127</v>
      </c>
      <c r="C15" s="16">
        <f t="shared" si="0"/>
        <v>10837</v>
      </c>
      <c r="D15" s="15">
        <v>2194</v>
      </c>
      <c r="E15" s="15">
        <v>1618</v>
      </c>
      <c r="F15" s="15">
        <v>252</v>
      </c>
      <c r="G15" s="15">
        <v>1938</v>
      </c>
      <c r="H15" s="15">
        <v>124</v>
      </c>
      <c r="I15" s="15">
        <v>333</v>
      </c>
      <c r="J15" s="20" t="s">
        <v>28</v>
      </c>
    </row>
    <row r="16" spans="1:10" x14ac:dyDescent="0.2">
      <c r="B16" s="1" t="s">
        <v>128</v>
      </c>
      <c r="C16" s="16">
        <f t="shared" si="0"/>
        <v>9522</v>
      </c>
      <c r="D16" s="15">
        <v>2019</v>
      </c>
      <c r="E16" s="15">
        <v>1927</v>
      </c>
      <c r="F16" s="15">
        <v>209</v>
      </c>
      <c r="G16" s="15">
        <v>1954</v>
      </c>
      <c r="H16" s="15">
        <v>268</v>
      </c>
      <c r="I16" s="15">
        <v>406</v>
      </c>
      <c r="J16" s="20" t="s">
        <v>28</v>
      </c>
    </row>
    <row r="17" spans="2:10" x14ac:dyDescent="0.2">
      <c r="B17" s="1" t="s">
        <v>129</v>
      </c>
      <c r="C17" s="16">
        <f t="shared" si="0"/>
        <v>9337</v>
      </c>
      <c r="D17" s="15">
        <v>1965</v>
      </c>
      <c r="E17" s="15">
        <v>2721</v>
      </c>
      <c r="F17" s="15">
        <v>29</v>
      </c>
      <c r="G17" s="15">
        <v>1596</v>
      </c>
      <c r="H17" s="15">
        <v>272</v>
      </c>
      <c r="I17" s="15">
        <v>385</v>
      </c>
      <c r="J17" s="20" t="s">
        <v>28</v>
      </c>
    </row>
    <row r="18" spans="2:10" x14ac:dyDescent="0.2">
      <c r="B18" s="1" t="s">
        <v>130</v>
      </c>
      <c r="C18" s="16">
        <f t="shared" si="0"/>
        <v>11606</v>
      </c>
      <c r="D18" s="15">
        <v>1947</v>
      </c>
      <c r="E18" s="15">
        <v>3340</v>
      </c>
      <c r="F18" s="15">
        <v>261</v>
      </c>
      <c r="G18" s="15">
        <v>2045</v>
      </c>
      <c r="H18" s="15">
        <v>424</v>
      </c>
      <c r="I18" s="15">
        <v>474</v>
      </c>
      <c r="J18" s="20" t="s">
        <v>28</v>
      </c>
    </row>
    <row r="19" spans="2:10" x14ac:dyDescent="0.2">
      <c r="B19" s="1" t="s">
        <v>131</v>
      </c>
      <c r="C19" s="16">
        <f t="shared" si="0"/>
        <v>9442</v>
      </c>
      <c r="D19" s="15">
        <v>1929</v>
      </c>
      <c r="E19" s="15">
        <v>2534</v>
      </c>
      <c r="F19" s="15">
        <v>142</v>
      </c>
      <c r="G19" s="15">
        <v>2109</v>
      </c>
      <c r="H19" s="15">
        <v>125</v>
      </c>
      <c r="I19" s="15">
        <v>388</v>
      </c>
      <c r="J19" s="20" t="s">
        <v>28</v>
      </c>
    </row>
    <row r="20" spans="2:10" x14ac:dyDescent="0.2">
      <c r="B20" s="1" t="s">
        <v>132</v>
      </c>
      <c r="C20" s="16">
        <f t="shared" si="0"/>
        <v>10638</v>
      </c>
      <c r="D20" s="15">
        <v>1970</v>
      </c>
      <c r="E20" s="15">
        <v>3410</v>
      </c>
      <c r="F20" s="15">
        <v>123</v>
      </c>
      <c r="G20" s="15">
        <v>2522</v>
      </c>
      <c r="H20" s="15">
        <v>302</v>
      </c>
      <c r="I20" s="15">
        <v>190</v>
      </c>
      <c r="J20" s="20" t="s">
        <v>28</v>
      </c>
    </row>
    <row r="21" spans="2:10" x14ac:dyDescent="0.2">
      <c r="B21" s="1" t="s">
        <v>19</v>
      </c>
      <c r="C21" s="16">
        <f t="shared" si="0"/>
        <v>8779</v>
      </c>
      <c r="D21" s="15">
        <v>2086</v>
      </c>
      <c r="E21" s="15">
        <v>2407</v>
      </c>
      <c r="F21" s="15">
        <v>146</v>
      </c>
      <c r="G21" s="15">
        <v>2015</v>
      </c>
      <c r="H21" s="15">
        <v>288</v>
      </c>
      <c r="I21" s="15">
        <v>47</v>
      </c>
      <c r="J21" s="20" t="s">
        <v>28</v>
      </c>
    </row>
    <row r="22" spans="2:10" x14ac:dyDescent="0.2">
      <c r="B22" s="1" t="s">
        <v>20</v>
      </c>
      <c r="C22" s="16">
        <f t="shared" si="0"/>
        <v>7813</v>
      </c>
      <c r="D22" s="15">
        <v>2240</v>
      </c>
      <c r="E22" s="15">
        <v>1929</v>
      </c>
      <c r="F22" s="15">
        <v>145</v>
      </c>
      <c r="G22" s="15">
        <v>2118</v>
      </c>
      <c r="H22" s="15">
        <v>113</v>
      </c>
      <c r="I22" s="15">
        <v>45</v>
      </c>
      <c r="J22" s="20" t="s">
        <v>28</v>
      </c>
    </row>
    <row r="23" spans="2:10" x14ac:dyDescent="0.2">
      <c r="B23" s="1" t="s">
        <v>21</v>
      </c>
      <c r="C23" s="16">
        <f t="shared" si="0"/>
        <v>7816</v>
      </c>
      <c r="D23" s="15">
        <v>2057</v>
      </c>
      <c r="E23" s="15">
        <v>2440</v>
      </c>
      <c r="F23" s="15">
        <v>145</v>
      </c>
      <c r="G23" s="15">
        <v>1548</v>
      </c>
      <c r="H23" s="15">
        <v>103</v>
      </c>
      <c r="I23" s="15">
        <v>57</v>
      </c>
      <c r="J23" s="20" t="s">
        <v>28</v>
      </c>
    </row>
    <row r="24" spans="2:10" x14ac:dyDescent="0.2">
      <c r="B24" s="1" t="s">
        <v>22</v>
      </c>
      <c r="C24" s="16">
        <f t="shared" si="0"/>
        <v>7893</v>
      </c>
      <c r="D24" s="15">
        <v>2362</v>
      </c>
      <c r="E24" s="15">
        <v>1744</v>
      </c>
      <c r="F24" s="15">
        <v>271</v>
      </c>
      <c r="G24" s="15">
        <v>1523</v>
      </c>
      <c r="H24" s="15">
        <v>270</v>
      </c>
      <c r="I24" s="15">
        <v>28</v>
      </c>
      <c r="J24" s="20">
        <v>24</v>
      </c>
    </row>
    <row r="25" spans="2:10" x14ac:dyDescent="0.2">
      <c r="B25" s="1" t="s">
        <v>93</v>
      </c>
      <c r="C25" s="16">
        <f t="shared" si="0"/>
        <v>6744</v>
      </c>
      <c r="D25" s="15">
        <v>2545</v>
      </c>
      <c r="E25" s="15">
        <v>1011</v>
      </c>
      <c r="F25" s="15">
        <v>306</v>
      </c>
      <c r="G25" s="15">
        <v>1431</v>
      </c>
      <c r="H25" s="15">
        <v>188</v>
      </c>
      <c r="I25" s="15">
        <v>1</v>
      </c>
      <c r="J25" s="20" t="s">
        <v>28</v>
      </c>
    </row>
    <row r="26" spans="2:10" s="19" customFormat="1" x14ac:dyDescent="0.2">
      <c r="B26" s="3" t="s">
        <v>94</v>
      </c>
      <c r="C26" s="17">
        <f>SUM(D26:J26,C45:J45)</f>
        <v>6559</v>
      </c>
      <c r="D26" s="29">
        <v>3257</v>
      </c>
      <c r="E26" s="29">
        <v>451</v>
      </c>
      <c r="F26" s="29">
        <v>370</v>
      </c>
      <c r="G26" s="29">
        <v>1715</v>
      </c>
      <c r="H26" s="29">
        <v>170</v>
      </c>
      <c r="I26" s="29">
        <v>10</v>
      </c>
      <c r="J26" s="30" t="s">
        <v>28</v>
      </c>
    </row>
    <row r="27" spans="2:10" ht="18" thickBot="1" x14ac:dyDescent="0.25">
      <c r="B27" s="4"/>
      <c r="C27" s="21"/>
      <c r="D27" s="4"/>
      <c r="E27" s="4"/>
      <c r="F27" s="4"/>
      <c r="G27" s="4"/>
      <c r="H27" s="4"/>
      <c r="I27" s="4"/>
      <c r="J27" s="4"/>
    </row>
    <row r="28" spans="2:10" x14ac:dyDescent="0.2">
      <c r="C28" s="8" t="s">
        <v>150</v>
      </c>
      <c r="D28" s="5"/>
      <c r="E28" s="6" t="s">
        <v>151</v>
      </c>
      <c r="F28" s="7"/>
      <c r="G28" s="5"/>
      <c r="H28" s="6" t="s">
        <v>152</v>
      </c>
      <c r="I28" s="7"/>
      <c r="J28" s="7"/>
    </row>
    <row r="29" spans="2:10" x14ac:dyDescent="0.2">
      <c r="C29" s="9"/>
      <c r="D29" s="9"/>
      <c r="E29" s="10" t="s">
        <v>141</v>
      </c>
      <c r="F29" s="9"/>
      <c r="G29" s="9"/>
      <c r="H29" s="10" t="s">
        <v>142</v>
      </c>
      <c r="I29" s="10" t="s">
        <v>153</v>
      </c>
      <c r="J29" s="9"/>
    </row>
    <row r="30" spans="2:10" x14ac:dyDescent="0.2">
      <c r="B30" s="7"/>
      <c r="C30" s="8" t="s">
        <v>154</v>
      </c>
      <c r="D30" s="8" t="s">
        <v>144</v>
      </c>
      <c r="E30" s="8" t="s">
        <v>145</v>
      </c>
      <c r="F30" s="8" t="s">
        <v>146</v>
      </c>
      <c r="G30" s="8" t="s">
        <v>144</v>
      </c>
      <c r="H30" s="8" t="s">
        <v>148</v>
      </c>
      <c r="I30" s="8" t="s">
        <v>149</v>
      </c>
      <c r="J30" s="8" t="s">
        <v>146</v>
      </c>
    </row>
    <row r="31" spans="2:10" x14ac:dyDescent="0.2">
      <c r="C31" s="9"/>
    </row>
    <row r="32" spans="2:10" x14ac:dyDescent="0.2">
      <c r="B32" s="1" t="s">
        <v>124</v>
      </c>
      <c r="C32" s="13">
        <v>120</v>
      </c>
      <c r="D32" s="15">
        <v>64</v>
      </c>
      <c r="E32" s="20" t="s">
        <v>28</v>
      </c>
      <c r="F32" s="15">
        <v>25</v>
      </c>
      <c r="G32" s="15">
        <v>1109</v>
      </c>
      <c r="H32" s="15">
        <v>2571</v>
      </c>
      <c r="I32" s="20" t="s">
        <v>28</v>
      </c>
      <c r="J32" s="15">
        <v>14</v>
      </c>
    </row>
    <row r="33" spans="1:10" x14ac:dyDescent="0.2">
      <c r="B33" s="1" t="s">
        <v>126</v>
      </c>
      <c r="C33" s="13">
        <v>272</v>
      </c>
      <c r="D33" s="15">
        <v>29</v>
      </c>
      <c r="E33" s="20" t="s">
        <v>28</v>
      </c>
      <c r="F33" s="15">
        <v>43</v>
      </c>
      <c r="G33" s="15">
        <v>3173</v>
      </c>
      <c r="H33" s="15">
        <v>2554</v>
      </c>
      <c r="I33" s="15">
        <v>1</v>
      </c>
      <c r="J33" s="15">
        <v>57</v>
      </c>
    </row>
    <row r="34" spans="1:10" x14ac:dyDescent="0.2">
      <c r="B34" s="1" t="s">
        <v>127</v>
      </c>
      <c r="C34" s="13">
        <v>77</v>
      </c>
      <c r="D34" s="15">
        <v>72</v>
      </c>
      <c r="E34" s="20" t="s">
        <v>28</v>
      </c>
      <c r="F34" s="15">
        <v>141</v>
      </c>
      <c r="G34" s="15">
        <v>2074</v>
      </c>
      <c r="H34" s="15">
        <v>1919</v>
      </c>
      <c r="I34" s="20" t="s">
        <v>28</v>
      </c>
      <c r="J34" s="15">
        <v>95</v>
      </c>
    </row>
    <row r="35" spans="1:10" x14ac:dyDescent="0.2">
      <c r="B35" s="1" t="s">
        <v>128</v>
      </c>
      <c r="C35" s="13">
        <v>168</v>
      </c>
      <c r="D35" s="15">
        <v>181</v>
      </c>
      <c r="E35" s="15">
        <v>1</v>
      </c>
      <c r="F35" s="15">
        <v>37</v>
      </c>
      <c r="G35" s="15">
        <v>706</v>
      </c>
      <c r="H35" s="15">
        <v>1622</v>
      </c>
      <c r="I35" s="20" t="s">
        <v>28</v>
      </c>
      <c r="J35" s="15">
        <v>24</v>
      </c>
    </row>
    <row r="36" spans="1:10" x14ac:dyDescent="0.2">
      <c r="B36" s="1" t="s">
        <v>129</v>
      </c>
      <c r="C36" s="13">
        <v>20</v>
      </c>
      <c r="D36" s="15">
        <v>148</v>
      </c>
      <c r="E36" s="20" t="s">
        <v>28</v>
      </c>
      <c r="F36" s="15">
        <v>76</v>
      </c>
      <c r="G36" s="15">
        <v>587</v>
      </c>
      <c r="H36" s="15">
        <v>1537</v>
      </c>
      <c r="I36" s="20" t="s">
        <v>28</v>
      </c>
      <c r="J36" s="15">
        <v>1</v>
      </c>
    </row>
    <row r="37" spans="1:10" x14ac:dyDescent="0.2">
      <c r="B37" s="1" t="s">
        <v>130</v>
      </c>
      <c r="C37" s="13">
        <v>109</v>
      </c>
      <c r="D37" s="15">
        <v>76</v>
      </c>
      <c r="E37" s="15">
        <v>3</v>
      </c>
      <c r="F37" s="15">
        <v>40</v>
      </c>
      <c r="G37" s="15">
        <v>751</v>
      </c>
      <c r="H37" s="15">
        <v>2120</v>
      </c>
      <c r="I37" s="20" t="s">
        <v>28</v>
      </c>
      <c r="J37" s="15">
        <v>16</v>
      </c>
    </row>
    <row r="38" spans="1:10" x14ac:dyDescent="0.2">
      <c r="B38" s="1" t="s">
        <v>131</v>
      </c>
      <c r="C38" s="13">
        <v>160</v>
      </c>
      <c r="D38" s="15">
        <v>103</v>
      </c>
      <c r="E38" s="15">
        <v>4</v>
      </c>
      <c r="F38" s="15">
        <v>63</v>
      </c>
      <c r="G38" s="15">
        <v>265</v>
      </c>
      <c r="H38" s="15">
        <v>1537</v>
      </c>
      <c r="I38" s="20" t="s">
        <v>28</v>
      </c>
      <c r="J38" s="15">
        <v>83</v>
      </c>
    </row>
    <row r="39" spans="1:10" x14ac:dyDescent="0.2">
      <c r="B39" s="1" t="s">
        <v>132</v>
      </c>
      <c r="C39" s="13">
        <v>71</v>
      </c>
      <c r="D39" s="15">
        <v>33</v>
      </c>
      <c r="E39" s="20" t="s">
        <v>28</v>
      </c>
      <c r="F39" s="15">
        <v>59</v>
      </c>
      <c r="G39" s="15">
        <v>622</v>
      </c>
      <c r="H39" s="15">
        <v>1335</v>
      </c>
      <c r="I39" s="20" t="s">
        <v>28</v>
      </c>
      <c r="J39" s="15">
        <v>1</v>
      </c>
    </row>
    <row r="40" spans="1:10" x14ac:dyDescent="0.2">
      <c r="B40" s="1" t="s">
        <v>19</v>
      </c>
      <c r="C40" s="13">
        <v>84</v>
      </c>
      <c r="D40" s="15">
        <v>51</v>
      </c>
      <c r="E40" s="20" t="s">
        <v>28</v>
      </c>
      <c r="F40" s="15">
        <v>37</v>
      </c>
      <c r="G40" s="15">
        <v>630</v>
      </c>
      <c r="H40" s="15">
        <v>973</v>
      </c>
      <c r="I40" s="20" t="s">
        <v>28</v>
      </c>
      <c r="J40" s="15">
        <v>15</v>
      </c>
    </row>
    <row r="41" spans="1:10" x14ac:dyDescent="0.2">
      <c r="B41" s="1" t="s">
        <v>20</v>
      </c>
      <c r="C41" s="13">
        <v>193</v>
      </c>
      <c r="D41" s="15">
        <v>19</v>
      </c>
      <c r="E41" s="20" t="s">
        <v>28</v>
      </c>
      <c r="F41" s="15">
        <v>15</v>
      </c>
      <c r="G41" s="15">
        <v>381</v>
      </c>
      <c r="H41" s="15">
        <v>608</v>
      </c>
      <c r="I41" s="15">
        <v>1</v>
      </c>
      <c r="J41" s="15">
        <v>6</v>
      </c>
    </row>
    <row r="42" spans="1:10" x14ac:dyDescent="0.2">
      <c r="B42" s="1" t="s">
        <v>21</v>
      </c>
      <c r="C42" s="13">
        <v>65</v>
      </c>
      <c r="D42" s="15">
        <v>14</v>
      </c>
      <c r="E42" s="20" t="s">
        <v>28</v>
      </c>
      <c r="F42" s="15">
        <v>40</v>
      </c>
      <c r="G42" s="15">
        <v>386</v>
      </c>
      <c r="H42" s="15">
        <v>955</v>
      </c>
      <c r="I42" s="20" t="s">
        <v>28</v>
      </c>
      <c r="J42" s="15">
        <v>6</v>
      </c>
    </row>
    <row r="43" spans="1:10" x14ac:dyDescent="0.2">
      <c r="B43" s="1" t="s">
        <v>103</v>
      </c>
      <c r="C43" s="13">
        <v>107</v>
      </c>
      <c r="D43" s="15">
        <v>63</v>
      </c>
      <c r="E43" s="20" t="s">
        <v>28</v>
      </c>
      <c r="F43" s="15">
        <v>23</v>
      </c>
      <c r="G43" s="15">
        <v>493</v>
      </c>
      <c r="H43" s="15">
        <v>881</v>
      </c>
      <c r="I43" s="20" t="s">
        <v>28</v>
      </c>
      <c r="J43" s="15">
        <v>104</v>
      </c>
    </row>
    <row r="44" spans="1:10" x14ac:dyDescent="0.2">
      <c r="B44" s="1" t="s">
        <v>104</v>
      </c>
      <c r="C44" s="13">
        <v>78</v>
      </c>
      <c r="D44" s="15">
        <v>7</v>
      </c>
      <c r="E44" s="20" t="s">
        <v>28</v>
      </c>
      <c r="F44" s="15">
        <v>41</v>
      </c>
      <c r="G44" s="15">
        <v>314</v>
      </c>
      <c r="H44" s="15">
        <v>816</v>
      </c>
      <c r="I44" s="20" t="s">
        <v>28</v>
      </c>
      <c r="J44" s="15">
        <v>6</v>
      </c>
    </row>
    <row r="45" spans="1:10" s="19" customFormat="1" x14ac:dyDescent="0.2">
      <c r="B45" s="3" t="s">
        <v>105</v>
      </c>
      <c r="C45" s="32" t="s">
        <v>28</v>
      </c>
      <c r="D45" s="30">
        <v>2</v>
      </c>
      <c r="E45" s="30" t="s">
        <v>28</v>
      </c>
      <c r="F45" s="30">
        <v>51</v>
      </c>
      <c r="G45" s="30">
        <v>285</v>
      </c>
      <c r="H45" s="30">
        <v>246</v>
      </c>
      <c r="I45" s="30" t="s">
        <v>28</v>
      </c>
      <c r="J45" s="30">
        <v>2</v>
      </c>
    </row>
    <row r="46" spans="1:10" ht="18" thickBot="1" x14ac:dyDescent="0.25">
      <c r="B46" s="4"/>
      <c r="C46" s="21"/>
      <c r="D46" s="4"/>
      <c r="E46" s="4"/>
      <c r="F46" s="4"/>
      <c r="G46" s="4"/>
      <c r="H46" s="4"/>
      <c r="I46" s="4"/>
      <c r="J46" s="4"/>
    </row>
    <row r="47" spans="1:10" x14ac:dyDescent="0.2">
      <c r="C47" s="33" t="s">
        <v>49</v>
      </c>
    </row>
    <row r="48" spans="1:10" x14ac:dyDescent="0.2">
      <c r="A48" s="1"/>
      <c r="C48" s="18"/>
      <c r="J48" s="34"/>
    </row>
  </sheetData>
  <phoneticPr fontId="2"/>
  <pageMargins left="0.37" right="0.46" top="0.56999999999999995" bottom="0.59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8"/>
  <sheetViews>
    <sheetView showGridLines="0" zoomScale="75" workbookViewId="0">
      <selection activeCell="H26" sqref="H26"/>
    </sheetView>
  </sheetViews>
  <sheetFormatPr defaultColWidth="10.875" defaultRowHeight="17.25" x14ac:dyDescent="0.2"/>
  <cols>
    <col min="1" max="1" width="13.375" style="2" customWidth="1"/>
    <col min="2" max="2" width="17.125" style="2" customWidth="1"/>
    <col min="3" max="3" width="10.875" style="2"/>
    <col min="4" max="4" width="15.875" style="2" customWidth="1"/>
    <col min="5" max="5" width="9.625" style="2" customWidth="1"/>
    <col min="6" max="6" width="13.375" style="2" customWidth="1"/>
    <col min="7" max="7" width="9.625" style="2" customWidth="1"/>
    <col min="8" max="8" width="12.125" style="2" customWidth="1"/>
    <col min="9" max="9" width="9.625" style="2" customWidth="1"/>
    <col min="10" max="10" width="12.125" style="2" customWidth="1"/>
    <col min="11" max="11" width="9.625" style="2" customWidth="1"/>
    <col min="12" max="12" width="13.375" style="2" customWidth="1"/>
    <col min="13" max="256" width="10.875" style="2"/>
    <col min="257" max="257" width="13.375" style="2" customWidth="1"/>
    <col min="258" max="258" width="17.125" style="2" customWidth="1"/>
    <col min="259" max="259" width="10.875" style="2"/>
    <col min="260" max="260" width="15.875" style="2" customWidth="1"/>
    <col min="261" max="261" width="9.625" style="2" customWidth="1"/>
    <col min="262" max="262" width="13.375" style="2" customWidth="1"/>
    <col min="263" max="263" width="9.625" style="2" customWidth="1"/>
    <col min="264" max="264" width="12.125" style="2" customWidth="1"/>
    <col min="265" max="265" width="9.625" style="2" customWidth="1"/>
    <col min="266" max="266" width="12.125" style="2" customWidth="1"/>
    <col min="267" max="267" width="9.625" style="2" customWidth="1"/>
    <col min="268" max="268" width="13.375" style="2" customWidth="1"/>
    <col min="269" max="512" width="10.875" style="2"/>
    <col min="513" max="513" width="13.375" style="2" customWidth="1"/>
    <col min="514" max="514" width="17.125" style="2" customWidth="1"/>
    <col min="515" max="515" width="10.875" style="2"/>
    <col min="516" max="516" width="15.875" style="2" customWidth="1"/>
    <col min="517" max="517" width="9.625" style="2" customWidth="1"/>
    <col min="518" max="518" width="13.375" style="2" customWidth="1"/>
    <col min="519" max="519" width="9.625" style="2" customWidth="1"/>
    <col min="520" max="520" width="12.125" style="2" customWidth="1"/>
    <col min="521" max="521" width="9.625" style="2" customWidth="1"/>
    <col min="522" max="522" width="12.125" style="2" customWidth="1"/>
    <col min="523" max="523" width="9.625" style="2" customWidth="1"/>
    <col min="524" max="524" width="13.375" style="2" customWidth="1"/>
    <col min="525" max="768" width="10.875" style="2"/>
    <col min="769" max="769" width="13.375" style="2" customWidth="1"/>
    <col min="770" max="770" width="17.125" style="2" customWidth="1"/>
    <col min="771" max="771" width="10.875" style="2"/>
    <col min="772" max="772" width="15.875" style="2" customWidth="1"/>
    <col min="773" max="773" width="9.625" style="2" customWidth="1"/>
    <col min="774" max="774" width="13.375" style="2" customWidth="1"/>
    <col min="775" max="775" width="9.625" style="2" customWidth="1"/>
    <col min="776" max="776" width="12.125" style="2" customWidth="1"/>
    <col min="777" max="777" width="9.625" style="2" customWidth="1"/>
    <col min="778" max="778" width="12.125" style="2" customWidth="1"/>
    <col min="779" max="779" width="9.625" style="2" customWidth="1"/>
    <col min="780" max="780" width="13.375" style="2" customWidth="1"/>
    <col min="781" max="1024" width="10.875" style="2"/>
    <col min="1025" max="1025" width="13.375" style="2" customWidth="1"/>
    <col min="1026" max="1026" width="17.125" style="2" customWidth="1"/>
    <col min="1027" max="1027" width="10.875" style="2"/>
    <col min="1028" max="1028" width="15.875" style="2" customWidth="1"/>
    <col min="1029" max="1029" width="9.625" style="2" customWidth="1"/>
    <col min="1030" max="1030" width="13.375" style="2" customWidth="1"/>
    <col min="1031" max="1031" width="9.625" style="2" customWidth="1"/>
    <col min="1032" max="1032" width="12.125" style="2" customWidth="1"/>
    <col min="1033" max="1033" width="9.625" style="2" customWidth="1"/>
    <col min="1034" max="1034" width="12.125" style="2" customWidth="1"/>
    <col min="1035" max="1035" width="9.625" style="2" customWidth="1"/>
    <col min="1036" max="1036" width="13.375" style="2" customWidth="1"/>
    <col min="1037" max="1280" width="10.875" style="2"/>
    <col min="1281" max="1281" width="13.375" style="2" customWidth="1"/>
    <col min="1282" max="1282" width="17.125" style="2" customWidth="1"/>
    <col min="1283" max="1283" width="10.875" style="2"/>
    <col min="1284" max="1284" width="15.875" style="2" customWidth="1"/>
    <col min="1285" max="1285" width="9.625" style="2" customWidth="1"/>
    <col min="1286" max="1286" width="13.375" style="2" customWidth="1"/>
    <col min="1287" max="1287" width="9.625" style="2" customWidth="1"/>
    <col min="1288" max="1288" width="12.125" style="2" customWidth="1"/>
    <col min="1289" max="1289" width="9.625" style="2" customWidth="1"/>
    <col min="1290" max="1290" width="12.125" style="2" customWidth="1"/>
    <col min="1291" max="1291" width="9.625" style="2" customWidth="1"/>
    <col min="1292" max="1292" width="13.375" style="2" customWidth="1"/>
    <col min="1293" max="1536" width="10.875" style="2"/>
    <col min="1537" max="1537" width="13.375" style="2" customWidth="1"/>
    <col min="1538" max="1538" width="17.125" style="2" customWidth="1"/>
    <col min="1539" max="1539" width="10.875" style="2"/>
    <col min="1540" max="1540" width="15.875" style="2" customWidth="1"/>
    <col min="1541" max="1541" width="9.625" style="2" customWidth="1"/>
    <col min="1542" max="1542" width="13.375" style="2" customWidth="1"/>
    <col min="1543" max="1543" width="9.625" style="2" customWidth="1"/>
    <col min="1544" max="1544" width="12.125" style="2" customWidth="1"/>
    <col min="1545" max="1545" width="9.625" style="2" customWidth="1"/>
    <col min="1546" max="1546" width="12.125" style="2" customWidth="1"/>
    <col min="1547" max="1547" width="9.625" style="2" customWidth="1"/>
    <col min="1548" max="1548" width="13.375" style="2" customWidth="1"/>
    <col min="1549" max="1792" width="10.875" style="2"/>
    <col min="1793" max="1793" width="13.375" style="2" customWidth="1"/>
    <col min="1794" max="1794" width="17.125" style="2" customWidth="1"/>
    <col min="1795" max="1795" width="10.875" style="2"/>
    <col min="1796" max="1796" width="15.875" style="2" customWidth="1"/>
    <col min="1797" max="1797" width="9.625" style="2" customWidth="1"/>
    <col min="1798" max="1798" width="13.375" style="2" customWidth="1"/>
    <col min="1799" max="1799" width="9.625" style="2" customWidth="1"/>
    <col min="1800" max="1800" width="12.125" style="2" customWidth="1"/>
    <col min="1801" max="1801" width="9.625" style="2" customWidth="1"/>
    <col min="1802" max="1802" width="12.125" style="2" customWidth="1"/>
    <col min="1803" max="1803" width="9.625" style="2" customWidth="1"/>
    <col min="1804" max="1804" width="13.375" style="2" customWidth="1"/>
    <col min="1805" max="2048" width="10.875" style="2"/>
    <col min="2049" max="2049" width="13.375" style="2" customWidth="1"/>
    <col min="2050" max="2050" width="17.125" style="2" customWidth="1"/>
    <col min="2051" max="2051" width="10.875" style="2"/>
    <col min="2052" max="2052" width="15.875" style="2" customWidth="1"/>
    <col min="2053" max="2053" width="9.625" style="2" customWidth="1"/>
    <col min="2054" max="2054" width="13.375" style="2" customWidth="1"/>
    <col min="2055" max="2055" width="9.625" style="2" customWidth="1"/>
    <col min="2056" max="2056" width="12.125" style="2" customWidth="1"/>
    <col min="2057" max="2057" width="9.625" style="2" customWidth="1"/>
    <col min="2058" max="2058" width="12.125" style="2" customWidth="1"/>
    <col min="2059" max="2059" width="9.625" style="2" customWidth="1"/>
    <col min="2060" max="2060" width="13.375" style="2" customWidth="1"/>
    <col min="2061" max="2304" width="10.875" style="2"/>
    <col min="2305" max="2305" width="13.375" style="2" customWidth="1"/>
    <col min="2306" max="2306" width="17.125" style="2" customWidth="1"/>
    <col min="2307" max="2307" width="10.875" style="2"/>
    <col min="2308" max="2308" width="15.875" style="2" customWidth="1"/>
    <col min="2309" max="2309" width="9.625" style="2" customWidth="1"/>
    <col min="2310" max="2310" width="13.375" style="2" customWidth="1"/>
    <col min="2311" max="2311" width="9.625" style="2" customWidth="1"/>
    <col min="2312" max="2312" width="12.125" style="2" customWidth="1"/>
    <col min="2313" max="2313" width="9.625" style="2" customWidth="1"/>
    <col min="2314" max="2314" width="12.125" style="2" customWidth="1"/>
    <col min="2315" max="2315" width="9.625" style="2" customWidth="1"/>
    <col min="2316" max="2316" width="13.375" style="2" customWidth="1"/>
    <col min="2317" max="2560" width="10.875" style="2"/>
    <col min="2561" max="2561" width="13.375" style="2" customWidth="1"/>
    <col min="2562" max="2562" width="17.125" style="2" customWidth="1"/>
    <col min="2563" max="2563" width="10.875" style="2"/>
    <col min="2564" max="2564" width="15.875" style="2" customWidth="1"/>
    <col min="2565" max="2565" width="9.625" style="2" customWidth="1"/>
    <col min="2566" max="2566" width="13.375" style="2" customWidth="1"/>
    <col min="2567" max="2567" width="9.625" style="2" customWidth="1"/>
    <col min="2568" max="2568" width="12.125" style="2" customWidth="1"/>
    <col min="2569" max="2569" width="9.625" style="2" customWidth="1"/>
    <col min="2570" max="2570" width="12.125" style="2" customWidth="1"/>
    <col min="2571" max="2571" width="9.625" style="2" customWidth="1"/>
    <col min="2572" max="2572" width="13.375" style="2" customWidth="1"/>
    <col min="2573" max="2816" width="10.875" style="2"/>
    <col min="2817" max="2817" width="13.375" style="2" customWidth="1"/>
    <col min="2818" max="2818" width="17.125" style="2" customWidth="1"/>
    <col min="2819" max="2819" width="10.875" style="2"/>
    <col min="2820" max="2820" width="15.875" style="2" customWidth="1"/>
    <col min="2821" max="2821" width="9.625" style="2" customWidth="1"/>
    <col min="2822" max="2822" width="13.375" style="2" customWidth="1"/>
    <col min="2823" max="2823" width="9.625" style="2" customWidth="1"/>
    <col min="2824" max="2824" width="12.125" style="2" customWidth="1"/>
    <col min="2825" max="2825" width="9.625" style="2" customWidth="1"/>
    <col min="2826" max="2826" width="12.125" style="2" customWidth="1"/>
    <col min="2827" max="2827" width="9.625" style="2" customWidth="1"/>
    <col min="2828" max="2828" width="13.375" style="2" customWidth="1"/>
    <col min="2829" max="3072" width="10.875" style="2"/>
    <col min="3073" max="3073" width="13.375" style="2" customWidth="1"/>
    <col min="3074" max="3074" width="17.125" style="2" customWidth="1"/>
    <col min="3075" max="3075" width="10.875" style="2"/>
    <col min="3076" max="3076" width="15.875" style="2" customWidth="1"/>
    <col min="3077" max="3077" width="9.625" style="2" customWidth="1"/>
    <col min="3078" max="3078" width="13.375" style="2" customWidth="1"/>
    <col min="3079" max="3079" width="9.625" style="2" customWidth="1"/>
    <col min="3080" max="3080" width="12.125" style="2" customWidth="1"/>
    <col min="3081" max="3081" width="9.625" style="2" customWidth="1"/>
    <col min="3082" max="3082" width="12.125" style="2" customWidth="1"/>
    <col min="3083" max="3083" width="9.625" style="2" customWidth="1"/>
    <col min="3084" max="3084" width="13.375" style="2" customWidth="1"/>
    <col min="3085" max="3328" width="10.875" style="2"/>
    <col min="3329" max="3329" width="13.375" style="2" customWidth="1"/>
    <col min="3330" max="3330" width="17.125" style="2" customWidth="1"/>
    <col min="3331" max="3331" width="10.875" style="2"/>
    <col min="3332" max="3332" width="15.875" style="2" customWidth="1"/>
    <col min="3333" max="3333" width="9.625" style="2" customWidth="1"/>
    <col min="3334" max="3334" width="13.375" style="2" customWidth="1"/>
    <col min="3335" max="3335" width="9.625" style="2" customWidth="1"/>
    <col min="3336" max="3336" width="12.125" style="2" customWidth="1"/>
    <col min="3337" max="3337" width="9.625" style="2" customWidth="1"/>
    <col min="3338" max="3338" width="12.125" style="2" customWidth="1"/>
    <col min="3339" max="3339" width="9.625" style="2" customWidth="1"/>
    <col min="3340" max="3340" width="13.375" style="2" customWidth="1"/>
    <col min="3341" max="3584" width="10.875" style="2"/>
    <col min="3585" max="3585" width="13.375" style="2" customWidth="1"/>
    <col min="3586" max="3586" width="17.125" style="2" customWidth="1"/>
    <col min="3587" max="3587" width="10.875" style="2"/>
    <col min="3588" max="3588" width="15.875" style="2" customWidth="1"/>
    <col min="3589" max="3589" width="9.625" style="2" customWidth="1"/>
    <col min="3590" max="3590" width="13.375" style="2" customWidth="1"/>
    <col min="3591" max="3591" width="9.625" style="2" customWidth="1"/>
    <col min="3592" max="3592" width="12.125" style="2" customWidth="1"/>
    <col min="3593" max="3593" width="9.625" style="2" customWidth="1"/>
    <col min="3594" max="3594" width="12.125" style="2" customWidth="1"/>
    <col min="3595" max="3595" width="9.625" style="2" customWidth="1"/>
    <col min="3596" max="3596" width="13.375" style="2" customWidth="1"/>
    <col min="3597" max="3840" width="10.875" style="2"/>
    <col min="3841" max="3841" width="13.375" style="2" customWidth="1"/>
    <col min="3842" max="3842" width="17.125" style="2" customWidth="1"/>
    <col min="3843" max="3843" width="10.875" style="2"/>
    <col min="3844" max="3844" width="15.875" style="2" customWidth="1"/>
    <col min="3845" max="3845" width="9.625" style="2" customWidth="1"/>
    <col min="3846" max="3846" width="13.375" style="2" customWidth="1"/>
    <col min="3847" max="3847" width="9.625" style="2" customWidth="1"/>
    <col min="3848" max="3848" width="12.125" style="2" customWidth="1"/>
    <col min="3849" max="3849" width="9.625" style="2" customWidth="1"/>
    <col min="3850" max="3850" width="12.125" style="2" customWidth="1"/>
    <col min="3851" max="3851" width="9.625" style="2" customWidth="1"/>
    <col min="3852" max="3852" width="13.375" style="2" customWidth="1"/>
    <col min="3853" max="4096" width="10.875" style="2"/>
    <col min="4097" max="4097" width="13.375" style="2" customWidth="1"/>
    <col min="4098" max="4098" width="17.125" style="2" customWidth="1"/>
    <col min="4099" max="4099" width="10.875" style="2"/>
    <col min="4100" max="4100" width="15.875" style="2" customWidth="1"/>
    <col min="4101" max="4101" width="9.625" style="2" customWidth="1"/>
    <col min="4102" max="4102" width="13.375" style="2" customWidth="1"/>
    <col min="4103" max="4103" width="9.625" style="2" customWidth="1"/>
    <col min="4104" max="4104" width="12.125" style="2" customWidth="1"/>
    <col min="4105" max="4105" width="9.625" style="2" customWidth="1"/>
    <col min="4106" max="4106" width="12.125" style="2" customWidth="1"/>
    <col min="4107" max="4107" width="9.625" style="2" customWidth="1"/>
    <col min="4108" max="4108" width="13.375" style="2" customWidth="1"/>
    <col min="4109" max="4352" width="10.875" style="2"/>
    <col min="4353" max="4353" width="13.375" style="2" customWidth="1"/>
    <col min="4354" max="4354" width="17.125" style="2" customWidth="1"/>
    <col min="4355" max="4355" width="10.875" style="2"/>
    <col min="4356" max="4356" width="15.875" style="2" customWidth="1"/>
    <col min="4357" max="4357" width="9.625" style="2" customWidth="1"/>
    <col min="4358" max="4358" width="13.375" style="2" customWidth="1"/>
    <col min="4359" max="4359" width="9.625" style="2" customWidth="1"/>
    <col min="4360" max="4360" width="12.125" style="2" customWidth="1"/>
    <col min="4361" max="4361" width="9.625" style="2" customWidth="1"/>
    <col min="4362" max="4362" width="12.125" style="2" customWidth="1"/>
    <col min="4363" max="4363" width="9.625" style="2" customWidth="1"/>
    <col min="4364" max="4364" width="13.375" style="2" customWidth="1"/>
    <col min="4365" max="4608" width="10.875" style="2"/>
    <col min="4609" max="4609" width="13.375" style="2" customWidth="1"/>
    <col min="4610" max="4610" width="17.125" style="2" customWidth="1"/>
    <col min="4611" max="4611" width="10.875" style="2"/>
    <col min="4612" max="4612" width="15.875" style="2" customWidth="1"/>
    <col min="4613" max="4613" width="9.625" style="2" customWidth="1"/>
    <col min="4614" max="4614" width="13.375" style="2" customWidth="1"/>
    <col min="4615" max="4615" width="9.625" style="2" customWidth="1"/>
    <col min="4616" max="4616" width="12.125" style="2" customWidth="1"/>
    <col min="4617" max="4617" width="9.625" style="2" customWidth="1"/>
    <col min="4618" max="4618" width="12.125" style="2" customWidth="1"/>
    <col min="4619" max="4619" width="9.625" style="2" customWidth="1"/>
    <col min="4620" max="4620" width="13.375" style="2" customWidth="1"/>
    <col min="4621" max="4864" width="10.875" style="2"/>
    <col min="4865" max="4865" width="13.375" style="2" customWidth="1"/>
    <col min="4866" max="4866" width="17.125" style="2" customWidth="1"/>
    <col min="4867" max="4867" width="10.875" style="2"/>
    <col min="4868" max="4868" width="15.875" style="2" customWidth="1"/>
    <col min="4869" max="4869" width="9.625" style="2" customWidth="1"/>
    <col min="4870" max="4870" width="13.375" style="2" customWidth="1"/>
    <col min="4871" max="4871" width="9.625" style="2" customWidth="1"/>
    <col min="4872" max="4872" width="12.125" style="2" customWidth="1"/>
    <col min="4873" max="4873" width="9.625" style="2" customWidth="1"/>
    <col min="4874" max="4874" width="12.125" style="2" customWidth="1"/>
    <col min="4875" max="4875" width="9.625" style="2" customWidth="1"/>
    <col min="4876" max="4876" width="13.375" style="2" customWidth="1"/>
    <col min="4877" max="5120" width="10.875" style="2"/>
    <col min="5121" max="5121" width="13.375" style="2" customWidth="1"/>
    <col min="5122" max="5122" width="17.125" style="2" customWidth="1"/>
    <col min="5123" max="5123" width="10.875" style="2"/>
    <col min="5124" max="5124" width="15.875" style="2" customWidth="1"/>
    <col min="5125" max="5125" width="9.625" style="2" customWidth="1"/>
    <col min="5126" max="5126" width="13.375" style="2" customWidth="1"/>
    <col min="5127" max="5127" width="9.625" style="2" customWidth="1"/>
    <col min="5128" max="5128" width="12.125" style="2" customWidth="1"/>
    <col min="5129" max="5129" width="9.625" style="2" customWidth="1"/>
    <col min="5130" max="5130" width="12.125" style="2" customWidth="1"/>
    <col min="5131" max="5131" width="9.625" style="2" customWidth="1"/>
    <col min="5132" max="5132" width="13.375" style="2" customWidth="1"/>
    <col min="5133" max="5376" width="10.875" style="2"/>
    <col min="5377" max="5377" width="13.375" style="2" customWidth="1"/>
    <col min="5378" max="5378" width="17.125" style="2" customWidth="1"/>
    <col min="5379" max="5379" width="10.875" style="2"/>
    <col min="5380" max="5380" width="15.875" style="2" customWidth="1"/>
    <col min="5381" max="5381" width="9.625" style="2" customWidth="1"/>
    <col min="5382" max="5382" width="13.375" style="2" customWidth="1"/>
    <col min="5383" max="5383" width="9.625" style="2" customWidth="1"/>
    <col min="5384" max="5384" width="12.125" style="2" customWidth="1"/>
    <col min="5385" max="5385" width="9.625" style="2" customWidth="1"/>
    <col min="5386" max="5386" width="12.125" style="2" customWidth="1"/>
    <col min="5387" max="5387" width="9.625" style="2" customWidth="1"/>
    <col min="5388" max="5388" width="13.375" style="2" customWidth="1"/>
    <col min="5389" max="5632" width="10.875" style="2"/>
    <col min="5633" max="5633" width="13.375" style="2" customWidth="1"/>
    <col min="5634" max="5634" width="17.125" style="2" customWidth="1"/>
    <col min="5635" max="5635" width="10.875" style="2"/>
    <col min="5636" max="5636" width="15.875" style="2" customWidth="1"/>
    <col min="5637" max="5637" width="9.625" style="2" customWidth="1"/>
    <col min="5638" max="5638" width="13.375" style="2" customWidth="1"/>
    <col min="5639" max="5639" width="9.625" style="2" customWidth="1"/>
    <col min="5640" max="5640" width="12.125" style="2" customWidth="1"/>
    <col min="5641" max="5641" width="9.625" style="2" customWidth="1"/>
    <col min="5642" max="5642" width="12.125" style="2" customWidth="1"/>
    <col min="5643" max="5643" width="9.625" style="2" customWidth="1"/>
    <col min="5644" max="5644" width="13.375" style="2" customWidth="1"/>
    <col min="5645" max="5888" width="10.875" style="2"/>
    <col min="5889" max="5889" width="13.375" style="2" customWidth="1"/>
    <col min="5890" max="5890" width="17.125" style="2" customWidth="1"/>
    <col min="5891" max="5891" width="10.875" style="2"/>
    <col min="5892" max="5892" width="15.875" style="2" customWidth="1"/>
    <col min="5893" max="5893" width="9.625" style="2" customWidth="1"/>
    <col min="5894" max="5894" width="13.375" style="2" customWidth="1"/>
    <col min="5895" max="5895" width="9.625" style="2" customWidth="1"/>
    <col min="5896" max="5896" width="12.125" style="2" customWidth="1"/>
    <col min="5897" max="5897" width="9.625" style="2" customWidth="1"/>
    <col min="5898" max="5898" width="12.125" style="2" customWidth="1"/>
    <col min="5899" max="5899" width="9.625" style="2" customWidth="1"/>
    <col min="5900" max="5900" width="13.375" style="2" customWidth="1"/>
    <col min="5901" max="6144" width="10.875" style="2"/>
    <col min="6145" max="6145" width="13.375" style="2" customWidth="1"/>
    <col min="6146" max="6146" width="17.125" style="2" customWidth="1"/>
    <col min="6147" max="6147" width="10.875" style="2"/>
    <col min="6148" max="6148" width="15.875" style="2" customWidth="1"/>
    <col min="6149" max="6149" width="9.625" style="2" customWidth="1"/>
    <col min="6150" max="6150" width="13.375" style="2" customWidth="1"/>
    <col min="6151" max="6151" width="9.625" style="2" customWidth="1"/>
    <col min="6152" max="6152" width="12.125" style="2" customWidth="1"/>
    <col min="6153" max="6153" width="9.625" style="2" customWidth="1"/>
    <col min="6154" max="6154" width="12.125" style="2" customWidth="1"/>
    <col min="6155" max="6155" width="9.625" style="2" customWidth="1"/>
    <col min="6156" max="6156" width="13.375" style="2" customWidth="1"/>
    <col min="6157" max="6400" width="10.875" style="2"/>
    <col min="6401" max="6401" width="13.375" style="2" customWidth="1"/>
    <col min="6402" max="6402" width="17.125" style="2" customWidth="1"/>
    <col min="6403" max="6403" width="10.875" style="2"/>
    <col min="6404" max="6404" width="15.875" style="2" customWidth="1"/>
    <col min="6405" max="6405" width="9.625" style="2" customWidth="1"/>
    <col min="6406" max="6406" width="13.375" style="2" customWidth="1"/>
    <col min="6407" max="6407" width="9.625" style="2" customWidth="1"/>
    <col min="6408" max="6408" width="12.125" style="2" customWidth="1"/>
    <col min="6409" max="6409" width="9.625" style="2" customWidth="1"/>
    <col min="6410" max="6410" width="12.125" style="2" customWidth="1"/>
    <col min="6411" max="6411" width="9.625" style="2" customWidth="1"/>
    <col min="6412" max="6412" width="13.375" style="2" customWidth="1"/>
    <col min="6413" max="6656" width="10.875" style="2"/>
    <col min="6657" max="6657" width="13.375" style="2" customWidth="1"/>
    <col min="6658" max="6658" width="17.125" style="2" customWidth="1"/>
    <col min="6659" max="6659" width="10.875" style="2"/>
    <col min="6660" max="6660" width="15.875" style="2" customWidth="1"/>
    <col min="6661" max="6661" width="9.625" style="2" customWidth="1"/>
    <col min="6662" max="6662" width="13.375" style="2" customWidth="1"/>
    <col min="6663" max="6663" width="9.625" style="2" customWidth="1"/>
    <col min="6664" max="6664" width="12.125" style="2" customWidth="1"/>
    <col min="6665" max="6665" width="9.625" style="2" customWidth="1"/>
    <col min="6666" max="6666" width="12.125" style="2" customWidth="1"/>
    <col min="6667" max="6667" width="9.625" style="2" customWidth="1"/>
    <col min="6668" max="6668" width="13.375" style="2" customWidth="1"/>
    <col min="6669" max="6912" width="10.875" style="2"/>
    <col min="6913" max="6913" width="13.375" style="2" customWidth="1"/>
    <col min="6914" max="6914" width="17.125" style="2" customWidth="1"/>
    <col min="6915" max="6915" width="10.875" style="2"/>
    <col min="6916" max="6916" width="15.875" style="2" customWidth="1"/>
    <col min="6917" max="6917" width="9.625" style="2" customWidth="1"/>
    <col min="6918" max="6918" width="13.375" style="2" customWidth="1"/>
    <col min="6919" max="6919" width="9.625" style="2" customWidth="1"/>
    <col min="6920" max="6920" width="12.125" style="2" customWidth="1"/>
    <col min="6921" max="6921" width="9.625" style="2" customWidth="1"/>
    <col min="6922" max="6922" width="12.125" style="2" customWidth="1"/>
    <col min="6923" max="6923" width="9.625" style="2" customWidth="1"/>
    <col min="6924" max="6924" width="13.375" style="2" customWidth="1"/>
    <col min="6925" max="7168" width="10.875" style="2"/>
    <col min="7169" max="7169" width="13.375" style="2" customWidth="1"/>
    <col min="7170" max="7170" width="17.125" style="2" customWidth="1"/>
    <col min="7171" max="7171" width="10.875" style="2"/>
    <col min="7172" max="7172" width="15.875" style="2" customWidth="1"/>
    <col min="7173" max="7173" width="9.625" style="2" customWidth="1"/>
    <col min="7174" max="7174" width="13.375" style="2" customWidth="1"/>
    <col min="7175" max="7175" width="9.625" style="2" customWidth="1"/>
    <col min="7176" max="7176" width="12.125" style="2" customWidth="1"/>
    <col min="7177" max="7177" width="9.625" style="2" customWidth="1"/>
    <col min="7178" max="7178" width="12.125" style="2" customWidth="1"/>
    <col min="7179" max="7179" width="9.625" style="2" customWidth="1"/>
    <col min="7180" max="7180" width="13.375" style="2" customWidth="1"/>
    <col min="7181" max="7424" width="10.875" style="2"/>
    <col min="7425" max="7425" width="13.375" style="2" customWidth="1"/>
    <col min="7426" max="7426" width="17.125" style="2" customWidth="1"/>
    <col min="7427" max="7427" width="10.875" style="2"/>
    <col min="7428" max="7428" width="15.875" style="2" customWidth="1"/>
    <col min="7429" max="7429" width="9.625" style="2" customWidth="1"/>
    <col min="7430" max="7430" width="13.375" style="2" customWidth="1"/>
    <col min="7431" max="7431" width="9.625" style="2" customWidth="1"/>
    <col min="7432" max="7432" width="12.125" style="2" customWidth="1"/>
    <col min="7433" max="7433" width="9.625" style="2" customWidth="1"/>
    <col min="7434" max="7434" width="12.125" style="2" customWidth="1"/>
    <col min="7435" max="7435" width="9.625" style="2" customWidth="1"/>
    <col min="7436" max="7436" width="13.375" style="2" customWidth="1"/>
    <col min="7437" max="7680" width="10.875" style="2"/>
    <col min="7681" max="7681" width="13.375" style="2" customWidth="1"/>
    <col min="7682" max="7682" width="17.125" style="2" customWidth="1"/>
    <col min="7683" max="7683" width="10.875" style="2"/>
    <col min="7684" max="7684" width="15.875" style="2" customWidth="1"/>
    <col min="7685" max="7685" width="9.625" style="2" customWidth="1"/>
    <col min="7686" max="7686" width="13.375" style="2" customWidth="1"/>
    <col min="7687" max="7687" width="9.625" style="2" customWidth="1"/>
    <col min="7688" max="7688" width="12.125" style="2" customWidth="1"/>
    <col min="7689" max="7689" width="9.625" style="2" customWidth="1"/>
    <col min="7690" max="7690" width="12.125" style="2" customWidth="1"/>
    <col min="7691" max="7691" width="9.625" style="2" customWidth="1"/>
    <col min="7692" max="7692" width="13.375" style="2" customWidth="1"/>
    <col min="7693" max="7936" width="10.875" style="2"/>
    <col min="7937" max="7937" width="13.375" style="2" customWidth="1"/>
    <col min="7938" max="7938" width="17.125" style="2" customWidth="1"/>
    <col min="7939" max="7939" width="10.875" style="2"/>
    <col min="7940" max="7940" width="15.875" style="2" customWidth="1"/>
    <col min="7941" max="7941" width="9.625" style="2" customWidth="1"/>
    <col min="7942" max="7942" width="13.375" style="2" customWidth="1"/>
    <col min="7943" max="7943" width="9.625" style="2" customWidth="1"/>
    <col min="7944" max="7944" width="12.125" style="2" customWidth="1"/>
    <col min="7945" max="7945" width="9.625" style="2" customWidth="1"/>
    <col min="7946" max="7946" width="12.125" style="2" customWidth="1"/>
    <col min="7947" max="7947" width="9.625" style="2" customWidth="1"/>
    <col min="7948" max="7948" width="13.375" style="2" customWidth="1"/>
    <col min="7949" max="8192" width="10.875" style="2"/>
    <col min="8193" max="8193" width="13.375" style="2" customWidth="1"/>
    <col min="8194" max="8194" width="17.125" style="2" customWidth="1"/>
    <col min="8195" max="8195" width="10.875" style="2"/>
    <col min="8196" max="8196" width="15.875" style="2" customWidth="1"/>
    <col min="8197" max="8197" width="9.625" style="2" customWidth="1"/>
    <col min="8198" max="8198" width="13.375" style="2" customWidth="1"/>
    <col min="8199" max="8199" width="9.625" style="2" customWidth="1"/>
    <col min="8200" max="8200" width="12.125" style="2" customWidth="1"/>
    <col min="8201" max="8201" width="9.625" style="2" customWidth="1"/>
    <col min="8202" max="8202" width="12.125" style="2" customWidth="1"/>
    <col min="8203" max="8203" width="9.625" style="2" customWidth="1"/>
    <col min="8204" max="8204" width="13.375" style="2" customWidth="1"/>
    <col min="8205" max="8448" width="10.875" style="2"/>
    <col min="8449" max="8449" width="13.375" style="2" customWidth="1"/>
    <col min="8450" max="8450" width="17.125" style="2" customWidth="1"/>
    <col min="8451" max="8451" width="10.875" style="2"/>
    <col min="8452" max="8452" width="15.875" style="2" customWidth="1"/>
    <col min="8453" max="8453" width="9.625" style="2" customWidth="1"/>
    <col min="8454" max="8454" width="13.375" style="2" customWidth="1"/>
    <col min="8455" max="8455" width="9.625" style="2" customWidth="1"/>
    <col min="8456" max="8456" width="12.125" style="2" customWidth="1"/>
    <col min="8457" max="8457" width="9.625" style="2" customWidth="1"/>
    <col min="8458" max="8458" width="12.125" style="2" customWidth="1"/>
    <col min="8459" max="8459" width="9.625" style="2" customWidth="1"/>
    <col min="8460" max="8460" width="13.375" style="2" customWidth="1"/>
    <col min="8461" max="8704" width="10.875" style="2"/>
    <col min="8705" max="8705" width="13.375" style="2" customWidth="1"/>
    <col min="8706" max="8706" width="17.125" style="2" customWidth="1"/>
    <col min="8707" max="8707" width="10.875" style="2"/>
    <col min="8708" max="8708" width="15.875" style="2" customWidth="1"/>
    <col min="8709" max="8709" width="9.625" style="2" customWidth="1"/>
    <col min="8710" max="8710" width="13.375" style="2" customWidth="1"/>
    <col min="8711" max="8711" width="9.625" style="2" customWidth="1"/>
    <col min="8712" max="8712" width="12.125" style="2" customWidth="1"/>
    <col min="8713" max="8713" width="9.625" style="2" customWidth="1"/>
    <col min="8714" max="8714" width="12.125" style="2" customWidth="1"/>
    <col min="8715" max="8715" width="9.625" style="2" customWidth="1"/>
    <col min="8716" max="8716" width="13.375" style="2" customWidth="1"/>
    <col min="8717" max="8960" width="10.875" style="2"/>
    <col min="8961" max="8961" width="13.375" style="2" customWidth="1"/>
    <col min="8962" max="8962" width="17.125" style="2" customWidth="1"/>
    <col min="8963" max="8963" width="10.875" style="2"/>
    <col min="8964" max="8964" width="15.875" style="2" customWidth="1"/>
    <col min="8965" max="8965" width="9.625" style="2" customWidth="1"/>
    <col min="8966" max="8966" width="13.375" style="2" customWidth="1"/>
    <col min="8967" max="8967" width="9.625" style="2" customWidth="1"/>
    <col min="8968" max="8968" width="12.125" style="2" customWidth="1"/>
    <col min="8969" max="8969" width="9.625" style="2" customWidth="1"/>
    <col min="8970" max="8970" width="12.125" style="2" customWidth="1"/>
    <col min="8971" max="8971" width="9.625" style="2" customWidth="1"/>
    <col min="8972" max="8972" width="13.375" style="2" customWidth="1"/>
    <col min="8973" max="9216" width="10.875" style="2"/>
    <col min="9217" max="9217" width="13.375" style="2" customWidth="1"/>
    <col min="9218" max="9218" width="17.125" style="2" customWidth="1"/>
    <col min="9219" max="9219" width="10.875" style="2"/>
    <col min="9220" max="9220" width="15.875" style="2" customWidth="1"/>
    <col min="9221" max="9221" width="9.625" style="2" customWidth="1"/>
    <col min="9222" max="9222" width="13.375" style="2" customWidth="1"/>
    <col min="9223" max="9223" width="9.625" style="2" customWidth="1"/>
    <col min="9224" max="9224" width="12.125" style="2" customWidth="1"/>
    <col min="9225" max="9225" width="9.625" style="2" customWidth="1"/>
    <col min="9226" max="9226" width="12.125" style="2" customWidth="1"/>
    <col min="9227" max="9227" width="9.625" style="2" customWidth="1"/>
    <col min="9228" max="9228" width="13.375" style="2" customWidth="1"/>
    <col min="9229" max="9472" width="10.875" style="2"/>
    <col min="9473" max="9473" width="13.375" style="2" customWidth="1"/>
    <col min="9474" max="9474" width="17.125" style="2" customWidth="1"/>
    <col min="9475" max="9475" width="10.875" style="2"/>
    <col min="9476" max="9476" width="15.875" style="2" customWidth="1"/>
    <col min="9477" max="9477" width="9.625" style="2" customWidth="1"/>
    <col min="9478" max="9478" width="13.375" style="2" customWidth="1"/>
    <col min="9479" max="9479" width="9.625" style="2" customWidth="1"/>
    <col min="9480" max="9480" width="12.125" style="2" customWidth="1"/>
    <col min="9481" max="9481" width="9.625" style="2" customWidth="1"/>
    <col min="9482" max="9482" width="12.125" style="2" customWidth="1"/>
    <col min="9483" max="9483" width="9.625" style="2" customWidth="1"/>
    <col min="9484" max="9484" width="13.375" style="2" customWidth="1"/>
    <col min="9485" max="9728" width="10.875" style="2"/>
    <col min="9729" max="9729" width="13.375" style="2" customWidth="1"/>
    <col min="9730" max="9730" width="17.125" style="2" customWidth="1"/>
    <col min="9731" max="9731" width="10.875" style="2"/>
    <col min="9732" max="9732" width="15.875" style="2" customWidth="1"/>
    <col min="9733" max="9733" width="9.625" style="2" customWidth="1"/>
    <col min="9734" max="9734" width="13.375" style="2" customWidth="1"/>
    <col min="9735" max="9735" width="9.625" style="2" customWidth="1"/>
    <col min="9736" max="9736" width="12.125" style="2" customWidth="1"/>
    <col min="9737" max="9737" width="9.625" style="2" customWidth="1"/>
    <col min="9738" max="9738" width="12.125" style="2" customWidth="1"/>
    <col min="9739" max="9739" width="9.625" style="2" customWidth="1"/>
    <col min="9740" max="9740" width="13.375" style="2" customWidth="1"/>
    <col min="9741" max="9984" width="10.875" style="2"/>
    <col min="9985" max="9985" width="13.375" style="2" customWidth="1"/>
    <col min="9986" max="9986" width="17.125" style="2" customWidth="1"/>
    <col min="9987" max="9987" width="10.875" style="2"/>
    <col min="9988" max="9988" width="15.875" style="2" customWidth="1"/>
    <col min="9989" max="9989" width="9.625" style="2" customWidth="1"/>
    <col min="9990" max="9990" width="13.375" style="2" customWidth="1"/>
    <col min="9991" max="9991" width="9.625" style="2" customWidth="1"/>
    <col min="9992" max="9992" width="12.125" style="2" customWidth="1"/>
    <col min="9993" max="9993" width="9.625" style="2" customWidth="1"/>
    <col min="9994" max="9994" width="12.125" style="2" customWidth="1"/>
    <col min="9995" max="9995" width="9.625" style="2" customWidth="1"/>
    <col min="9996" max="9996" width="13.375" style="2" customWidth="1"/>
    <col min="9997" max="10240" width="10.875" style="2"/>
    <col min="10241" max="10241" width="13.375" style="2" customWidth="1"/>
    <col min="10242" max="10242" width="17.125" style="2" customWidth="1"/>
    <col min="10243" max="10243" width="10.875" style="2"/>
    <col min="10244" max="10244" width="15.875" style="2" customWidth="1"/>
    <col min="10245" max="10245" width="9.625" style="2" customWidth="1"/>
    <col min="10246" max="10246" width="13.375" style="2" customWidth="1"/>
    <col min="10247" max="10247" width="9.625" style="2" customWidth="1"/>
    <col min="10248" max="10248" width="12.125" style="2" customWidth="1"/>
    <col min="10249" max="10249" width="9.625" style="2" customWidth="1"/>
    <col min="10250" max="10250" width="12.125" style="2" customWidth="1"/>
    <col min="10251" max="10251" width="9.625" style="2" customWidth="1"/>
    <col min="10252" max="10252" width="13.375" style="2" customWidth="1"/>
    <col min="10253" max="10496" width="10.875" style="2"/>
    <col min="10497" max="10497" width="13.375" style="2" customWidth="1"/>
    <col min="10498" max="10498" width="17.125" style="2" customWidth="1"/>
    <col min="10499" max="10499" width="10.875" style="2"/>
    <col min="10500" max="10500" width="15.875" style="2" customWidth="1"/>
    <col min="10501" max="10501" width="9.625" style="2" customWidth="1"/>
    <col min="10502" max="10502" width="13.375" style="2" customWidth="1"/>
    <col min="10503" max="10503" width="9.625" style="2" customWidth="1"/>
    <col min="10504" max="10504" width="12.125" style="2" customWidth="1"/>
    <col min="10505" max="10505" width="9.625" style="2" customWidth="1"/>
    <col min="10506" max="10506" width="12.125" style="2" customWidth="1"/>
    <col min="10507" max="10507" width="9.625" style="2" customWidth="1"/>
    <col min="10508" max="10508" width="13.375" style="2" customWidth="1"/>
    <col min="10509" max="10752" width="10.875" style="2"/>
    <col min="10753" max="10753" width="13.375" style="2" customWidth="1"/>
    <col min="10754" max="10754" width="17.125" style="2" customWidth="1"/>
    <col min="10755" max="10755" width="10.875" style="2"/>
    <col min="10756" max="10756" width="15.875" style="2" customWidth="1"/>
    <col min="10757" max="10757" width="9.625" style="2" customWidth="1"/>
    <col min="10758" max="10758" width="13.375" style="2" customWidth="1"/>
    <col min="10759" max="10759" width="9.625" style="2" customWidth="1"/>
    <col min="10760" max="10760" width="12.125" style="2" customWidth="1"/>
    <col min="10761" max="10761" width="9.625" style="2" customWidth="1"/>
    <col min="10762" max="10762" width="12.125" style="2" customWidth="1"/>
    <col min="10763" max="10763" width="9.625" style="2" customWidth="1"/>
    <col min="10764" max="10764" width="13.375" style="2" customWidth="1"/>
    <col min="10765" max="11008" width="10.875" style="2"/>
    <col min="11009" max="11009" width="13.375" style="2" customWidth="1"/>
    <col min="11010" max="11010" width="17.125" style="2" customWidth="1"/>
    <col min="11011" max="11011" width="10.875" style="2"/>
    <col min="11012" max="11012" width="15.875" style="2" customWidth="1"/>
    <col min="11013" max="11013" width="9.625" style="2" customWidth="1"/>
    <col min="11014" max="11014" width="13.375" style="2" customWidth="1"/>
    <col min="11015" max="11015" width="9.625" style="2" customWidth="1"/>
    <col min="11016" max="11016" width="12.125" style="2" customWidth="1"/>
    <col min="11017" max="11017" width="9.625" style="2" customWidth="1"/>
    <col min="11018" max="11018" width="12.125" style="2" customWidth="1"/>
    <col min="11019" max="11019" width="9.625" style="2" customWidth="1"/>
    <col min="11020" max="11020" width="13.375" style="2" customWidth="1"/>
    <col min="11021" max="11264" width="10.875" style="2"/>
    <col min="11265" max="11265" width="13.375" style="2" customWidth="1"/>
    <col min="11266" max="11266" width="17.125" style="2" customWidth="1"/>
    <col min="11267" max="11267" width="10.875" style="2"/>
    <col min="11268" max="11268" width="15.875" style="2" customWidth="1"/>
    <col min="11269" max="11269" width="9.625" style="2" customWidth="1"/>
    <col min="11270" max="11270" width="13.375" style="2" customWidth="1"/>
    <col min="11271" max="11271" width="9.625" style="2" customWidth="1"/>
    <col min="11272" max="11272" width="12.125" style="2" customWidth="1"/>
    <col min="11273" max="11273" width="9.625" style="2" customWidth="1"/>
    <col min="11274" max="11274" width="12.125" style="2" customWidth="1"/>
    <col min="11275" max="11275" width="9.625" style="2" customWidth="1"/>
    <col min="11276" max="11276" width="13.375" style="2" customWidth="1"/>
    <col min="11277" max="11520" width="10.875" style="2"/>
    <col min="11521" max="11521" width="13.375" style="2" customWidth="1"/>
    <col min="11522" max="11522" width="17.125" style="2" customWidth="1"/>
    <col min="11523" max="11523" width="10.875" style="2"/>
    <col min="11524" max="11524" width="15.875" style="2" customWidth="1"/>
    <col min="11525" max="11525" width="9.625" style="2" customWidth="1"/>
    <col min="11526" max="11526" width="13.375" style="2" customWidth="1"/>
    <col min="11527" max="11527" width="9.625" style="2" customWidth="1"/>
    <col min="11528" max="11528" width="12.125" style="2" customWidth="1"/>
    <col min="11529" max="11529" width="9.625" style="2" customWidth="1"/>
    <col min="11530" max="11530" width="12.125" style="2" customWidth="1"/>
    <col min="11531" max="11531" width="9.625" style="2" customWidth="1"/>
    <col min="11532" max="11532" width="13.375" style="2" customWidth="1"/>
    <col min="11533" max="11776" width="10.875" style="2"/>
    <col min="11777" max="11777" width="13.375" style="2" customWidth="1"/>
    <col min="11778" max="11778" width="17.125" style="2" customWidth="1"/>
    <col min="11779" max="11779" width="10.875" style="2"/>
    <col min="11780" max="11780" width="15.875" style="2" customWidth="1"/>
    <col min="11781" max="11781" width="9.625" style="2" customWidth="1"/>
    <col min="11782" max="11782" width="13.375" style="2" customWidth="1"/>
    <col min="11783" max="11783" width="9.625" style="2" customWidth="1"/>
    <col min="11784" max="11784" width="12.125" style="2" customWidth="1"/>
    <col min="11785" max="11785" width="9.625" style="2" customWidth="1"/>
    <col min="11786" max="11786" width="12.125" style="2" customWidth="1"/>
    <col min="11787" max="11787" width="9.625" style="2" customWidth="1"/>
    <col min="11788" max="11788" width="13.375" style="2" customWidth="1"/>
    <col min="11789" max="12032" width="10.875" style="2"/>
    <col min="12033" max="12033" width="13.375" style="2" customWidth="1"/>
    <col min="12034" max="12034" width="17.125" style="2" customWidth="1"/>
    <col min="12035" max="12035" width="10.875" style="2"/>
    <col min="12036" max="12036" width="15.875" style="2" customWidth="1"/>
    <col min="12037" max="12037" width="9.625" style="2" customWidth="1"/>
    <col min="12038" max="12038" width="13.375" style="2" customWidth="1"/>
    <col min="12039" max="12039" width="9.625" style="2" customWidth="1"/>
    <col min="12040" max="12040" width="12.125" style="2" customWidth="1"/>
    <col min="12041" max="12041" width="9.625" style="2" customWidth="1"/>
    <col min="12042" max="12042" width="12.125" style="2" customWidth="1"/>
    <col min="12043" max="12043" width="9.625" style="2" customWidth="1"/>
    <col min="12044" max="12044" width="13.375" style="2" customWidth="1"/>
    <col min="12045" max="12288" width="10.875" style="2"/>
    <col min="12289" max="12289" width="13.375" style="2" customWidth="1"/>
    <col min="12290" max="12290" width="17.125" style="2" customWidth="1"/>
    <col min="12291" max="12291" width="10.875" style="2"/>
    <col min="12292" max="12292" width="15.875" style="2" customWidth="1"/>
    <col min="12293" max="12293" width="9.625" style="2" customWidth="1"/>
    <col min="12294" max="12294" width="13.375" style="2" customWidth="1"/>
    <col min="12295" max="12295" width="9.625" style="2" customWidth="1"/>
    <col min="12296" max="12296" width="12.125" style="2" customWidth="1"/>
    <col min="12297" max="12297" width="9.625" style="2" customWidth="1"/>
    <col min="12298" max="12298" width="12.125" style="2" customWidth="1"/>
    <col min="12299" max="12299" width="9.625" style="2" customWidth="1"/>
    <col min="12300" max="12300" width="13.375" style="2" customWidth="1"/>
    <col min="12301" max="12544" width="10.875" style="2"/>
    <col min="12545" max="12545" width="13.375" style="2" customWidth="1"/>
    <col min="12546" max="12546" width="17.125" style="2" customWidth="1"/>
    <col min="12547" max="12547" width="10.875" style="2"/>
    <col min="12548" max="12548" width="15.875" style="2" customWidth="1"/>
    <col min="12549" max="12549" width="9.625" style="2" customWidth="1"/>
    <col min="12550" max="12550" width="13.375" style="2" customWidth="1"/>
    <col min="12551" max="12551" width="9.625" style="2" customWidth="1"/>
    <col min="12552" max="12552" width="12.125" style="2" customWidth="1"/>
    <col min="12553" max="12553" width="9.625" style="2" customWidth="1"/>
    <col min="12554" max="12554" width="12.125" style="2" customWidth="1"/>
    <col min="12555" max="12555" width="9.625" style="2" customWidth="1"/>
    <col min="12556" max="12556" width="13.375" style="2" customWidth="1"/>
    <col min="12557" max="12800" width="10.875" style="2"/>
    <col min="12801" max="12801" width="13.375" style="2" customWidth="1"/>
    <col min="12802" max="12802" width="17.125" style="2" customWidth="1"/>
    <col min="12803" max="12803" width="10.875" style="2"/>
    <col min="12804" max="12804" width="15.875" style="2" customWidth="1"/>
    <col min="12805" max="12805" width="9.625" style="2" customWidth="1"/>
    <col min="12806" max="12806" width="13.375" style="2" customWidth="1"/>
    <col min="12807" max="12807" width="9.625" style="2" customWidth="1"/>
    <col min="12808" max="12808" width="12.125" style="2" customWidth="1"/>
    <col min="12809" max="12809" width="9.625" style="2" customWidth="1"/>
    <col min="12810" max="12810" width="12.125" style="2" customWidth="1"/>
    <col min="12811" max="12811" width="9.625" style="2" customWidth="1"/>
    <col min="12812" max="12812" width="13.375" style="2" customWidth="1"/>
    <col min="12813" max="13056" width="10.875" style="2"/>
    <col min="13057" max="13057" width="13.375" style="2" customWidth="1"/>
    <col min="13058" max="13058" width="17.125" style="2" customWidth="1"/>
    <col min="13059" max="13059" width="10.875" style="2"/>
    <col min="13060" max="13060" width="15.875" style="2" customWidth="1"/>
    <col min="13061" max="13061" width="9.625" style="2" customWidth="1"/>
    <col min="13062" max="13062" width="13.375" style="2" customWidth="1"/>
    <col min="13063" max="13063" width="9.625" style="2" customWidth="1"/>
    <col min="13064" max="13064" width="12.125" style="2" customWidth="1"/>
    <col min="13065" max="13065" width="9.625" style="2" customWidth="1"/>
    <col min="13066" max="13066" width="12.125" style="2" customWidth="1"/>
    <col min="13067" max="13067" width="9.625" style="2" customWidth="1"/>
    <col min="13068" max="13068" width="13.375" style="2" customWidth="1"/>
    <col min="13069" max="13312" width="10.875" style="2"/>
    <col min="13313" max="13313" width="13.375" style="2" customWidth="1"/>
    <col min="13314" max="13314" width="17.125" style="2" customWidth="1"/>
    <col min="13315" max="13315" width="10.875" style="2"/>
    <col min="13316" max="13316" width="15.875" style="2" customWidth="1"/>
    <col min="13317" max="13317" width="9.625" style="2" customWidth="1"/>
    <col min="13318" max="13318" width="13.375" style="2" customWidth="1"/>
    <col min="13319" max="13319" width="9.625" style="2" customWidth="1"/>
    <col min="13320" max="13320" width="12.125" style="2" customWidth="1"/>
    <col min="13321" max="13321" width="9.625" style="2" customWidth="1"/>
    <col min="13322" max="13322" width="12.125" style="2" customWidth="1"/>
    <col min="13323" max="13323" width="9.625" style="2" customWidth="1"/>
    <col min="13324" max="13324" width="13.375" style="2" customWidth="1"/>
    <col min="13325" max="13568" width="10.875" style="2"/>
    <col min="13569" max="13569" width="13.375" style="2" customWidth="1"/>
    <col min="13570" max="13570" width="17.125" style="2" customWidth="1"/>
    <col min="13571" max="13571" width="10.875" style="2"/>
    <col min="13572" max="13572" width="15.875" style="2" customWidth="1"/>
    <col min="13573" max="13573" width="9.625" style="2" customWidth="1"/>
    <col min="13574" max="13574" width="13.375" style="2" customWidth="1"/>
    <col min="13575" max="13575" width="9.625" style="2" customWidth="1"/>
    <col min="13576" max="13576" width="12.125" style="2" customWidth="1"/>
    <col min="13577" max="13577" width="9.625" style="2" customWidth="1"/>
    <col min="13578" max="13578" width="12.125" style="2" customWidth="1"/>
    <col min="13579" max="13579" width="9.625" style="2" customWidth="1"/>
    <col min="13580" max="13580" width="13.375" style="2" customWidth="1"/>
    <col min="13581" max="13824" width="10.875" style="2"/>
    <col min="13825" max="13825" width="13.375" style="2" customWidth="1"/>
    <col min="13826" max="13826" width="17.125" style="2" customWidth="1"/>
    <col min="13827" max="13827" width="10.875" style="2"/>
    <col min="13828" max="13828" width="15.875" style="2" customWidth="1"/>
    <col min="13829" max="13829" width="9.625" style="2" customWidth="1"/>
    <col min="13830" max="13830" width="13.375" style="2" customWidth="1"/>
    <col min="13831" max="13831" width="9.625" style="2" customWidth="1"/>
    <col min="13832" max="13832" width="12.125" style="2" customWidth="1"/>
    <col min="13833" max="13833" width="9.625" style="2" customWidth="1"/>
    <col min="13834" max="13834" width="12.125" style="2" customWidth="1"/>
    <col min="13835" max="13835" width="9.625" style="2" customWidth="1"/>
    <col min="13836" max="13836" width="13.375" style="2" customWidth="1"/>
    <col min="13837" max="14080" width="10.875" style="2"/>
    <col min="14081" max="14081" width="13.375" style="2" customWidth="1"/>
    <col min="14082" max="14082" width="17.125" style="2" customWidth="1"/>
    <col min="14083" max="14083" width="10.875" style="2"/>
    <col min="14084" max="14084" width="15.875" style="2" customWidth="1"/>
    <col min="14085" max="14085" width="9.625" style="2" customWidth="1"/>
    <col min="14086" max="14086" width="13.375" style="2" customWidth="1"/>
    <col min="14087" max="14087" width="9.625" style="2" customWidth="1"/>
    <col min="14088" max="14088" width="12.125" style="2" customWidth="1"/>
    <col min="14089" max="14089" width="9.625" style="2" customWidth="1"/>
    <col min="14090" max="14090" width="12.125" style="2" customWidth="1"/>
    <col min="14091" max="14091" width="9.625" style="2" customWidth="1"/>
    <col min="14092" max="14092" width="13.375" style="2" customWidth="1"/>
    <col min="14093" max="14336" width="10.875" style="2"/>
    <col min="14337" max="14337" width="13.375" style="2" customWidth="1"/>
    <col min="14338" max="14338" width="17.125" style="2" customWidth="1"/>
    <col min="14339" max="14339" width="10.875" style="2"/>
    <col min="14340" max="14340" width="15.875" style="2" customWidth="1"/>
    <col min="14341" max="14341" width="9.625" style="2" customWidth="1"/>
    <col min="14342" max="14342" width="13.375" style="2" customWidth="1"/>
    <col min="14343" max="14343" width="9.625" style="2" customWidth="1"/>
    <col min="14344" max="14344" width="12.125" style="2" customWidth="1"/>
    <col min="14345" max="14345" width="9.625" style="2" customWidth="1"/>
    <col min="14346" max="14346" width="12.125" style="2" customWidth="1"/>
    <col min="14347" max="14347" width="9.625" style="2" customWidth="1"/>
    <col min="14348" max="14348" width="13.375" style="2" customWidth="1"/>
    <col min="14349" max="14592" width="10.875" style="2"/>
    <col min="14593" max="14593" width="13.375" style="2" customWidth="1"/>
    <col min="14594" max="14594" width="17.125" style="2" customWidth="1"/>
    <col min="14595" max="14595" width="10.875" style="2"/>
    <col min="14596" max="14596" width="15.875" style="2" customWidth="1"/>
    <col min="14597" max="14597" width="9.625" style="2" customWidth="1"/>
    <col min="14598" max="14598" width="13.375" style="2" customWidth="1"/>
    <col min="14599" max="14599" width="9.625" style="2" customWidth="1"/>
    <col min="14600" max="14600" width="12.125" style="2" customWidth="1"/>
    <col min="14601" max="14601" width="9.625" style="2" customWidth="1"/>
    <col min="14602" max="14602" width="12.125" style="2" customWidth="1"/>
    <col min="14603" max="14603" width="9.625" style="2" customWidth="1"/>
    <col min="14604" max="14604" width="13.375" style="2" customWidth="1"/>
    <col min="14605" max="14848" width="10.875" style="2"/>
    <col min="14849" max="14849" width="13.375" style="2" customWidth="1"/>
    <col min="14850" max="14850" width="17.125" style="2" customWidth="1"/>
    <col min="14851" max="14851" width="10.875" style="2"/>
    <col min="14852" max="14852" width="15.875" style="2" customWidth="1"/>
    <col min="14853" max="14853" width="9.625" style="2" customWidth="1"/>
    <col min="14854" max="14854" width="13.375" style="2" customWidth="1"/>
    <col min="14855" max="14855" width="9.625" style="2" customWidth="1"/>
    <col min="14856" max="14856" width="12.125" style="2" customWidth="1"/>
    <col min="14857" max="14857" width="9.625" style="2" customWidth="1"/>
    <col min="14858" max="14858" width="12.125" style="2" customWidth="1"/>
    <col min="14859" max="14859" width="9.625" style="2" customWidth="1"/>
    <col min="14860" max="14860" width="13.375" style="2" customWidth="1"/>
    <col min="14861" max="15104" width="10.875" style="2"/>
    <col min="15105" max="15105" width="13.375" style="2" customWidth="1"/>
    <col min="15106" max="15106" width="17.125" style="2" customWidth="1"/>
    <col min="15107" max="15107" width="10.875" style="2"/>
    <col min="15108" max="15108" width="15.875" style="2" customWidth="1"/>
    <col min="15109" max="15109" width="9.625" style="2" customWidth="1"/>
    <col min="15110" max="15110" width="13.375" style="2" customWidth="1"/>
    <col min="15111" max="15111" width="9.625" style="2" customWidth="1"/>
    <col min="15112" max="15112" width="12.125" style="2" customWidth="1"/>
    <col min="15113" max="15113" width="9.625" style="2" customWidth="1"/>
    <col min="15114" max="15114" width="12.125" style="2" customWidth="1"/>
    <col min="15115" max="15115" width="9.625" style="2" customWidth="1"/>
    <col min="15116" max="15116" width="13.375" style="2" customWidth="1"/>
    <col min="15117" max="15360" width="10.875" style="2"/>
    <col min="15361" max="15361" width="13.375" style="2" customWidth="1"/>
    <col min="15362" max="15362" width="17.125" style="2" customWidth="1"/>
    <col min="15363" max="15363" width="10.875" style="2"/>
    <col min="15364" max="15364" width="15.875" style="2" customWidth="1"/>
    <col min="15365" max="15365" width="9.625" style="2" customWidth="1"/>
    <col min="15366" max="15366" width="13.375" style="2" customWidth="1"/>
    <col min="15367" max="15367" width="9.625" style="2" customWidth="1"/>
    <col min="15368" max="15368" width="12.125" style="2" customWidth="1"/>
    <col min="15369" max="15369" width="9.625" style="2" customWidth="1"/>
    <col min="15370" max="15370" width="12.125" style="2" customWidth="1"/>
    <col min="15371" max="15371" width="9.625" style="2" customWidth="1"/>
    <col min="15372" max="15372" width="13.375" style="2" customWidth="1"/>
    <col min="15373" max="15616" width="10.875" style="2"/>
    <col min="15617" max="15617" width="13.375" style="2" customWidth="1"/>
    <col min="15618" max="15618" width="17.125" style="2" customWidth="1"/>
    <col min="15619" max="15619" width="10.875" style="2"/>
    <col min="15620" max="15620" width="15.875" style="2" customWidth="1"/>
    <col min="15621" max="15621" width="9.625" style="2" customWidth="1"/>
    <col min="15622" max="15622" width="13.375" style="2" customWidth="1"/>
    <col min="15623" max="15623" width="9.625" style="2" customWidth="1"/>
    <col min="15624" max="15624" width="12.125" style="2" customWidth="1"/>
    <col min="15625" max="15625" width="9.625" style="2" customWidth="1"/>
    <col min="15626" max="15626" width="12.125" style="2" customWidth="1"/>
    <col min="15627" max="15627" width="9.625" style="2" customWidth="1"/>
    <col min="15628" max="15628" width="13.375" style="2" customWidth="1"/>
    <col min="15629" max="15872" width="10.875" style="2"/>
    <col min="15873" max="15873" width="13.375" style="2" customWidth="1"/>
    <col min="15874" max="15874" width="17.125" style="2" customWidth="1"/>
    <col min="15875" max="15875" width="10.875" style="2"/>
    <col min="15876" max="15876" width="15.875" style="2" customWidth="1"/>
    <col min="15877" max="15877" width="9.625" style="2" customWidth="1"/>
    <col min="15878" max="15878" width="13.375" style="2" customWidth="1"/>
    <col min="15879" max="15879" width="9.625" style="2" customWidth="1"/>
    <col min="15880" max="15880" width="12.125" style="2" customWidth="1"/>
    <col min="15881" max="15881" width="9.625" style="2" customWidth="1"/>
    <col min="15882" max="15882" width="12.125" style="2" customWidth="1"/>
    <col min="15883" max="15883" width="9.625" style="2" customWidth="1"/>
    <col min="15884" max="15884" width="13.375" style="2" customWidth="1"/>
    <col min="15885" max="16128" width="10.875" style="2"/>
    <col min="16129" max="16129" width="13.375" style="2" customWidth="1"/>
    <col min="16130" max="16130" width="17.125" style="2" customWidth="1"/>
    <col min="16131" max="16131" width="10.875" style="2"/>
    <col min="16132" max="16132" width="15.875" style="2" customWidth="1"/>
    <col min="16133" max="16133" width="9.625" style="2" customWidth="1"/>
    <col min="16134" max="16134" width="13.375" style="2" customWidth="1"/>
    <col min="16135" max="16135" width="9.625" style="2" customWidth="1"/>
    <col min="16136" max="16136" width="12.125" style="2" customWidth="1"/>
    <col min="16137" max="16137" width="9.625" style="2" customWidth="1"/>
    <col min="16138" max="16138" width="12.125" style="2" customWidth="1"/>
    <col min="16139" max="16139" width="9.625" style="2" customWidth="1"/>
    <col min="16140" max="16140" width="13.375" style="2" customWidth="1"/>
    <col min="16141" max="16384" width="10.875" style="2"/>
  </cols>
  <sheetData>
    <row r="1" spans="1:12" x14ac:dyDescent="0.2">
      <c r="A1" s="1"/>
    </row>
    <row r="4" spans="1:12" x14ac:dyDescent="0.2">
      <c r="A4" s="18"/>
      <c r="D4" s="18"/>
    </row>
    <row r="5" spans="1:12" x14ac:dyDescent="0.2">
      <c r="A5" s="18"/>
      <c r="D5" s="18"/>
    </row>
    <row r="6" spans="1:12" x14ac:dyDescent="0.2">
      <c r="A6" s="18"/>
      <c r="E6" s="3" t="s">
        <v>136</v>
      </c>
    </row>
    <row r="7" spans="1:12" x14ac:dyDescent="0.2">
      <c r="D7" s="3" t="s">
        <v>155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C9" s="9"/>
      <c r="D9" s="35"/>
      <c r="E9" s="9"/>
      <c r="F9" s="35"/>
      <c r="G9" s="9"/>
      <c r="H9" s="35"/>
      <c r="I9" s="9"/>
      <c r="K9" s="9"/>
    </row>
    <row r="10" spans="1:12" x14ac:dyDescent="0.2">
      <c r="C10" s="8" t="s">
        <v>156</v>
      </c>
      <c r="D10" s="7"/>
      <c r="E10" s="8" t="s">
        <v>157</v>
      </c>
      <c r="F10" s="7"/>
      <c r="G10" s="8" t="s">
        <v>158</v>
      </c>
      <c r="H10" s="7"/>
      <c r="I10" s="8" t="s">
        <v>159</v>
      </c>
      <c r="J10" s="7"/>
      <c r="K10" s="8" t="s">
        <v>160</v>
      </c>
      <c r="L10" s="7"/>
    </row>
    <row r="11" spans="1:12" x14ac:dyDescent="0.2">
      <c r="B11" s="7"/>
      <c r="C11" s="26" t="s">
        <v>161</v>
      </c>
      <c r="D11" s="26" t="s">
        <v>84</v>
      </c>
      <c r="E11" s="26" t="s">
        <v>161</v>
      </c>
      <c r="F11" s="26" t="s">
        <v>84</v>
      </c>
      <c r="G11" s="26" t="s">
        <v>161</v>
      </c>
      <c r="H11" s="26" t="s">
        <v>84</v>
      </c>
      <c r="I11" s="26" t="s">
        <v>161</v>
      </c>
      <c r="J11" s="26" t="s">
        <v>84</v>
      </c>
      <c r="K11" s="26" t="s">
        <v>161</v>
      </c>
      <c r="L11" s="26" t="s">
        <v>84</v>
      </c>
    </row>
    <row r="12" spans="1:12" x14ac:dyDescent="0.2">
      <c r="C12" s="11" t="s">
        <v>121</v>
      </c>
      <c r="D12" s="12" t="s">
        <v>122</v>
      </c>
      <c r="E12" s="12" t="s">
        <v>121</v>
      </c>
      <c r="F12" s="12" t="s">
        <v>122</v>
      </c>
      <c r="G12" s="12" t="s">
        <v>121</v>
      </c>
      <c r="H12" s="12" t="s">
        <v>122</v>
      </c>
      <c r="I12" s="12" t="s">
        <v>121</v>
      </c>
      <c r="J12" s="12" t="s">
        <v>122</v>
      </c>
      <c r="K12" s="12" t="s">
        <v>121</v>
      </c>
      <c r="L12" s="12" t="s">
        <v>122</v>
      </c>
    </row>
    <row r="13" spans="1:12" x14ac:dyDescent="0.2">
      <c r="B13" s="1" t="s">
        <v>62</v>
      </c>
      <c r="C13" s="16">
        <f t="shared" ref="C13:D17" si="0">E13+G13+I13+K13</f>
        <v>12142</v>
      </c>
      <c r="D13" s="14">
        <f t="shared" si="0"/>
        <v>1036171</v>
      </c>
      <c r="E13" s="15">
        <v>6778</v>
      </c>
      <c r="F13" s="15">
        <v>696507</v>
      </c>
      <c r="G13" s="15">
        <v>2810</v>
      </c>
      <c r="H13" s="15">
        <v>160666</v>
      </c>
      <c r="I13" s="15">
        <v>209</v>
      </c>
      <c r="J13" s="15">
        <v>18094</v>
      </c>
      <c r="K13" s="15">
        <v>2345</v>
      </c>
      <c r="L13" s="15">
        <v>160904</v>
      </c>
    </row>
    <row r="14" spans="1:12" x14ac:dyDescent="0.2">
      <c r="B14" s="1" t="s">
        <v>63</v>
      </c>
      <c r="C14" s="16">
        <f t="shared" si="0"/>
        <v>9744</v>
      </c>
      <c r="D14" s="14">
        <f t="shared" si="0"/>
        <v>1000233</v>
      </c>
      <c r="E14" s="15">
        <v>6472</v>
      </c>
      <c r="F14" s="15">
        <v>755068</v>
      </c>
      <c r="G14" s="15">
        <v>1659</v>
      </c>
      <c r="H14" s="15">
        <v>102602</v>
      </c>
      <c r="I14" s="15">
        <v>101</v>
      </c>
      <c r="J14" s="15">
        <v>9275</v>
      </c>
      <c r="K14" s="15">
        <v>1512</v>
      </c>
      <c r="L14" s="15">
        <v>133288</v>
      </c>
    </row>
    <row r="15" spans="1:12" x14ac:dyDescent="0.2">
      <c r="B15" s="1" t="s">
        <v>16</v>
      </c>
      <c r="C15" s="16">
        <f t="shared" si="0"/>
        <v>7558</v>
      </c>
      <c r="D15" s="14">
        <f t="shared" si="0"/>
        <v>762614</v>
      </c>
      <c r="E15" s="15">
        <v>4320</v>
      </c>
      <c r="F15" s="15">
        <v>550772</v>
      </c>
      <c r="G15" s="15">
        <v>2358</v>
      </c>
      <c r="H15" s="15">
        <v>139700</v>
      </c>
      <c r="I15" s="15">
        <v>77</v>
      </c>
      <c r="J15" s="15">
        <v>6348</v>
      </c>
      <c r="K15" s="15">
        <v>803</v>
      </c>
      <c r="L15" s="15">
        <v>65794</v>
      </c>
    </row>
    <row r="16" spans="1:12" x14ac:dyDescent="0.2">
      <c r="B16" s="1" t="s">
        <v>17</v>
      </c>
      <c r="C16" s="16">
        <f t="shared" si="0"/>
        <v>15165</v>
      </c>
      <c r="D16" s="14">
        <f t="shared" si="0"/>
        <v>1379246</v>
      </c>
      <c r="E16" s="15">
        <v>4857</v>
      </c>
      <c r="F16" s="15">
        <v>647161</v>
      </c>
      <c r="G16" s="15">
        <v>4451</v>
      </c>
      <c r="H16" s="15">
        <v>217715</v>
      </c>
      <c r="I16" s="15">
        <v>72</v>
      </c>
      <c r="J16" s="15">
        <v>5119</v>
      </c>
      <c r="K16" s="15">
        <v>5785</v>
      </c>
      <c r="L16" s="15">
        <v>509251</v>
      </c>
    </row>
    <row r="17" spans="2:12" x14ac:dyDescent="0.2">
      <c r="B17" s="1" t="s">
        <v>162</v>
      </c>
      <c r="C17" s="9">
        <f t="shared" si="0"/>
        <v>9442</v>
      </c>
      <c r="D17" s="14">
        <f t="shared" si="0"/>
        <v>965977</v>
      </c>
      <c r="E17" s="15">
        <v>4605</v>
      </c>
      <c r="F17" s="15">
        <v>631105</v>
      </c>
      <c r="G17" s="15">
        <v>2782</v>
      </c>
      <c r="H17" s="15">
        <v>144457</v>
      </c>
      <c r="I17" s="15">
        <v>170</v>
      </c>
      <c r="J17" s="15">
        <v>9544</v>
      </c>
      <c r="K17" s="15">
        <v>1885</v>
      </c>
      <c r="L17" s="15">
        <v>180871</v>
      </c>
    </row>
    <row r="18" spans="2:12" x14ac:dyDescent="0.2">
      <c r="B18" s="1"/>
      <c r="C18" s="9"/>
      <c r="D18" s="14"/>
      <c r="E18" s="15"/>
      <c r="F18" s="15"/>
      <c r="G18" s="15"/>
      <c r="H18" s="15"/>
      <c r="I18" s="15"/>
      <c r="J18" s="15"/>
      <c r="K18" s="15"/>
      <c r="L18" s="15"/>
    </row>
    <row r="19" spans="2:12" x14ac:dyDescent="0.2">
      <c r="B19" s="1" t="s">
        <v>20</v>
      </c>
      <c r="C19" s="16">
        <f t="shared" ref="C19:D21" si="1">E19+G19+I19+K19</f>
        <v>7813</v>
      </c>
      <c r="D19" s="14">
        <f t="shared" si="1"/>
        <v>804838</v>
      </c>
      <c r="E19" s="15">
        <v>4314</v>
      </c>
      <c r="F19" s="15">
        <v>587499</v>
      </c>
      <c r="G19" s="15">
        <v>2469</v>
      </c>
      <c r="H19" s="15">
        <v>122373</v>
      </c>
      <c r="I19" s="15">
        <v>34</v>
      </c>
      <c r="J19" s="15">
        <v>3156</v>
      </c>
      <c r="K19" s="15">
        <v>996</v>
      </c>
      <c r="L19" s="15">
        <v>91810</v>
      </c>
    </row>
    <row r="20" spans="2:12" x14ac:dyDescent="0.2">
      <c r="B20" s="1" t="s">
        <v>21</v>
      </c>
      <c r="C20" s="16">
        <f t="shared" si="1"/>
        <v>7816</v>
      </c>
      <c r="D20" s="14">
        <f t="shared" si="1"/>
        <v>850932</v>
      </c>
      <c r="E20" s="14">
        <v>4642</v>
      </c>
      <c r="F20" s="14">
        <v>624642</v>
      </c>
      <c r="G20" s="14">
        <v>1773</v>
      </c>
      <c r="H20" s="14">
        <v>87679</v>
      </c>
      <c r="I20" s="14">
        <v>54</v>
      </c>
      <c r="J20" s="14">
        <v>5099</v>
      </c>
      <c r="K20" s="14">
        <v>1347</v>
      </c>
      <c r="L20" s="14">
        <v>133512</v>
      </c>
    </row>
    <row r="21" spans="2:12" x14ac:dyDescent="0.2">
      <c r="B21" s="1" t="s">
        <v>64</v>
      </c>
      <c r="C21" s="9">
        <f t="shared" si="1"/>
        <v>7893</v>
      </c>
      <c r="D21" s="14">
        <f t="shared" si="1"/>
        <v>837386</v>
      </c>
      <c r="E21" s="2">
        <v>4377</v>
      </c>
      <c r="F21" s="2">
        <v>584955</v>
      </c>
      <c r="G21" s="2">
        <v>1952</v>
      </c>
      <c r="H21" s="2">
        <v>109595</v>
      </c>
      <c r="I21" s="2">
        <v>86</v>
      </c>
      <c r="J21" s="2">
        <v>3918</v>
      </c>
      <c r="K21" s="2">
        <v>1478</v>
      </c>
      <c r="L21" s="2">
        <v>138918</v>
      </c>
    </row>
    <row r="22" spans="2:12" x14ac:dyDescent="0.2">
      <c r="B22" s="1" t="s">
        <v>65</v>
      </c>
      <c r="C22" s="16">
        <f>E22+G22+I22+K22</f>
        <v>6744</v>
      </c>
      <c r="D22" s="14">
        <f>F22+H22+J22+L22</f>
        <v>730948</v>
      </c>
      <c r="E22" s="14">
        <v>3862</v>
      </c>
      <c r="F22" s="14">
        <v>510167</v>
      </c>
      <c r="G22" s="14">
        <v>1698</v>
      </c>
      <c r="H22" s="14">
        <v>98701</v>
      </c>
      <c r="I22" s="14">
        <v>48</v>
      </c>
      <c r="J22" s="14">
        <v>3222</v>
      </c>
      <c r="K22" s="14">
        <v>1136</v>
      </c>
      <c r="L22" s="14">
        <v>118858</v>
      </c>
    </row>
    <row r="23" spans="2:12" s="19" customFormat="1" x14ac:dyDescent="0.2">
      <c r="B23" s="3" t="s">
        <v>66</v>
      </c>
      <c r="C23" s="17">
        <f>SUM(C25:C36)</f>
        <v>6559</v>
      </c>
      <c r="D23" s="18">
        <f>SUM(D25:D36)</f>
        <v>685595</v>
      </c>
      <c r="E23" s="18">
        <f t="shared" ref="E23:L23" si="2">SUM(E25:E36)</f>
        <v>4078</v>
      </c>
      <c r="F23" s="18">
        <f t="shared" si="2"/>
        <v>524295</v>
      </c>
      <c r="G23" s="18">
        <f t="shared" si="2"/>
        <v>1895</v>
      </c>
      <c r="H23" s="18">
        <f t="shared" si="2"/>
        <v>103608</v>
      </c>
      <c r="I23" s="18">
        <f t="shared" si="2"/>
        <v>53</v>
      </c>
      <c r="J23" s="18">
        <f t="shared" si="2"/>
        <v>3149</v>
      </c>
      <c r="K23" s="18">
        <f t="shared" si="2"/>
        <v>533</v>
      </c>
      <c r="L23" s="18">
        <f t="shared" si="2"/>
        <v>54543</v>
      </c>
    </row>
    <row r="24" spans="2:12" x14ac:dyDescent="0.2">
      <c r="C24" s="9"/>
    </row>
    <row r="25" spans="2:12" x14ac:dyDescent="0.2">
      <c r="B25" s="1" t="s">
        <v>67</v>
      </c>
      <c r="C25" s="16">
        <f t="shared" ref="C25:D36" si="3">E25+G25+I25+K25</f>
        <v>338</v>
      </c>
      <c r="D25" s="14">
        <f t="shared" si="3"/>
        <v>40657</v>
      </c>
      <c r="E25" s="15">
        <v>263</v>
      </c>
      <c r="F25" s="15">
        <v>34374</v>
      </c>
      <c r="G25" s="15">
        <v>35</v>
      </c>
      <c r="H25" s="15">
        <v>2153</v>
      </c>
      <c r="I25" s="15">
        <v>9</v>
      </c>
      <c r="J25" s="15">
        <v>782</v>
      </c>
      <c r="K25" s="15">
        <v>31</v>
      </c>
      <c r="L25" s="15">
        <v>3348</v>
      </c>
    </row>
    <row r="26" spans="2:12" x14ac:dyDescent="0.2">
      <c r="B26" s="1" t="s">
        <v>68</v>
      </c>
      <c r="C26" s="16">
        <f t="shared" si="3"/>
        <v>645</v>
      </c>
      <c r="D26" s="14">
        <f t="shared" si="3"/>
        <v>63606</v>
      </c>
      <c r="E26" s="15">
        <v>359</v>
      </c>
      <c r="F26" s="15">
        <v>46455</v>
      </c>
      <c r="G26" s="15">
        <v>204</v>
      </c>
      <c r="H26" s="15">
        <v>8966</v>
      </c>
      <c r="I26" s="20">
        <v>4</v>
      </c>
      <c r="J26" s="20">
        <v>491</v>
      </c>
      <c r="K26" s="15">
        <v>78</v>
      </c>
      <c r="L26" s="15">
        <v>7694</v>
      </c>
    </row>
    <row r="27" spans="2:12" x14ac:dyDescent="0.2">
      <c r="B27" s="1" t="s">
        <v>69</v>
      </c>
      <c r="C27" s="16">
        <f t="shared" si="3"/>
        <v>553</v>
      </c>
      <c r="D27" s="14">
        <f t="shared" si="3"/>
        <v>56889</v>
      </c>
      <c r="E27" s="15">
        <v>328</v>
      </c>
      <c r="F27" s="15">
        <v>41928</v>
      </c>
      <c r="G27" s="15">
        <v>153</v>
      </c>
      <c r="H27" s="15">
        <v>10006</v>
      </c>
      <c r="I27" s="20">
        <v>36</v>
      </c>
      <c r="J27" s="20">
        <v>1199</v>
      </c>
      <c r="K27" s="15">
        <v>36</v>
      </c>
      <c r="L27" s="15">
        <v>3756</v>
      </c>
    </row>
    <row r="28" spans="2:12" x14ac:dyDescent="0.2">
      <c r="B28" s="1" t="s">
        <v>70</v>
      </c>
      <c r="C28" s="16">
        <f t="shared" si="3"/>
        <v>529</v>
      </c>
      <c r="D28" s="14">
        <f t="shared" si="3"/>
        <v>62334</v>
      </c>
      <c r="E28" s="15">
        <v>353</v>
      </c>
      <c r="F28" s="15">
        <v>45999</v>
      </c>
      <c r="G28" s="15">
        <v>151</v>
      </c>
      <c r="H28" s="15">
        <v>13926</v>
      </c>
      <c r="I28" s="20" t="s">
        <v>28</v>
      </c>
      <c r="J28" s="20" t="s">
        <v>28</v>
      </c>
      <c r="K28" s="15">
        <v>25</v>
      </c>
      <c r="L28" s="15">
        <v>2409</v>
      </c>
    </row>
    <row r="29" spans="2:12" x14ac:dyDescent="0.2">
      <c r="B29" s="1" t="s">
        <v>71</v>
      </c>
      <c r="C29" s="16">
        <f t="shared" si="3"/>
        <v>546</v>
      </c>
      <c r="D29" s="14">
        <f t="shared" si="3"/>
        <v>63697</v>
      </c>
      <c r="E29" s="15">
        <v>443</v>
      </c>
      <c r="F29" s="15">
        <v>57148</v>
      </c>
      <c r="G29" s="15">
        <v>78</v>
      </c>
      <c r="H29" s="15">
        <v>3832</v>
      </c>
      <c r="I29" s="20" t="s">
        <v>28</v>
      </c>
      <c r="J29" s="20" t="s">
        <v>28</v>
      </c>
      <c r="K29" s="15">
        <v>25</v>
      </c>
      <c r="L29" s="15">
        <v>2717</v>
      </c>
    </row>
    <row r="30" spans="2:12" x14ac:dyDescent="0.2">
      <c r="B30" s="1" t="s">
        <v>72</v>
      </c>
      <c r="C30" s="16">
        <f>E30+G30+I30+K30</f>
        <v>590</v>
      </c>
      <c r="D30" s="14">
        <f>F30+H30+J30+L30</f>
        <v>59310</v>
      </c>
      <c r="E30" s="15">
        <v>363</v>
      </c>
      <c r="F30" s="15">
        <v>45174</v>
      </c>
      <c r="G30" s="15">
        <v>206</v>
      </c>
      <c r="H30" s="15">
        <v>11809</v>
      </c>
      <c r="I30" s="20">
        <v>1</v>
      </c>
      <c r="J30" s="20">
        <v>79</v>
      </c>
      <c r="K30" s="15">
        <v>20</v>
      </c>
      <c r="L30" s="15">
        <v>2248</v>
      </c>
    </row>
    <row r="31" spans="2:12" x14ac:dyDescent="0.2">
      <c r="B31" s="1" t="s">
        <v>73</v>
      </c>
      <c r="C31" s="16">
        <f t="shared" si="3"/>
        <v>695</v>
      </c>
      <c r="D31" s="14">
        <f t="shared" si="3"/>
        <v>68589</v>
      </c>
      <c r="E31" s="15">
        <v>336</v>
      </c>
      <c r="F31" s="15">
        <v>42752</v>
      </c>
      <c r="G31" s="15">
        <v>218</v>
      </c>
      <c r="H31" s="15">
        <v>12692</v>
      </c>
      <c r="I31" s="20" t="s">
        <v>28</v>
      </c>
      <c r="J31" s="20" t="s">
        <v>28</v>
      </c>
      <c r="K31" s="15">
        <v>141</v>
      </c>
      <c r="L31" s="15">
        <v>13145</v>
      </c>
    </row>
    <row r="32" spans="2:12" x14ac:dyDescent="0.2">
      <c r="B32" s="1" t="s">
        <v>74</v>
      </c>
      <c r="C32" s="16">
        <f t="shared" si="3"/>
        <v>528</v>
      </c>
      <c r="D32" s="14">
        <f t="shared" si="3"/>
        <v>55911</v>
      </c>
      <c r="E32" s="15">
        <v>321</v>
      </c>
      <c r="F32" s="15">
        <v>42377</v>
      </c>
      <c r="G32" s="15">
        <v>167</v>
      </c>
      <c r="H32" s="15">
        <v>9205</v>
      </c>
      <c r="I32" s="20" t="s">
        <v>28</v>
      </c>
      <c r="J32" s="20" t="s">
        <v>28</v>
      </c>
      <c r="K32" s="15">
        <v>40</v>
      </c>
      <c r="L32" s="15">
        <v>4329</v>
      </c>
    </row>
    <row r="33" spans="2:12" x14ac:dyDescent="0.2">
      <c r="B33" s="1" t="s">
        <v>75</v>
      </c>
      <c r="C33" s="16">
        <f t="shared" si="3"/>
        <v>520</v>
      </c>
      <c r="D33" s="14">
        <f t="shared" si="3"/>
        <v>49890</v>
      </c>
      <c r="E33" s="15">
        <v>301</v>
      </c>
      <c r="F33" s="15">
        <v>37385</v>
      </c>
      <c r="G33" s="15">
        <v>188</v>
      </c>
      <c r="H33" s="15">
        <v>9260</v>
      </c>
      <c r="I33" s="20" t="s">
        <v>28</v>
      </c>
      <c r="J33" s="20" t="s">
        <v>28</v>
      </c>
      <c r="K33" s="15">
        <v>31</v>
      </c>
      <c r="L33" s="15">
        <v>3245</v>
      </c>
    </row>
    <row r="34" spans="2:12" x14ac:dyDescent="0.2">
      <c r="B34" s="1" t="s">
        <v>76</v>
      </c>
      <c r="C34" s="16">
        <f t="shared" si="3"/>
        <v>570</v>
      </c>
      <c r="D34" s="14">
        <f t="shared" si="3"/>
        <v>52695</v>
      </c>
      <c r="E34" s="15">
        <v>333</v>
      </c>
      <c r="F34" s="15">
        <v>40643</v>
      </c>
      <c r="G34" s="15">
        <v>205</v>
      </c>
      <c r="H34" s="15">
        <v>8423</v>
      </c>
      <c r="I34" s="15">
        <v>2</v>
      </c>
      <c r="J34" s="15">
        <v>235</v>
      </c>
      <c r="K34" s="15">
        <v>30</v>
      </c>
      <c r="L34" s="15">
        <v>3394</v>
      </c>
    </row>
    <row r="35" spans="2:12" x14ac:dyDescent="0.2">
      <c r="B35" s="1" t="s">
        <v>77</v>
      </c>
      <c r="C35" s="16">
        <f t="shared" si="3"/>
        <v>624</v>
      </c>
      <c r="D35" s="14">
        <f t="shared" si="3"/>
        <v>67197</v>
      </c>
      <c r="E35" s="15">
        <v>407</v>
      </c>
      <c r="F35" s="15">
        <v>54530</v>
      </c>
      <c r="G35" s="15">
        <v>163</v>
      </c>
      <c r="H35" s="15">
        <v>6840</v>
      </c>
      <c r="I35" s="20" t="s">
        <v>28</v>
      </c>
      <c r="J35" s="20" t="s">
        <v>28</v>
      </c>
      <c r="K35" s="15">
        <v>54</v>
      </c>
      <c r="L35" s="15">
        <v>5827</v>
      </c>
    </row>
    <row r="36" spans="2:12" x14ac:dyDescent="0.2">
      <c r="B36" s="1" t="s">
        <v>78</v>
      </c>
      <c r="C36" s="16">
        <f t="shared" si="3"/>
        <v>421</v>
      </c>
      <c r="D36" s="14">
        <f t="shared" si="3"/>
        <v>44820</v>
      </c>
      <c r="E36" s="15">
        <v>271</v>
      </c>
      <c r="F36" s="15">
        <v>35530</v>
      </c>
      <c r="G36" s="15">
        <v>127</v>
      </c>
      <c r="H36" s="15">
        <v>6496</v>
      </c>
      <c r="I36" s="20">
        <v>1</v>
      </c>
      <c r="J36" s="20">
        <v>363</v>
      </c>
      <c r="K36" s="15">
        <v>22</v>
      </c>
      <c r="L36" s="15">
        <v>2431</v>
      </c>
    </row>
    <row r="37" spans="2:12" ht="18" thickBot="1" x14ac:dyDescent="0.25">
      <c r="B37" s="4"/>
      <c r="C37" s="21"/>
      <c r="D37" s="4"/>
      <c r="E37" s="4"/>
      <c r="F37" s="4"/>
      <c r="G37" s="4"/>
      <c r="H37" s="4"/>
      <c r="I37" s="4"/>
      <c r="J37" s="4"/>
      <c r="K37" s="4"/>
      <c r="L37" s="4"/>
    </row>
    <row r="38" spans="2:12" x14ac:dyDescent="0.2">
      <c r="C38" s="1" t="s">
        <v>49</v>
      </c>
    </row>
  </sheetData>
  <phoneticPr fontId="2"/>
  <pageMargins left="0.37" right="0.46" top="0.6" bottom="0.56000000000000005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J01投資</vt:lpstr>
      <vt:lpstr>J02民土</vt:lpstr>
      <vt:lpstr>J03公共</vt:lpstr>
      <vt:lpstr>J04A建築</vt:lpstr>
      <vt:lpstr>J04B建築</vt:lpstr>
      <vt:lpstr>J04C建築</vt:lpstr>
      <vt:lpstr>J05住宅</vt:lpstr>
      <vt:lpstr>J06A住宅</vt:lpstr>
      <vt:lpstr>J06B住宅</vt:lpstr>
      <vt:lpstr>J06C住宅</vt:lpstr>
      <vt:lpstr>J07町村</vt:lpstr>
      <vt:lpstr>J08住宅</vt:lpstr>
      <vt:lpstr>J01投資!Print_Area</vt:lpstr>
      <vt:lpstr>J02民土!Print_Area</vt:lpstr>
      <vt:lpstr>J03公共!Print_Area</vt:lpstr>
      <vt:lpstr>J04A建築!Print_Area</vt:lpstr>
      <vt:lpstr>J04B建築!Print_Area</vt:lpstr>
      <vt:lpstr>J04C建築!Print_Area</vt:lpstr>
      <vt:lpstr>J05住宅!Print_Area</vt:lpstr>
      <vt:lpstr>J06A住宅!Print_Area</vt:lpstr>
      <vt:lpstr>J06B住宅!Print_Area</vt:lpstr>
      <vt:lpstr>J06C住宅!Print_Area</vt:lpstr>
      <vt:lpstr>J07町村!Print_Area</vt:lpstr>
      <vt:lpstr>J08住宅!Print_Area</vt:lpstr>
      <vt:lpstr>J01投資!Print_Area_MI</vt:lpstr>
      <vt:lpstr>J02民土!Print_Area_MI</vt:lpstr>
      <vt:lpstr>J03公共!Print_Area_MI</vt:lpstr>
      <vt:lpstr>J04A建築!Print_Area_MI</vt:lpstr>
      <vt:lpstr>J04B建築!Print_Area_MI</vt:lpstr>
      <vt:lpstr>J04C建築!Print_Area_MI</vt:lpstr>
      <vt:lpstr>J05住宅!Print_Area_MI</vt:lpstr>
      <vt:lpstr>J06A住宅!Print_Area_MI</vt:lpstr>
      <vt:lpstr>J06B住宅!Print_Area_MI</vt:lpstr>
      <vt:lpstr>J06C住宅!Print_Area_MI</vt:lpstr>
      <vt:lpstr>J07町村!Print_Area_MI</vt:lpstr>
      <vt:lpstr>J08住宅!Print_Area_MI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2018-06-15T01:19:53Z</dcterms:created>
  <dcterms:modified xsi:type="dcterms:W3CDTF">2018-06-15T01:21:59Z</dcterms:modified>
</cp:coreProperties>
</file>