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983" firstSheet="11" activeTab="23"/>
  </bookViews>
  <sheets>
    <sheet name="B01推移" sheetId="12" r:id="rId1"/>
    <sheet name="B02A町村" sheetId="13" r:id="rId2"/>
    <sheet name="B02B外人" sheetId="14" r:id="rId3"/>
    <sheet name="B03住基" sheetId="15" r:id="rId4"/>
    <sheet name="B04外人" sheetId="16" r:id="rId5"/>
    <sheet name="B05A年齢" sheetId="17" r:id="rId6"/>
    <sheet name="B05B各歳" sheetId="18" r:id="rId7"/>
    <sheet name="B05C町村" sheetId="19" r:id="rId8"/>
    <sheet name="B06配偶" sheetId="20" r:id="rId9"/>
    <sheet name="B07配偶" sheetId="21" r:id="rId10"/>
    <sheet name="B08A動態" sheetId="22" r:id="rId11"/>
    <sheet name="B08B町村" sheetId="23" r:id="rId12"/>
    <sheet name="B08C余命" sheetId="24" r:id="rId13"/>
    <sheet name="B08D余命" sheetId="25" r:id="rId14"/>
    <sheet name="B09A移動" sheetId="26" r:id="rId15"/>
    <sheet name="B09B県別" sheetId="27" r:id="rId16"/>
    <sheet name="B09C町村" sheetId="28" r:id="rId17"/>
    <sheet name="B10A流出" sheetId="4" r:id="rId18"/>
    <sheet name="B10B流出" sheetId="5" r:id="rId19"/>
    <sheet name="B10C町村" sheetId="6" r:id="rId20"/>
    <sheet name="B10D町村" sheetId="7" r:id="rId21"/>
    <sheet name="B11A世帯" sheetId="8" r:id="rId22"/>
    <sheet name="B11B一般" sheetId="9" r:id="rId23"/>
    <sheet name="B11C家族" sheetId="10" r:id="rId24"/>
    <sheet name="B11D高齢" sheetId="11" r:id="rId2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\e" localSheetId="0">#N/A</definedName>
    <definedName name="\e" localSheetId="1">#N/A</definedName>
    <definedName name="\e" localSheetId="2">#N/A</definedName>
    <definedName name="\e" localSheetId="3">#N/A</definedName>
    <definedName name="\e" localSheetId="4">#N/A</definedName>
    <definedName name="\e" localSheetId="5">#N/A</definedName>
    <definedName name="\e" localSheetId="6">#N/A</definedName>
    <definedName name="\e" localSheetId="8">#N/A</definedName>
    <definedName name="\e" localSheetId="9">#N/A</definedName>
    <definedName name="\e" localSheetId="10">#N/A</definedName>
    <definedName name="\e" localSheetId="12">#N/A</definedName>
    <definedName name="\e" localSheetId="13">#N/A</definedName>
    <definedName name="\e" localSheetId="14">#N/A</definedName>
    <definedName name="\e" localSheetId="15">#N/A</definedName>
    <definedName name="\e" localSheetId="16">#N/A</definedName>
    <definedName name="\e" localSheetId="18">B10B流出!$IV$1:$IV$8111</definedName>
    <definedName name="\e" localSheetId="19">B10C町村!$N$1</definedName>
    <definedName name="\e" localSheetId="20">B10D町村!$N$1</definedName>
    <definedName name="\e">B10A流出!$IV$1:$IV$8121</definedName>
    <definedName name="\o">#N/A</definedName>
    <definedName name="\p" localSheetId="11">B08B町村!$DG$71</definedName>
    <definedName name="\p">#N/A</definedName>
    <definedName name="\w" localSheetId="22">#N/A</definedName>
    <definedName name="\w" localSheetId="23">#N/A</definedName>
    <definedName name="\w" localSheetId="24">B11D高齢!$M$83</definedName>
    <definedName name="\w">B11A世帯!$HY$303</definedName>
    <definedName name="_xlnm.Print_Area" localSheetId="0">B01推移!$A$1:$K$146</definedName>
    <definedName name="_xlnm.Print_Area" localSheetId="1">B02A町村!$A$1:$I$146</definedName>
    <definedName name="_xlnm.Print_Area" localSheetId="2">B02B外人!$A$1:$L$73</definedName>
    <definedName name="_xlnm.Print_Area" localSheetId="3">B03住基!$A$1:$K$73</definedName>
    <definedName name="_xlnm.Print_Area" localSheetId="4">B04外人!$A$1:$N$73</definedName>
    <definedName name="_xlnm.Print_Area" localSheetId="5">B05A年齢!$A$1:$K$73</definedName>
    <definedName name="_xlnm.Print_Area" localSheetId="6">B05B各歳!$A$1:$K$73</definedName>
    <definedName name="_xlnm.Print_Area" localSheetId="7">B05C町村!$A$1:$L$292</definedName>
    <definedName name="_xlnm.Print_Area" localSheetId="8">B06配偶!$A$1:$L$33</definedName>
    <definedName name="_xlnm.Print_Area" localSheetId="9">B07配偶!$A$1:$L$47</definedName>
    <definedName name="_xlnm.Print_Area" localSheetId="10">B08A動態!$A$1:$M$145</definedName>
    <definedName name="_xlnm.Print_Area" localSheetId="11">B08B町村!$A$1:$K$146</definedName>
    <definedName name="_xlnm.Print_Area" localSheetId="12">B08C余命!$A$1:$N$37</definedName>
    <definedName name="_xlnm.Print_Area" localSheetId="13">B08D余命!$A$1:$N$42</definedName>
    <definedName name="_xlnm.Print_Area" localSheetId="14">B09A移動!$A$1:$K$67</definedName>
    <definedName name="_xlnm.Print_Area" localSheetId="15">B09B県別!$A$1:$K$67</definedName>
    <definedName name="_xlnm.Print_Area" localSheetId="16">B09C町村!$A$1:$K$73</definedName>
    <definedName name="_xlnm.Print_Area" localSheetId="17">B10A流出!$A$1:$K$44</definedName>
    <definedName name="_xlnm.Print_Area" localSheetId="18">B10B流出!$A$1:$K$34</definedName>
    <definedName name="_xlnm.Print_Area" localSheetId="19">B10C町村!$A$1:$L$79</definedName>
    <definedName name="_xlnm.Print_Area" localSheetId="20">B10D町村!$A$1:$L$73</definedName>
    <definedName name="_xlnm.Print_Area" localSheetId="21">B11A世帯!$A$1:$J$73</definedName>
    <definedName name="_xlnm.Print_Area" localSheetId="22">B11B一般!$A$1:$K$73</definedName>
    <definedName name="_xlnm.Print_Area" localSheetId="23">B11C家族!$A$1:$J$73</definedName>
    <definedName name="_xlnm.Print_Area" localSheetId="24">B11D高齢!$A$1:$L$72</definedName>
    <definedName name="Print_Area_MI" localSheetId="0">B01推移!$A$1:$K$146</definedName>
    <definedName name="Print_Area_MI" localSheetId="1">B02A町村!$A$1:$I$146</definedName>
    <definedName name="Print_Area_MI" localSheetId="2">B02B外人!$A$1:$L$73</definedName>
    <definedName name="Print_Area_MI" localSheetId="3">B03住基!$A$1:$K$73</definedName>
    <definedName name="Print_Area_MI" localSheetId="4">B04外人!$A$1:$N$73</definedName>
    <definedName name="Print_Area_MI" localSheetId="5">B05A年齢!$A$1:$K$73</definedName>
    <definedName name="Print_Area_MI" localSheetId="6">B05B各歳!$A$1:$K$73</definedName>
    <definedName name="Print_Area_MI" localSheetId="7">B05C町村!$A$1:$L$292</definedName>
    <definedName name="Print_Area_MI" localSheetId="8">B06配偶!$A$1:$L$33</definedName>
    <definedName name="Print_Area_MI" localSheetId="9">B07配偶!$A$1:$L$47</definedName>
    <definedName name="Print_Area_MI" localSheetId="10">B08A動態!$A$1:$M$145</definedName>
    <definedName name="Print_Area_MI" localSheetId="11">B08B町村!$A$1:$K$147</definedName>
    <definedName name="Print_Area_MI" localSheetId="12">B08C余命!$A$1:$N$37</definedName>
    <definedName name="Print_Area_MI" localSheetId="13">B08D余命!$A$1:$N$42</definedName>
    <definedName name="Print_Area_MI" localSheetId="14">B09A移動!$A$1:$K$67</definedName>
    <definedName name="Print_Area_MI" localSheetId="15">B09B県別!$A$1:$K$67</definedName>
    <definedName name="Print_Area_MI" localSheetId="16">B09C町村!$A$1:$K$73</definedName>
    <definedName name="Print_Area_MI" localSheetId="17">B10A流出!$A$1:$K$44</definedName>
    <definedName name="Print_Area_MI" localSheetId="18">B10B流出!$A$1:$K$34</definedName>
    <definedName name="Print_Area_MI" localSheetId="19">B10C町村!$A$1:$L$79</definedName>
    <definedName name="Print_Area_MI" localSheetId="20">B10D町村!$A$1:$L$73</definedName>
    <definedName name="Print_Area_MI" localSheetId="21">B11A世帯!$A$1:$J$73</definedName>
    <definedName name="Print_Area_MI" localSheetId="22">B11B一般!$A$1:$K$73</definedName>
    <definedName name="Print_Area_MI" localSheetId="23">B11C家族!$A$1:$J$73</definedName>
    <definedName name="Print_Area_MI" localSheetId="24">B11D高齢!$A$1:$L$72</definedName>
  </definedNames>
  <calcPr calcId="145621"/>
</workbook>
</file>

<file path=xl/calcChain.xml><?xml version="1.0" encoding="utf-8"?>
<calcChain xmlns="http://schemas.openxmlformats.org/spreadsheetml/2006/main">
  <c r="H70" i="28" l="1"/>
  <c r="D70" i="28"/>
  <c r="C70" i="28"/>
  <c r="H69" i="28"/>
  <c r="D69" i="28"/>
  <c r="C69" i="28" s="1"/>
  <c r="H68" i="28"/>
  <c r="D68" i="28"/>
  <c r="C68" i="28"/>
  <c r="H67" i="28"/>
  <c r="D67" i="28"/>
  <c r="C67" i="28"/>
  <c r="H66" i="28"/>
  <c r="D66" i="28"/>
  <c r="C66" i="28"/>
  <c r="H65" i="28"/>
  <c r="D65" i="28"/>
  <c r="C65" i="28"/>
  <c r="H64" i="28"/>
  <c r="D64" i="28"/>
  <c r="C64" i="28"/>
  <c r="H62" i="28"/>
  <c r="D62" i="28"/>
  <c r="C62" i="28" s="1"/>
  <c r="H61" i="28"/>
  <c r="D61" i="28"/>
  <c r="C61" i="28"/>
  <c r="H60" i="28"/>
  <c r="D60" i="28"/>
  <c r="C60" i="28"/>
  <c r="H59" i="28"/>
  <c r="D59" i="28"/>
  <c r="C59" i="28"/>
  <c r="H58" i="28"/>
  <c r="D58" i="28"/>
  <c r="C58" i="28"/>
  <c r="H57" i="28"/>
  <c r="D57" i="28"/>
  <c r="C57" i="28"/>
  <c r="H56" i="28"/>
  <c r="D56" i="28"/>
  <c r="C56" i="28"/>
  <c r="H54" i="28"/>
  <c r="D54" i="28"/>
  <c r="C54" i="28" s="1"/>
  <c r="H53" i="28"/>
  <c r="D53" i="28"/>
  <c r="C53" i="28"/>
  <c r="H52" i="28"/>
  <c r="D52" i="28"/>
  <c r="C52" i="28"/>
  <c r="H51" i="28"/>
  <c r="D51" i="28"/>
  <c r="C51" i="28"/>
  <c r="H50" i="28"/>
  <c r="D50" i="28"/>
  <c r="C50" i="28"/>
  <c r="H49" i="28"/>
  <c r="D49" i="28"/>
  <c r="C49" i="28" s="1"/>
  <c r="H48" i="28"/>
  <c r="D48" i="28"/>
  <c r="C48" i="28" s="1"/>
  <c r="H47" i="28"/>
  <c r="D47" i="28"/>
  <c r="C47" i="28" s="1"/>
  <c r="H46" i="28"/>
  <c r="D46" i="28"/>
  <c r="C46" i="28"/>
  <c r="H45" i="28"/>
  <c r="D45" i="28"/>
  <c r="C45" i="28" s="1"/>
  <c r="H43" i="28"/>
  <c r="D43" i="28"/>
  <c r="C43" i="28"/>
  <c r="H42" i="28"/>
  <c r="D42" i="28"/>
  <c r="C42" i="28"/>
  <c r="H41" i="28"/>
  <c r="D41" i="28"/>
  <c r="C41" i="28"/>
  <c r="H40" i="28"/>
  <c r="D40" i="28"/>
  <c r="C40" i="28" s="1"/>
  <c r="H39" i="28"/>
  <c r="D39" i="28"/>
  <c r="C39" i="28"/>
  <c r="H37" i="28"/>
  <c r="C37" i="28" s="1"/>
  <c r="D37" i="28"/>
  <c r="H36" i="28"/>
  <c r="D36" i="28"/>
  <c r="C36" i="28"/>
  <c r="H35" i="28"/>
  <c r="D35" i="28"/>
  <c r="C35" i="28"/>
  <c r="H34" i="28"/>
  <c r="D34" i="28"/>
  <c r="C34" i="28"/>
  <c r="H33" i="28"/>
  <c r="D33" i="28"/>
  <c r="C33" i="28"/>
  <c r="H31" i="28"/>
  <c r="D31" i="28"/>
  <c r="C31" i="28"/>
  <c r="H30" i="28"/>
  <c r="D30" i="28"/>
  <c r="C30" i="28"/>
  <c r="H29" i="28"/>
  <c r="D29" i="28"/>
  <c r="C29" i="28" s="1"/>
  <c r="H28" i="28"/>
  <c r="D28" i="28"/>
  <c r="C28" i="28"/>
  <c r="H27" i="28"/>
  <c r="D27" i="28"/>
  <c r="C27" i="28"/>
  <c r="H26" i="28"/>
  <c r="D26" i="28"/>
  <c r="C26" i="28"/>
  <c r="H25" i="28"/>
  <c r="D25" i="28"/>
  <c r="C25" i="28"/>
  <c r="H24" i="28"/>
  <c r="D24" i="28"/>
  <c r="C24" i="28" s="1"/>
  <c r="H23" i="28"/>
  <c r="D23" i="28"/>
  <c r="C23" i="28" s="1"/>
  <c r="H21" i="28"/>
  <c r="H13" i="28" s="1"/>
  <c r="D21" i="28"/>
  <c r="C21" i="28" s="1"/>
  <c r="H20" i="28"/>
  <c r="D20" i="28"/>
  <c r="C20" i="28"/>
  <c r="H19" i="28"/>
  <c r="D19" i="28"/>
  <c r="C19" i="28" s="1"/>
  <c r="H18" i="28"/>
  <c r="D18" i="28"/>
  <c r="C18" i="28"/>
  <c r="H17" i="28"/>
  <c r="D17" i="28"/>
  <c r="C17" i="28"/>
  <c r="H16" i="28"/>
  <c r="D16" i="28"/>
  <c r="C16" i="28" s="1"/>
  <c r="H15" i="28"/>
  <c r="D15" i="28"/>
  <c r="D13" i="28" s="1"/>
  <c r="C15" i="28"/>
  <c r="K13" i="28"/>
  <c r="J13" i="28"/>
  <c r="I13" i="28"/>
  <c r="G13" i="28"/>
  <c r="F13" i="28"/>
  <c r="E13" i="28"/>
  <c r="K64" i="27"/>
  <c r="J64" i="27"/>
  <c r="I64" i="27"/>
  <c r="K63" i="27"/>
  <c r="J63" i="27"/>
  <c r="I63" i="27"/>
  <c r="K61" i="27"/>
  <c r="J61" i="27"/>
  <c r="I61" i="27"/>
  <c r="K60" i="27"/>
  <c r="I60" i="27"/>
  <c r="K59" i="27"/>
  <c r="J59" i="27"/>
  <c r="I59" i="27"/>
  <c r="K58" i="27"/>
  <c r="J58" i="27"/>
  <c r="I58" i="27"/>
  <c r="K57" i="27"/>
  <c r="J57" i="27"/>
  <c r="I57" i="27"/>
  <c r="K56" i="27"/>
  <c r="J56" i="27"/>
  <c r="I56" i="27"/>
  <c r="K55" i="27"/>
  <c r="J55" i="27"/>
  <c r="I55" i="27"/>
  <c r="K54" i="27"/>
  <c r="J54" i="27"/>
  <c r="I54" i="27"/>
  <c r="K53" i="27"/>
  <c r="J53" i="27"/>
  <c r="I53" i="27"/>
  <c r="K52" i="27"/>
  <c r="J52" i="27"/>
  <c r="I52" i="27"/>
  <c r="K51" i="27"/>
  <c r="J51" i="27"/>
  <c r="I51" i="27"/>
  <c r="K50" i="27"/>
  <c r="J50" i="27"/>
  <c r="I50" i="27"/>
  <c r="K49" i="27"/>
  <c r="J49" i="27"/>
  <c r="I49" i="27"/>
  <c r="K48" i="27"/>
  <c r="J48" i="27"/>
  <c r="I48" i="27"/>
  <c r="K47" i="27"/>
  <c r="J47" i="27"/>
  <c r="I47" i="27"/>
  <c r="K46" i="27"/>
  <c r="J46" i="27"/>
  <c r="I46" i="27"/>
  <c r="K45" i="27"/>
  <c r="J45" i="27"/>
  <c r="I45" i="27"/>
  <c r="K44" i="27"/>
  <c r="J44" i="27"/>
  <c r="I44" i="27"/>
  <c r="K43" i="27"/>
  <c r="J43" i="27"/>
  <c r="I43" i="27"/>
  <c r="K42" i="27"/>
  <c r="J42" i="27"/>
  <c r="I42" i="27"/>
  <c r="K41" i="27"/>
  <c r="J41" i="27"/>
  <c r="I41" i="27"/>
  <c r="K40" i="27"/>
  <c r="J40" i="27"/>
  <c r="I40" i="27"/>
  <c r="K39" i="27"/>
  <c r="J39" i="27"/>
  <c r="I39" i="27"/>
  <c r="K38" i="27"/>
  <c r="J38" i="27"/>
  <c r="I38" i="27"/>
  <c r="K37" i="27"/>
  <c r="J37" i="27"/>
  <c r="I37" i="27"/>
  <c r="K36" i="27"/>
  <c r="J36" i="27"/>
  <c r="I36" i="27"/>
  <c r="K35" i="27"/>
  <c r="J35" i="27"/>
  <c r="I35" i="27"/>
  <c r="K34" i="27"/>
  <c r="J34" i="27"/>
  <c r="I34" i="27"/>
  <c r="K33" i="27"/>
  <c r="J33" i="27"/>
  <c r="I33" i="27"/>
  <c r="K32" i="27"/>
  <c r="J32" i="27"/>
  <c r="I32" i="27"/>
  <c r="K31" i="27"/>
  <c r="J31" i="27"/>
  <c r="I31" i="27"/>
  <c r="K30" i="27"/>
  <c r="J30" i="27"/>
  <c r="I30" i="27"/>
  <c r="K29" i="27"/>
  <c r="J29" i="27"/>
  <c r="I29" i="27"/>
  <c r="K28" i="27"/>
  <c r="J28" i="27"/>
  <c r="I28" i="27"/>
  <c r="K27" i="27"/>
  <c r="J27" i="27"/>
  <c r="I27" i="27"/>
  <c r="K26" i="27"/>
  <c r="J26" i="27"/>
  <c r="I26" i="27"/>
  <c r="K25" i="27"/>
  <c r="J25" i="27"/>
  <c r="I25" i="27"/>
  <c r="K24" i="27"/>
  <c r="J24" i="27"/>
  <c r="I24" i="27"/>
  <c r="K23" i="27"/>
  <c r="J23" i="27"/>
  <c r="I23" i="27"/>
  <c r="K22" i="27"/>
  <c r="J22" i="27"/>
  <c r="I22" i="27"/>
  <c r="K21" i="27"/>
  <c r="J21" i="27"/>
  <c r="I21" i="27"/>
  <c r="K20" i="27"/>
  <c r="J20" i="27"/>
  <c r="J14" i="27" s="1"/>
  <c r="I20" i="27"/>
  <c r="I14" i="27" s="1"/>
  <c r="K19" i="27"/>
  <c r="K14" i="27" s="1"/>
  <c r="J19" i="27"/>
  <c r="I19" i="27"/>
  <c r="K18" i="27"/>
  <c r="J18" i="27"/>
  <c r="I18" i="27"/>
  <c r="K17" i="27"/>
  <c r="J17" i="27"/>
  <c r="I17" i="27"/>
  <c r="K16" i="27"/>
  <c r="J16" i="27"/>
  <c r="I16" i="27"/>
  <c r="H14" i="27"/>
  <c r="G14" i="27"/>
  <c r="F14" i="27"/>
  <c r="E14" i="27"/>
  <c r="D14" i="27"/>
  <c r="C14" i="27"/>
  <c r="G60" i="26"/>
  <c r="D60" i="26"/>
  <c r="G59" i="26"/>
  <c r="D59" i="26"/>
  <c r="G58" i="26"/>
  <c r="D58" i="26"/>
  <c r="G56" i="26"/>
  <c r="D56" i="26"/>
  <c r="G55" i="26"/>
  <c r="D55" i="26"/>
  <c r="G54" i="26"/>
  <c r="D54" i="26"/>
  <c r="G53" i="26"/>
  <c r="D53" i="26"/>
  <c r="G52" i="26"/>
  <c r="D52" i="26"/>
  <c r="G50" i="26"/>
  <c r="J50" i="26" s="1"/>
  <c r="D50" i="26"/>
  <c r="G49" i="26"/>
  <c r="D49" i="26"/>
  <c r="J49" i="26" s="1"/>
  <c r="G48" i="26"/>
  <c r="J48" i="26" s="1"/>
  <c r="D48" i="26"/>
  <c r="G47" i="26"/>
  <c r="J47" i="26" s="1"/>
  <c r="D47" i="26"/>
  <c r="G46" i="26"/>
  <c r="D46" i="26"/>
  <c r="J46" i="26" s="1"/>
  <c r="G44" i="26"/>
  <c r="J44" i="26" s="1"/>
  <c r="D44" i="26"/>
  <c r="G43" i="26"/>
  <c r="J43" i="26" s="1"/>
  <c r="D43" i="26"/>
  <c r="G42" i="26"/>
  <c r="J42" i="26" s="1"/>
  <c r="D42" i="26"/>
  <c r="G41" i="26"/>
  <c r="J41" i="26" s="1"/>
  <c r="D41" i="26"/>
  <c r="J40" i="26"/>
  <c r="G40" i="26"/>
  <c r="D40" i="26"/>
  <c r="G38" i="26"/>
  <c r="D38" i="26"/>
  <c r="J38" i="26" s="1"/>
  <c r="G37" i="26"/>
  <c r="J37" i="26" s="1"/>
  <c r="D37" i="26"/>
  <c r="G36" i="26"/>
  <c r="J36" i="26" s="1"/>
  <c r="D36" i="26"/>
  <c r="G35" i="26"/>
  <c r="J35" i="26" s="1"/>
  <c r="D35" i="26"/>
  <c r="G34" i="26"/>
  <c r="J34" i="26" s="1"/>
  <c r="D34" i="26"/>
  <c r="G32" i="26"/>
  <c r="J32" i="26" s="1"/>
  <c r="D32" i="26"/>
  <c r="G31" i="26"/>
  <c r="J31" i="26" s="1"/>
  <c r="D31" i="26"/>
  <c r="G30" i="26"/>
  <c r="J30" i="26" s="1"/>
  <c r="D30" i="26"/>
  <c r="G29" i="26"/>
  <c r="J29" i="26" s="1"/>
  <c r="D29" i="26"/>
  <c r="G28" i="26"/>
  <c r="J28" i="26" s="1"/>
  <c r="D28" i="26"/>
  <c r="G26" i="26"/>
  <c r="J26" i="26" s="1"/>
  <c r="D26" i="26"/>
  <c r="G25" i="26"/>
  <c r="J25" i="26" s="1"/>
  <c r="D25" i="26"/>
  <c r="G24" i="26"/>
  <c r="J24" i="26" s="1"/>
  <c r="D24" i="26"/>
  <c r="J23" i="26"/>
  <c r="G23" i="26"/>
  <c r="D23" i="26"/>
  <c r="G22" i="26"/>
  <c r="J22" i="26" s="1"/>
  <c r="D22" i="26"/>
  <c r="G20" i="26"/>
  <c r="J20" i="26" s="1"/>
  <c r="D20" i="26"/>
  <c r="G19" i="26"/>
  <c r="D19" i="26"/>
  <c r="J19" i="26" s="1"/>
  <c r="G18" i="26"/>
  <c r="J18" i="26" s="1"/>
  <c r="D18" i="26"/>
  <c r="G17" i="26"/>
  <c r="J17" i="26" s="1"/>
  <c r="D17" i="26"/>
  <c r="G16" i="26"/>
  <c r="D16" i="26"/>
  <c r="D33" i="24"/>
  <c r="D32" i="24"/>
  <c r="D31" i="24"/>
  <c r="D29" i="24"/>
  <c r="D28" i="24"/>
  <c r="L26" i="24"/>
  <c r="K26" i="24"/>
  <c r="J26" i="24"/>
  <c r="I26" i="24"/>
  <c r="H26" i="24"/>
  <c r="G26" i="24"/>
  <c r="F26" i="24"/>
  <c r="E26" i="24"/>
  <c r="D26" i="24"/>
  <c r="D21" i="24"/>
  <c r="D20" i="24"/>
  <c r="D19" i="24"/>
  <c r="D17" i="24"/>
  <c r="D16" i="24"/>
  <c r="D15" i="24"/>
  <c r="D14" i="24"/>
  <c r="D13" i="24"/>
  <c r="G141" i="23"/>
  <c r="G139" i="23"/>
  <c r="K137" i="23"/>
  <c r="G137" i="23"/>
  <c r="G136" i="23"/>
  <c r="G135" i="23"/>
  <c r="G133" i="23"/>
  <c r="G132" i="23"/>
  <c r="G130" i="23"/>
  <c r="G129" i="23"/>
  <c r="G128" i="23"/>
  <c r="K127" i="23"/>
  <c r="G127" i="23"/>
  <c r="G126" i="23"/>
  <c r="G124" i="23"/>
  <c r="G120" i="23"/>
  <c r="G119" i="23"/>
  <c r="G118" i="23"/>
  <c r="K116" i="23"/>
  <c r="G116" i="23"/>
  <c r="K115" i="23"/>
  <c r="G115" i="23"/>
  <c r="G114" i="23"/>
  <c r="K113" i="23"/>
  <c r="G113" i="23"/>
  <c r="G112" i="23"/>
  <c r="G108" i="23"/>
  <c r="G107" i="23"/>
  <c r="K105" i="23"/>
  <c r="G105" i="23"/>
  <c r="K104" i="23"/>
  <c r="G104" i="23"/>
  <c r="G103" i="23"/>
  <c r="G102" i="23"/>
  <c r="K101" i="23"/>
  <c r="G101" i="23"/>
  <c r="G100" i="23"/>
  <c r="G97" i="23"/>
  <c r="K95" i="23"/>
  <c r="G95" i="23"/>
  <c r="K94" i="23"/>
  <c r="G94" i="23"/>
  <c r="K93" i="23"/>
  <c r="K87" i="23" s="1"/>
  <c r="G93" i="23"/>
  <c r="G87" i="23" s="1"/>
  <c r="K92" i="23"/>
  <c r="G92" i="23"/>
  <c r="K91" i="23"/>
  <c r="G91" i="23"/>
  <c r="K90" i="23"/>
  <c r="G90" i="23"/>
  <c r="K89" i="23"/>
  <c r="G89" i="23"/>
  <c r="J87" i="23"/>
  <c r="I87" i="23"/>
  <c r="H87" i="23"/>
  <c r="F87" i="23"/>
  <c r="E87" i="23"/>
  <c r="D87" i="23"/>
  <c r="K14" i="23"/>
  <c r="J14" i="23"/>
  <c r="I14" i="23"/>
  <c r="H14" i="23"/>
  <c r="G14" i="23"/>
  <c r="F14" i="23"/>
  <c r="E14" i="23"/>
  <c r="D14" i="23"/>
  <c r="F137" i="22"/>
  <c r="C137" i="22"/>
  <c r="I137" i="22" s="1"/>
  <c r="F136" i="22"/>
  <c r="C136" i="22"/>
  <c r="I136" i="22" s="1"/>
  <c r="F135" i="22"/>
  <c r="C135" i="22"/>
  <c r="I135" i="22" s="1"/>
  <c r="F134" i="22"/>
  <c r="C134" i="22"/>
  <c r="I134" i="22" s="1"/>
  <c r="F133" i="22"/>
  <c r="C133" i="22"/>
  <c r="I133" i="22" s="1"/>
  <c r="F132" i="22"/>
  <c r="C132" i="22"/>
  <c r="I132" i="22" s="1"/>
  <c r="F130" i="22"/>
  <c r="C130" i="22"/>
  <c r="I130" i="22" s="1"/>
  <c r="I129" i="22"/>
  <c r="F129" i="22"/>
  <c r="C129" i="22"/>
  <c r="F128" i="22"/>
  <c r="C128" i="22"/>
  <c r="I128" i="22" s="1"/>
  <c r="F127" i="22"/>
  <c r="C127" i="22"/>
  <c r="I127" i="22" s="1"/>
  <c r="F126" i="22"/>
  <c r="C126" i="22"/>
  <c r="I126" i="22" s="1"/>
  <c r="F125" i="22"/>
  <c r="C125" i="22"/>
  <c r="I125" i="22" s="1"/>
  <c r="F123" i="22"/>
  <c r="C123" i="22"/>
  <c r="I123" i="22" s="1"/>
  <c r="F121" i="22"/>
  <c r="C121" i="22"/>
  <c r="I121" i="22" s="1"/>
  <c r="I120" i="22"/>
  <c r="I119" i="22"/>
  <c r="F119" i="22"/>
  <c r="C119" i="22"/>
  <c r="F117" i="22"/>
  <c r="C117" i="22"/>
  <c r="I117" i="22" s="1"/>
  <c r="F116" i="22"/>
  <c r="C116" i="22"/>
  <c r="I116" i="22" s="1"/>
  <c r="F115" i="22"/>
  <c r="C115" i="22"/>
  <c r="I115" i="22" s="1"/>
  <c r="F113" i="22"/>
  <c r="C113" i="22"/>
  <c r="I113" i="22" s="1"/>
  <c r="F112" i="22"/>
  <c r="C112" i="22"/>
  <c r="I112" i="22" s="1"/>
  <c r="F111" i="22"/>
  <c r="C111" i="22"/>
  <c r="I111" i="22" s="1"/>
  <c r="I109" i="22"/>
  <c r="F109" i="22"/>
  <c r="C109" i="22"/>
  <c r="F108" i="22"/>
  <c r="C108" i="22"/>
  <c r="I108" i="22" s="1"/>
  <c r="F107" i="22"/>
  <c r="C107" i="22"/>
  <c r="I107" i="22" s="1"/>
  <c r="F105" i="22"/>
  <c r="C105" i="22"/>
  <c r="I105" i="22" s="1"/>
  <c r="F104" i="22"/>
  <c r="C104" i="22"/>
  <c r="I104" i="22" s="1"/>
  <c r="I103" i="22"/>
  <c r="F103" i="22"/>
  <c r="C103" i="22"/>
  <c r="F101" i="22"/>
  <c r="C101" i="22"/>
  <c r="I101" i="22" s="1"/>
  <c r="F100" i="22"/>
  <c r="I100" i="22" s="1"/>
  <c r="C100" i="22"/>
  <c r="F99" i="22"/>
  <c r="C99" i="22"/>
  <c r="I99" i="22" s="1"/>
  <c r="F97" i="22"/>
  <c r="C97" i="22"/>
  <c r="I97" i="22" s="1"/>
  <c r="F96" i="22"/>
  <c r="C96" i="22"/>
  <c r="I96" i="22" s="1"/>
  <c r="F95" i="22"/>
  <c r="C95" i="22"/>
  <c r="I95" i="22" s="1"/>
  <c r="F93" i="22"/>
  <c r="C93" i="22"/>
  <c r="I93" i="22" s="1"/>
  <c r="F92" i="22"/>
  <c r="C92" i="22"/>
  <c r="I92" i="22" s="1"/>
  <c r="F91" i="22"/>
  <c r="C91" i="22"/>
  <c r="I91" i="22" s="1"/>
  <c r="I89" i="22"/>
  <c r="F89" i="22"/>
  <c r="C89" i="22"/>
  <c r="F88" i="22"/>
  <c r="C88" i="22"/>
  <c r="I88" i="22" s="1"/>
  <c r="F87" i="22"/>
  <c r="C87" i="22"/>
  <c r="I87" i="22" s="1"/>
  <c r="F67" i="22"/>
  <c r="C67" i="22"/>
  <c r="I67" i="22" s="1"/>
  <c r="F66" i="22"/>
  <c r="C66" i="22"/>
  <c r="I66" i="22" s="1"/>
  <c r="F65" i="22"/>
  <c r="C65" i="22"/>
  <c r="I65" i="22" s="1"/>
  <c r="F63" i="22"/>
  <c r="C63" i="22"/>
  <c r="I63" i="22" s="1"/>
  <c r="I62" i="22"/>
  <c r="F62" i="22"/>
  <c r="C62" i="22"/>
  <c r="F61" i="22"/>
  <c r="C61" i="22"/>
  <c r="I61" i="22" s="1"/>
  <c r="F59" i="22"/>
  <c r="C59" i="22"/>
  <c r="I59" i="22" s="1"/>
  <c r="F58" i="22"/>
  <c r="C58" i="22"/>
  <c r="I58" i="22" s="1"/>
  <c r="F57" i="22"/>
  <c r="C57" i="22"/>
  <c r="I57" i="22" s="1"/>
  <c r="I55" i="22"/>
  <c r="F55" i="22"/>
  <c r="C55" i="22"/>
  <c r="F54" i="22"/>
  <c r="C54" i="22"/>
  <c r="I54" i="22" s="1"/>
  <c r="F53" i="22"/>
  <c r="I53" i="22" s="1"/>
  <c r="C53" i="22"/>
  <c r="F51" i="22"/>
  <c r="C51" i="22"/>
  <c r="I51" i="22" s="1"/>
  <c r="F50" i="22"/>
  <c r="C50" i="22"/>
  <c r="I50" i="22" s="1"/>
  <c r="F49" i="22"/>
  <c r="C49" i="22"/>
  <c r="I49" i="22" s="1"/>
  <c r="F47" i="22"/>
  <c r="C47" i="22"/>
  <c r="I47" i="22" s="1"/>
  <c r="F46" i="22"/>
  <c r="C46" i="22"/>
  <c r="I46" i="22" s="1"/>
  <c r="F45" i="22"/>
  <c r="C45" i="22"/>
  <c r="I45" i="22" s="1"/>
  <c r="F43" i="22"/>
  <c r="C43" i="22"/>
  <c r="I43" i="22" s="1"/>
  <c r="I42" i="22"/>
  <c r="F42" i="22"/>
  <c r="C42" i="22"/>
  <c r="F41" i="22"/>
  <c r="C41" i="22"/>
  <c r="I41" i="22" s="1"/>
  <c r="F39" i="22"/>
  <c r="C39" i="22"/>
  <c r="I39" i="22" s="1"/>
  <c r="F38" i="22"/>
  <c r="C38" i="22"/>
  <c r="I38" i="22" s="1"/>
  <c r="F37" i="22"/>
  <c r="C37" i="22"/>
  <c r="I37" i="22" s="1"/>
  <c r="I35" i="22"/>
  <c r="I34" i="22"/>
  <c r="I33" i="22"/>
  <c r="I31" i="22"/>
  <c r="I30" i="22"/>
  <c r="I29" i="22"/>
  <c r="I27" i="22"/>
  <c r="I26" i="22"/>
  <c r="I25" i="22"/>
  <c r="I23" i="22"/>
  <c r="I22" i="22"/>
  <c r="I21" i="22"/>
  <c r="I19" i="22"/>
  <c r="I18" i="22"/>
  <c r="I17" i="22"/>
  <c r="I15" i="22"/>
  <c r="I14" i="22"/>
  <c r="I13" i="22"/>
  <c r="J44" i="21"/>
  <c r="H44" i="21"/>
  <c r="G44" i="21"/>
  <c r="G30" i="21" s="1"/>
  <c r="F44" i="21"/>
  <c r="F30" i="21" s="1"/>
  <c r="E44" i="21"/>
  <c r="E30" i="21" s="1"/>
  <c r="D44" i="21"/>
  <c r="D30" i="21" s="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0" i="21" s="1"/>
  <c r="J30" i="21"/>
  <c r="I30" i="21"/>
  <c r="I12" i="21" s="1"/>
  <c r="H30" i="21"/>
  <c r="J28" i="21"/>
  <c r="J14" i="21" s="1"/>
  <c r="J12" i="21" s="1"/>
  <c r="H28" i="21"/>
  <c r="H14" i="21" s="1"/>
  <c r="H12" i="21" s="1"/>
  <c r="G28" i="21"/>
  <c r="G14" i="21" s="1"/>
  <c r="G12" i="21" s="1"/>
  <c r="F28" i="21"/>
  <c r="F14" i="21" s="1"/>
  <c r="F12" i="21" s="1"/>
  <c r="E28" i="21"/>
  <c r="E14" i="21" s="1"/>
  <c r="E12" i="21" s="1"/>
  <c r="D28" i="21"/>
  <c r="D14" i="21" s="1"/>
  <c r="D12" i="21" s="1"/>
  <c r="C28" i="21"/>
  <c r="C27" i="21"/>
  <c r="C26" i="21"/>
  <c r="C25" i="21"/>
  <c r="C24" i="21"/>
  <c r="C23" i="21"/>
  <c r="C22" i="21"/>
  <c r="C21" i="21"/>
  <c r="C20" i="21"/>
  <c r="C19" i="21"/>
  <c r="C18" i="21"/>
  <c r="C14" i="21" s="1"/>
  <c r="C17" i="21"/>
  <c r="C16" i="21"/>
  <c r="I14" i="21"/>
  <c r="L29" i="20"/>
  <c r="K29" i="20"/>
  <c r="H29" i="20"/>
  <c r="G29" i="20"/>
  <c r="F29" i="20"/>
  <c r="E29" i="20"/>
  <c r="C29" i="20"/>
  <c r="L11" i="20"/>
  <c r="K11" i="20"/>
  <c r="J11" i="20"/>
  <c r="I11" i="20"/>
  <c r="H11" i="20"/>
  <c r="G11" i="20"/>
  <c r="F11" i="20"/>
  <c r="E11" i="20"/>
  <c r="D11" i="20"/>
  <c r="C11" i="20"/>
  <c r="L231" i="19"/>
  <c r="K231" i="19"/>
  <c r="J231" i="19"/>
  <c r="I231" i="19"/>
  <c r="H231" i="19"/>
  <c r="G231" i="19"/>
  <c r="F231" i="19"/>
  <c r="E231" i="19"/>
  <c r="D231" i="19"/>
  <c r="C231" i="19"/>
  <c r="L158" i="19"/>
  <c r="K158" i="19"/>
  <c r="J158" i="19"/>
  <c r="I158" i="19"/>
  <c r="H158" i="19"/>
  <c r="G158" i="19"/>
  <c r="F158" i="19"/>
  <c r="E158" i="19"/>
  <c r="D158" i="19"/>
  <c r="C158" i="19"/>
  <c r="L85" i="19"/>
  <c r="K85" i="19"/>
  <c r="J85" i="19"/>
  <c r="I85" i="19"/>
  <c r="H85" i="19"/>
  <c r="G85" i="19"/>
  <c r="F85" i="19"/>
  <c r="E85" i="19"/>
  <c r="D85" i="19"/>
  <c r="C85" i="19"/>
  <c r="D70" i="19"/>
  <c r="C70" i="19"/>
  <c r="D69" i="19"/>
  <c r="C69" i="19"/>
  <c r="D68" i="19"/>
  <c r="C68" i="19"/>
  <c r="D67" i="19"/>
  <c r="C67" i="19"/>
  <c r="D66" i="19"/>
  <c r="C66" i="19"/>
  <c r="D65" i="19"/>
  <c r="C65" i="19"/>
  <c r="D64" i="19"/>
  <c r="C64" i="19"/>
  <c r="D62" i="19"/>
  <c r="C62" i="19"/>
  <c r="D61" i="19"/>
  <c r="C61" i="19"/>
  <c r="D60" i="19"/>
  <c r="C60" i="19"/>
  <c r="D59" i="19"/>
  <c r="C59" i="19"/>
  <c r="D58" i="19"/>
  <c r="C58" i="19"/>
  <c r="D57" i="19"/>
  <c r="C57" i="19"/>
  <c r="D56" i="19"/>
  <c r="C56" i="19"/>
  <c r="D54" i="19"/>
  <c r="C54" i="19"/>
  <c r="D53" i="19"/>
  <c r="C53" i="19"/>
  <c r="D52" i="19"/>
  <c r="C52" i="19"/>
  <c r="D51" i="19"/>
  <c r="C51" i="19"/>
  <c r="D50" i="19"/>
  <c r="C50" i="19"/>
  <c r="D49" i="19"/>
  <c r="C49" i="19"/>
  <c r="D48" i="19"/>
  <c r="C48" i="19"/>
  <c r="D47" i="19"/>
  <c r="C47" i="19"/>
  <c r="D46" i="19"/>
  <c r="C46" i="19"/>
  <c r="D45" i="19"/>
  <c r="C45" i="19"/>
  <c r="D43" i="19"/>
  <c r="C43" i="19"/>
  <c r="D42" i="19"/>
  <c r="C42" i="19"/>
  <c r="D41" i="19"/>
  <c r="C41" i="19"/>
  <c r="D40" i="19"/>
  <c r="C40" i="19"/>
  <c r="D39" i="19"/>
  <c r="C39" i="19"/>
  <c r="D37" i="19"/>
  <c r="C37" i="19"/>
  <c r="D36" i="19"/>
  <c r="C36" i="19"/>
  <c r="D35" i="19"/>
  <c r="C35" i="19"/>
  <c r="D34" i="19"/>
  <c r="C34" i="19"/>
  <c r="D33" i="19"/>
  <c r="C33" i="19"/>
  <c r="D31" i="19"/>
  <c r="C31" i="19"/>
  <c r="D30" i="19"/>
  <c r="C30" i="19"/>
  <c r="D29" i="19"/>
  <c r="C29" i="19"/>
  <c r="D28" i="19"/>
  <c r="C28" i="19"/>
  <c r="D27" i="19"/>
  <c r="C27" i="19"/>
  <c r="D26" i="19"/>
  <c r="C26" i="19"/>
  <c r="D24" i="19"/>
  <c r="C24" i="19"/>
  <c r="D23" i="19"/>
  <c r="C23" i="19"/>
  <c r="D22" i="19"/>
  <c r="C22" i="19"/>
  <c r="D20" i="19"/>
  <c r="C20" i="19"/>
  <c r="D19" i="19"/>
  <c r="C19" i="19"/>
  <c r="D18" i="19"/>
  <c r="C18" i="19"/>
  <c r="D17" i="19"/>
  <c r="C17" i="19"/>
  <c r="D16" i="19"/>
  <c r="C16" i="19"/>
  <c r="D15" i="19"/>
  <c r="C15" i="19"/>
  <c r="D14" i="19"/>
  <c r="D12" i="19" s="1"/>
  <c r="C14" i="19"/>
  <c r="C12" i="19" s="1"/>
  <c r="L12" i="19"/>
  <c r="K12" i="19"/>
  <c r="J12" i="19"/>
  <c r="I12" i="19"/>
  <c r="H12" i="19"/>
  <c r="G12" i="19"/>
  <c r="F12" i="19"/>
  <c r="E12" i="19"/>
  <c r="I70" i="18"/>
  <c r="D69" i="18"/>
  <c r="I68" i="18"/>
  <c r="D68" i="18"/>
  <c r="I67" i="18"/>
  <c r="D67" i="18"/>
  <c r="I66" i="18"/>
  <c r="D66" i="18"/>
  <c r="I65" i="18"/>
  <c r="D65" i="18"/>
  <c r="I64" i="18"/>
  <c r="D64" i="18"/>
  <c r="I63" i="18"/>
  <c r="D63" i="18"/>
  <c r="I62" i="18"/>
  <c r="D62" i="18"/>
  <c r="I61" i="18"/>
  <c r="D61" i="18"/>
  <c r="I60" i="18"/>
  <c r="D60" i="18"/>
  <c r="I59" i="18"/>
  <c r="D58" i="18"/>
  <c r="I57" i="18"/>
  <c r="D57" i="18"/>
  <c r="I56" i="18"/>
  <c r="D56" i="18"/>
  <c r="I55" i="18"/>
  <c r="D55" i="18"/>
  <c r="I54" i="18"/>
  <c r="D54" i="18"/>
  <c r="I53" i="18"/>
  <c r="D53" i="18"/>
  <c r="I52" i="18"/>
  <c r="D52" i="18"/>
  <c r="I51" i="18"/>
  <c r="D51" i="18"/>
  <c r="I50" i="18"/>
  <c r="D50" i="18"/>
  <c r="I49" i="18"/>
  <c r="D49" i="18"/>
  <c r="I48" i="18"/>
  <c r="D47" i="18"/>
  <c r="I46" i="18"/>
  <c r="D46" i="18"/>
  <c r="I45" i="18"/>
  <c r="D45" i="18"/>
  <c r="I44" i="18"/>
  <c r="D44" i="18"/>
  <c r="I43" i="18"/>
  <c r="D43" i="18"/>
  <c r="I42" i="18"/>
  <c r="D42" i="18"/>
  <c r="I41" i="18"/>
  <c r="D41" i="18"/>
  <c r="I40" i="18"/>
  <c r="D40" i="18"/>
  <c r="I39" i="18"/>
  <c r="D39" i="18"/>
  <c r="I38" i="18"/>
  <c r="D38" i="18"/>
  <c r="I37" i="18"/>
  <c r="D36" i="18"/>
  <c r="I35" i="18"/>
  <c r="D35" i="18"/>
  <c r="I34" i="18"/>
  <c r="D34" i="18"/>
  <c r="I33" i="18"/>
  <c r="D33" i="18"/>
  <c r="I32" i="18"/>
  <c r="D32" i="18"/>
  <c r="I31" i="18"/>
  <c r="D31" i="18"/>
  <c r="I30" i="18"/>
  <c r="D30" i="18"/>
  <c r="I29" i="18"/>
  <c r="D29" i="18"/>
  <c r="I28" i="18"/>
  <c r="D28" i="18"/>
  <c r="I27" i="18"/>
  <c r="D27" i="18"/>
  <c r="I26" i="18"/>
  <c r="D25" i="18"/>
  <c r="I24" i="18"/>
  <c r="D24" i="18"/>
  <c r="I23" i="18"/>
  <c r="D23" i="18"/>
  <c r="I22" i="18"/>
  <c r="D22" i="18"/>
  <c r="I21" i="18"/>
  <c r="D21" i="18"/>
  <c r="I20" i="18"/>
  <c r="D20" i="18"/>
  <c r="I19" i="18"/>
  <c r="D19" i="18"/>
  <c r="I18" i="18"/>
  <c r="D18" i="18"/>
  <c r="I17" i="18"/>
  <c r="D17" i="18"/>
  <c r="I16" i="18"/>
  <c r="D16" i="18"/>
  <c r="I15" i="18"/>
  <c r="D15" i="18"/>
  <c r="F13" i="18"/>
  <c r="E13" i="18"/>
  <c r="D13" i="18"/>
  <c r="K43" i="17"/>
  <c r="J43" i="17"/>
  <c r="I43" i="17"/>
  <c r="H43" i="17"/>
  <c r="G43" i="17"/>
  <c r="F43" i="17"/>
  <c r="E43" i="17"/>
  <c r="D43" i="17"/>
  <c r="K13" i="17"/>
  <c r="J13" i="17"/>
  <c r="I13" i="17"/>
  <c r="H13" i="17"/>
  <c r="G13" i="17"/>
  <c r="F13" i="17"/>
  <c r="E13" i="17"/>
  <c r="E11" i="17" s="1"/>
  <c r="D13" i="17"/>
  <c r="D11" i="17" s="1"/>
  <c r="K11" i="17"/>
  <c r="J11" i="17"/>
  <c r="I11" i="17"/>
  <c r="H11" i="17"/>
  <c r="G11" i="17"/>
  <c r="F11" i="17"/>
  <c r="D69" i="16"/>
  <c r="D68" i="16"/>
  <c r="D67" i="16"/>
  <c r="D66" i="16"/>
  <c r="D65" i="16"/>
  <c r="D64" i="16"/>
  <c r="D62" i="16"/>
  <c r="D61" i="16"/>
  <c r="D60" i="16"/>
  <c r="D59" i="16"/>
  <c r="D58" i="16"/>
  <c r="D57" i="16"/>
  <c r="D56" i="16"/>
  <c r="D54" i="16"/>
  <c r="D53" i="16"/>
  <c r="D52" i="16"/>
  <c r="D51" i="16"/>
  <c r="D50" i="16"/>
  <c r="D49" i="16"/>
  <c r="D48" i="16"/>
  <c r="D47" i="16"/>
  <c r="D46" i="16"/>
  <c r="D45" i="16"/>
  <c r="D43" i="16"/>
  <c r="D42" i="16"/>
  <c r="D41" i="16"/>
  <c r="D40" i="16"/>
  <c r="D39" i="16"/>
  <c r="D37" i="16"/>
  <c r="D36" i="16"/>
  <c r="D35" i="16"/>
  <c r="D34" i="16"/>
  <c r="D33" i="16"/>
  <c r="D31" i="16"/>
  <c r="D30" i="16"/>
  <c r="D29" i="16"/>
  <c r="D28" i="16"/>
  <c r="D27" i="16"/>
  <c r="D26" i="16"/>
  <c r="D24" i="16"/>
  <c r="D23" i="16"/>
  <c r="D22" i="16"/>
  <c r="D20" i="16"/>
  <c r="D19" i="16"/>
  <c r="D12" i="16" s="1"/>
  <c r="D18" i="16"/>
  <c r="D17" i="16"/>
  <c r="D16" i="16"/>
  <c r="D15" i="16"/>
  <c r="D14" i="16"/>
  <c r="N12" i="16"/>
  <c r="M12" i="16"/>
  <c r="L12" i="16"/>
  <c r="K12" i="16"/>
  <c r="J12" i="16"/>
  <c r="I12" i="16"/>
  <c r="H12" i="16"/>
  <c r="G12" i="16"/>
  <c r="F12" i="16"/>
  <c r="E12" i="16"/>
  <c r="I70" i="15"/>
  <c r="I69" i="15"/>
  <c r="I68" i="15"/>
  <c r="I67" i="15"/>
  <c r="I66" i="15"/>
  <c r="I65" i="15"/>
  <c r="I64" i="15"/>
  <c r="I62" i="15"/>
  <c r="I61" i="15"/>
  <c r="I60" i="15"/>
  <c r="I59" i="15"/>
  <c r="I58" i="15"/>
  <c r="I57" i="15"/>
  <c r="I56" i="15"/>
  <c r="I54" i="15"/>
  <c r="I53" i="15"/>
  <c r="I52" i="15"/>
  <c r="I51" i="15"/>
  <c r="I50" i="15"/>
  <c r="I49" i="15"/>
  <c r="I48" i="15"/>
  <c r="I47" i="15"/>
  <c r="I46" i="15"/>
  <c r="I45" i="15"/>
  <c r="I43" i="15"/>
  <c r="I42" i="15"/>
  <c r="I41" i="15"/>
  <c r="I40" i="15"/>
  <c r="I39" i="15"/>
  <c r="I37" i="15"/>
  <c r="I36" i="15"/>
  <c r="I35" i="15"/>
  <c r="I34" i="15"/>
  <c r="I33" i="15"/>
  <c r="I31" i="15"/>
  <c r="I30" i="15"/>
  <c r="I29" i="15"/>
  <c r="I28" i="15"/>
  <c r="I27" i="15"/>
  <c r="I26" i="15"/>
  <c r="I25" i="15"/>
  <c r="I24" i="15"/>
  <c r="I23" i="15"/>
  <c r="I21" i="15"/>
  <c r="I13" i="15" s="1"/>
  <c r="I20" i="15"/>
  <c r="I19" i="15"/>
  <c r="I18" i="15"/>
  <c r="I17" i="15"/>
  <c r="I16" i="15"/>
  <c r="I15" i="15"/>
  <c r="K13" i="15"/>
  <c r="J13" i="15"/>
  <c r="H13" i="15"/>
  <c r="F13" i="15"/>
  <c r="E13" i="15"/>
  <c r="D13" i="15"/>
  <c r="H69" i="14"/>
  <c r="H67" i="14"/>
  <c r="H66" i="14"/>
  <c r="H65" i="14"/>
  <c r="H64" i="14"/>
  <c r="H62" i="14"/>
  <c r="H61" i="14"/>
  <c r="H59" i="14"/>
  <c r="H57" i="14"/>
  <c r="H56" i="14"/>
  <c r="H54" i="14"/>
  <c r="H53" i="14"/>
  <c r="H50" i="14"/>
  <c r="H49" i="14"/>
  <c r="H48" i="14"/>
  <c r="H47" i="14"/>
  <c r="H46" i="14"/>
  <c r="H45" i="14"/>
  <c r="H43" i="14"/>
  <c r="H41" i="14"/>
  <c r="H40" i="14"/>
  <c r="H39" i="14"/>
  <c r="H35" i="14"/>
  <c r="H34" i="14"/>
  <c r="H33" i="14"/>
  <c r="H31" i="14"/>
  <c r="H30" i="14"/>
  <c r="H29" i="14"/>
  <c r="H27" i="14"/>
  <c r="H26" i="14"/>
  <c r="H24" i="14"/>
  <c r="H23" i="14"/>
  <c r="H21" i="14"/>
  <c r="H20" i="14"/>
  <c r="H19" i="14"/>
  <c r="H18" i="14"/>
  <c r="H17" i="14"/>
  <c r="H16" i="14"/>
  <c r="L15" i="14"/>
  <c r="H15" i="14"/>
  <c r="H13" i="14" s="1"/>
  <c r="L13" i="14"/>
  <c r="K13" i="14"/>
  <c r="J13" i="14"/>
  <c r="I13" i="14"/>
  <c r="G13" i="14"/>
  <c r="F13" i="14"/>
  <c r="E13" i="14"/>
  <c r="D13" i="14"/>
  <c r="C13" i="14"/>
  <c r="G143" i="13"/>
  <c r="G142" i="13"/>
  <c r="G141" i="13"/>
  <c r="G140" i="13"/>
  <c r="G139" i="13"/>
  <c r="G138" i="13"/>
  <c r="G137" i="13"/>
  <c r="G135" i="13"/>
  <c r="G134" i="13"/>
  <c r="G133" i="13"/>
  <c r="G132" i="13"/>
  <c r="G131" i="13"/>
  <c r="G130" i="13"/>
  <c r="G129" i="13"/>
  <c r="G127" i="13"/>
  <c r="G126" i="13"/>
  <c r="G125" i="13"/>
  <c r="G124" i="13"/>
  <c r="G123" i="13"/>
  <c r="G122" i="13"/>
  <c r="G121" i="13"/>
  <c r="G120" i="13"/>
  <c r="G119" i="13"/>
  <c r="G118" i="13"/>
  <c r="G116" i="13"/>
  <c r="G115" i="13"/>
  <c r="G114" i="13"/>
  <c r="G113" i="13"/>
  <c r="G112" i="13"/>
  <c r="G110" i="13"/>
  <c r="G109" i="13"/>
  <c r="G108" i="13"/>
  <c r="G107" i="13"/>
  <c r="G106" i="13"/>
  <c r="G104" i="13"/>
  <c r="G103" i="13"/>
  <c r="G102" i="13"/>
  <c r="G101" i="13"/>
  <c r="G100" i="13"/>
  <c r="G99" i="13"/>
  <c r="G98" i="13"/>
  <c r="G97" i="13"/>
  <c r="G96" i="13"/>
  <c r="G94" i="13"/>
  <c r="G86" i="13" s="1"/>
  <c r="G93" i="13"/>
  <c r="G92" i="13"/>
  <c r="G91" i="13"/>
  <c r="G90" i="13"/>
  <c r="G89" i="13"/>
  <c r="G88" i="13"/>
  <c r="I86" i="13"/>
  <c r="H86" i="13"/>
  <c r="F86" i="13"/>
  <c r="E86" i="13"/>
  <c r="D86" i="13"/>
  <c r="C86" i="13"/>
  <c r="I13" i="13"/>
  <c r="H13" i="13"/>
  <c r="G13" i="13"/>
  <c r="F13" i="13"/>
  <c r="E13" i="13"/>
  <c r="D13" i="13"/>
  <c r="C13" i="13"/>
  <c r="H142" i="12"/>
  <c r="H141" i="12"/>
  <c r="E141" i="12"/>
  <c r="H140" i="12"/>
  <c r="E140" i="12"/>
  <c r="H138" i="12"/>
  <c r="E138" i="12"/>
  <c r="H137" i="12"/>
  <c r="E137" i="12"/>
  <c r="H136" i="12"/>
  <c r="E136" i="12"/>
  <c r="H135" i="12"/>
  <c r="E135" i="12"/>
  <c r="H134" i="12"/>
  <c r="E134" i="12"/>
  <c r="H132" i="12"/>
  <c r="E132" i="12"/>
  <c r="H131" i="12"/>
  <c r="E131" i="12"/>
  <c r="H130" i="12"/>
  <c r="E130" i="12"/>
  <c r="H129" i="12"/>
  <c r="E129" i="12"/>
  <c r="H128" i="12"/>
  <c r="E128" i="12"/>
  <c r="H126" i="12"/>
  <c r="E126" i="12"/>
  <c r="H125" i="12"/>
  <c r="E125" i="12"/>
  <c r="H124" i="12"/>
  <c r="E124" i="12"/>
  <c r="H123" i="12"/>
  <c r="E123" i="12"/>
  <c r="H122" i="12"/>
  <c r="E122" i="12"/>
  <c r="H120" i="12"/>
  <c r="E120" i="12"/>
  <c r="H119" i="12"/>
  <c r="E119" i="12"/>
  <c r="H118" i="12"/>
  <c r="E118" i="12"/>
  <c r="H117" i="12"/>
  <c r="E117" i="12"/>
  <c r="H116" i="12"/>
  <c r="E116" i="12"/>
  <c r="H114" i="12"/>
  <c r="E114" i="12"/>
  <c r="H113" i="12"/>
  <c r="E113" i="12"/>
  <c r="H112" i="12"/>
  <c r="E112" i="12"/>
  <c r="H111" i="12"/>
  <c r="E111" i="12"/>
  <c r="H110" i="12"/>
  <c r="E110" i="12"/>
  <c r="H108" i="12"/>
  <c r="E108" i="12"/>
  <c r="H107" i="12"/>
  <c r="E107" i="12"/>
  <c r="H106" i="12"/>
  <c r="E106" i="12"/>
  <c r="H105" i="12"/>
  <c r="E105" i="12"/>
  <c r="H104" i="12"/>
  <c r="E104" i="12"/>
  <c r="H102" i="12"/>
  <c r="E102" i="12"/>
  <c r="H101" i="12"/>
  <c r="E101" i="12"/>
  <c r="H100" i="12"/>
  <c r="E100" i="12"/>
  <c r="H99" i="12"/>
  <c r="E99" i="12"/>
  <c r="H98" i="12"/>
  <c r="E98" i="12"/>
  <c r="H96" i="12"/>
  <c r="E96" i="12"/>
  <c r="H95" i="12"/>
  <c r="E95" i="12"/>
  <c r="H94" i="12"/>
  <c r="E94" i="12"/>
  <c r="H93" i="12"/>
  <c r="E93" i="12"/>
  <c r="H92" i="12"/>
  <c r="E92" i="12"/>
  <c r="H90" i="12"/>
  <c r="E90" i="12"/>
  <c r="H89" i="12"/>
  <c r="E89" i="12"/>
  <c r="H88" i="12"/>
  <c r="H87" i="12"/>
  <c r="E87" i="12"/>
  <c r="H86" i="12"/>
  <c r="H69" i="12"/>
  <c r="E69" i="12"/>
  <c r="H68" i="12"/>
  <c r="E68" i="12"/>
  <c r="H67" i="12"/>
  <c r="E67" i="12"/>
  <c r="E66" i="12"/>
  <c r="E64" i="12"/>
  <c r="E63" i="12"/>
  <c r="E62" i="12"/>
  <c r="E61" i="12"/>
  <c r="E60" i="12"/>
  <c r="E58" i="12"/>
  <c r="E57" i="12"/>
  <c r="E56" i="12"/>
  <c r="E55" i="12"/>
  <c r="E54" i="12"/>
  <c r="E50" i="12"/>
  <c r="E48" i="12"/>
  <c r="E46" i="12"/>
  <c r="E45" i="12"/>
  <c r="E44" i="12"/>
  <c r="E43" i="12"/>
  <c r="E42" i="12"/>
  <c r="E40" i="12"/>
  <c r="E39" i="12"/>
  <c r="E38" i="12"/>
  <c r="E37" i="12"/>
  <c r="E36" i="12"/>
  <c r="E34" i="12"/>
  <c r="E33" i="12"/>
  <c r="E31" i="12"/>
  <c r="E30" i="12"/>
  <c r="E28" i="12"/>
  <c r="E27" i="12"/>
  <c r="E26" i="12"/>
  <c r="E25" i="12"/>
  <c r="E24" i="12"/>
  <c r="E22" i="12"/>
  <c r="E21" i="12"/>
  <c r="F69" i="11"/>
  <c r="F68" i="11"/>
  <c r="F67" i="11"/>
  <c r="F66" i="11"/>
  <c r="F65" i="11"/>
  <c r="F64" i="11"/>
  <c r="F63" i="11"/>
  <c r="F61" i="11"/>
  <c r="F60" i="11"/>
  <c r="F59" i="11"/>
  <c r="F58" i="11"/>
  <c r="F57" i="11"/>
  <c r="F56" i="11"/>
  <c r="F55" i="11"/>
  <c r="F53" i="11"/>
  <c r="F52" i="11"/>
  <c r="F51" i="11"/>
  <c r="F50" i="11"/>
  <c r="F49" i="11"/>
  <c r="F48" i="11"/>
  <c r="F47" i="11"/>
  <c r="F46" i="11"/>
  <c r="F45" i="11"/>
  <c r="F44" i="11"/>
  <c r="F42" i="11"/>
  <c r="F41" i="11"/>
  <c r="F40" i="11"/>
  <c r="F39" i="11"/>
  <c r="F38" i="11"/>
  <c r="F36" i="11"/>
  <c r="F35" i="11"/>
  <c r="F34" i="11"/>
  <c r="F33" i="11"/>
  <c r="F32" i="11"/>
  <c r="F30" i="11"/>
  <c r="F29" i="11"/>
  <c r="F28" i="11"/>
  <c r="F27" i="11"/>
  <c r="F26" i="11"/>
  <c r="F25" i="11"/>
  <c r="F24" i="11"/>
  <c r="F23" i="11"/>
  <c r="F22" i="11"/>
  <c r="F20" i="11"/>
  <c r="F12" i="11" s="1"/>
  <c r="F19" i="11"/>
  <c r="F18" i="11"/>
  <c r="F17" i="11"/>
  <c r="F16" i="11"/>
  <c r="F15" i="11"/>
  <c r="F14" i="11"/>
  <c r="L12" i="11"/>
  <c r="K12" i="11"/>
  <c r="J12" i="11"/>
  <c r="I12" i="11"/>
  <c r="H12" i="11"/>
  <c r="G12" i="11"/>
  <c r="E12" i="11"/>
  <c r="D12" i="11"/>
  <c r="C12" i="11"/>
  <c r="C70" i="10"/>
  <c r="C69" i="10"/>
  <c r="C68" i="10"/>
  <c r="C67" i="10"/>
  <c r="C66" i="10"/>
  <c r="C65" i="10"/>
  <c r="C64" i="10"/>
  <c r="C62" i="10"/>
  <c r="C61" i="10"/>
  <c r="C60" i="10"/>
  <c r="C59" i="10"/>
  <c r="C58" i="10"/>
  <c r="C57" i="10"/>
  <c r="C56" i="10"/>
  <c r="C54" i="10"/>
  <c r="C53" i="10"/>
  <c r="C52" i="10"/>
  <c r="C51" i="10"/>
  <c r="C50" i="10"/>
  <c r="C49" i="10"/>
  <c r="C48" i="10"/>
  <c r="C47" i="10"/>
  <c r="C46" i="10"/>
  <c r="C45" i="10"/>
  <c r="C43" i="10"/>
  <c r="C42" i="10"/>
  <c r="C41" i="10"/>
  <c r="C40" i="10"/>
  <c r="C39" i="10"/>
  <c r="C37" i="10"/>
  <c r="C36" i="10"/>
  <c r="C35" i="10"/>
  <c r="C34" i="10"/>
  <c r="C33" i="10"/>
  <c r="C31" i="10"/>
  <c r="C30" i="10"/>
  <c r="C29" i="10"/>
  <c r="C28" i="10"/>
  <c r="C27" i="10"/>
  <c r="C26" i="10"/>
  <c r="C25" i="10"/>
  <c r="C24" i="10"/>
  <c r="C23" i="10"/>
  <c r="C21" i="10"/>
  <c r="C13" i="10" s="1"/>
  <c r="C20" i="10"/>
  <c r="C19" i="10"/>
  <c r="C18" i="10"/>
  <c r="C17" i="10"/>
  <c r="C16" i="10"/>
  <c r="C15" i="10"/>
  <c r="J13" i="10"/>
  <c r="I13" i="10"/>
  <c r="H13" i="10"/>
  <c r="G13" i="10"/>
  <c r="F13" i="10"/>
  <c r="E13" i="10"/>
  <c r="D13" i="10"/>
  <c r="C70" i="9"/>
  <c r="C69" i="9"/>
  <c r="C68" i="9"/>
  <c r="C67" i="9"/>
  <c r="C66" i="9"/>
  <c r="C65" i="9"/>
  <c r="C64" i="9"/>
  <c r="C62" i="9"/>
  <c r="C61" i="9"/>
  <c r="C60" i="9"/>
  <c r="C59" i="9"/>
  <c r="C58" i="9"/>
  <c r="C57" i="9"/>
  <c r="C56" i="9"/>
  <c r="C54" i="9"/>
  <c r="C53" i="9"/>
  <c r="C52" i="9"/>
  <c r="C51" i="9"/>
  <c r="C50" i="9"/>
  <c r="C49" i="9"/>
  <c r="C48" i="9"/>
  <c r="C47" i="9"/>
  <c r="C46" i="9"/>
  <c r="C45" i="9"/>
  <c r="C43" i="9"/>
  <c r="C42" i="9"/>
  <c r="C41" i="9"/>
  <c r="C40" i="9"/>
  <c r="C39" i="9"/>
  <c r="C37" i="9"/>
  <c r="C36" i="9"/>
  <c r="C35" i="9"/>
  <c r="C34" i="9"/>
  <c r="C33" i="9"/>
  <c r="C31" i="9"/>
  <c r="C30" i="9"/>
  <c r="C29" i="9"/>
  <c r="C28" i="9"/>
  <c r="C27" i="9"/>
  <c r="C26" i="9"/>
  <c r="C25" i="9"/>
  <c r="C24" i="9"/>
  <c r="C23" i="9"/>
  <c r="C21" i="9"/>
  <c r="C13" i="9" s="1"/>
  <c r="C20" i="9"/>
  <c r="C19" i="9"/>
  <c r="C18" i="9"/>
  <c r="C17" i="9"/>
  <c r="C16" i="9"/>
  <c r="C15" i="9"/>
  <c r="K13" i="9"/>
  <c r="J13" i="9"/>
  <c r="I13" i="9"/>
  <c r="H13" i="9"/>
  <c r="G13" i="9"/>
  <c r="F13" i="9"/>
  <c r="E13" i="9"/>
  <c r="D13" i="9"/>
  <c r="F70" i="8"/>
  <c r="F69" i="8"/>
  <c r="F68" i="8"/>
  <c r="F67" i="8"/>
  <c r="F66" i="8"/>
  <c r="F65" i="8"/>
  <c r="F64" i="8"/>
  <c r="F62" i="8"/>
  <c r="F61" i="8"/>
  <c r="F60" i="8"/>
  <c r="F59" i="8"/>
  <c r="F58" i="8"/>
  <c r="F57" i="8"/>
  <c r="F56" i="8"/>
  <c r="F54" i="8"/>
  <c r="F53" i="8"/>
  <c r="F52" i="8"/>
  <c r="F51" i="8"/>
  <c r="F50" i="8"/>
  <c r="F49" i="8"/>
  <c r="F48" i="8"/>
  <c r="F47" i="8"/>
  <c r="F46" i="8"/>
  <c r="F45" i="8"/>
  <c r="F43" i="8"/>
  <c r="F42" i="8"/>
  <c r="F41" i="8"/>
  <c r="F40" i="8"/>
  <c r="F39" i="8"/>
  <c r="F37" i="8"/>
  <c r="F36" i="8"/>
  <c r="F35" i="8"/>
  <c r="F34" i="8"/>
  <c r="F33" i="8"/>
  <c r="F31" i="8"/>
  <c r="F30" i="8"/>
  <c r="F29" i="8"/>
  <c r="F28" i="8"/>
  <c r="F27" i="8"/>
  <c r="F26" i="8"/>
  <c r="F25" i="8"/>
  <c r="F24" i="8"/>
  <c r="F23" i="8"/>
  <c r="F21" i="8"/>
  <c r="F20" i="8"/>
  <c r="F19" i="8"/>
  <c r="F18" i="8"/>
  <c r="F17" i="8"/>
  <c r="F16" i="8"/>
  <c r="F15" i="8"/>
  <c r="J13" i="8"/>
  <c r="I13" i="8"/>
  <c r="H13" i="8"/>
  <c r="G13" i="8"/>
  <c r="E13" i="8"/>
  <c r="F13" i="8" s="1"/>
  <c r="D13" i="8"/>
  <c r="C13" i="8"/>
  <c r="L12" i="7"/>
  <c r="K12" i="7"/>
  <c r="J12" i="7"/>
  <c r="I12" i="7"/>
  <c r="H12" i="7"/>
  <c r="G12" i="7"/>
  <c r="F12" i="7"/>
  <c r="E12" i="7"/>
  <c r="D12" i="7"/>
  <c r="C12" i="7"/>
  <c r="I70" i="6"/>
  <c r="D70" i="6"/>
  <c r="I69" i="6"/>
  <c r="D69" i="6"/>
  <c r="I68" i="6"/>
  <c r="D68" i="6"/>
  <c r="I67" i="6"/>
  <c r="D67" i="6"/>
  <c r="I66" i="6"/>
  <c r="D66" i="6"/>
  <c r="I65" i="6"/>
  <c r="D65" i="6"/>
  <c r="I64" i="6"/>
  <c r="D64" i="6"/>
  <c r="I62" i="6"/>
  <c r="D62" i="6"/>
  <c r="I61" i="6"/>
  <c r="D61" i="6"/>
  <c r="I60" i="6"/>
  <c r="D60" i="6"/>
  <c r="I59" i="6"/>
  <c r="D59" i="6"/>
  <c r="I58" i="6"/>
  <c r="D58" i="6"/>
  <c r="I57" i="6"/>
  <c r="D57" i="6"/>
  <c r="I56" i="6"/>
  <c r="D56" i="6"/>
  <c r="I54" i="6"/>
  <c r="D54" i="6"/>
  <c r="I53" i="6"/>
  <c r="D53" i="6"/>
  <c r="I52" i="6"/>
  <c r="D52" i="6"/>
  <c r="I51" i="6"/>
  <c r="D51" i="6"/>
  <c r="I50" i="6"/>
  <c r="D50" i="6"/>
  <c r="I49" i="6"/>
  <c r="D49" i="6"/>
  <c r="I48" i="6"/>
  <c r="D48" i="6"/>
  <c r="I47" i="6"/>
  <c r="D47" i="6"/>
  <c r="I46" i="6"/>
  <c r="D46" i="6"/>
  <c r="I45" i="6"/>
  <c r="D45" i="6"/>
  <c r="I43" i="6"/>
  <c r="D43" i="6"/>
  <c r="I42" i="6"/>
  <c r="D42" i="6"/>
  <c r="I41" i="6"/>
  <c r="D41" i="6"/>
  <c r="I40" i="6"/>
  <c r="D40" i="6"/>
  <c r="I39" i="6"/>
  <c r="D39" i="6"/>
  <c r="I37" i="6"/>
  <c r="D37" i="6"/>
  <c r="I36" i="6"/>
  <c r="D36" i="6"/>
  <c r="I35" i="6"/>
  <c r="D35" i="6"/>
  <c r="I34" i="6"/>
  <c r="D34" i="6"/>
  <c r="I33" i="6"/>
  <c r="D33" i="6"/>
  <c r="I31" i="6"/>
  <c r="D31" i="6"/>
  <c r="I30" i="6"/>
  <c r="D30" i="6"/>
  <c r="I29" i="6"/>
  <c r="D29" i="6"/>
  <c r="I28" i="6"/>
  <c r="D28" i="6"/>
  <c r="I27" i="6"/>
  <c r="D27" i="6"/>
  <c r="I26" i="6"/>
  <c r="D26" i="6"/>
  <c r="I25" i="6"/>
  <c r="D25" i="6"/>
  <c r="I24" i="6"/>
  <c r="D24" i="6"/>
  <c r="I23" i="6"/>
  <c r="D23" i="6"/>
  <c r="I21" i="6"/>
  <c r="I13" i="6" s="1"/>
  <c r="D21" i="6"/>
  <c r="D13" i="6" s="1"/>
  <c r="I20" i="6"/>
  <c r="D20" i="6"/>
  <c r="I19" i="6"/>
  <c r="D19" i="6"/>
  <c r="I18" i="6"/>
  <c r="D18" i="6"/>
  <c r="I17" i="6"/>
  <c r="D17" i="6"/>
  <c r="I16" i="6"/>
  <c r="D16" i="6"/>
  <c r="I15" i="6"/>
  <c r="D15" i="6"/>
  <c r="L13" i="6"/>
  <c r="K13" i="6"/>
  <c r="J13" i="6"/>
  <c r="H13" i="6"/>
  <c r="G13" i="6"/>
  <c r="F13" i="6"/>
  <c r="E13" i="6"/>
  <c r="C13" i="6"/>
  <c r="K13" i="5"/>
  <c r="J13" i="5"/>
  <c r="I13" i="5"/>
  <c r="H13" i="5"/>
  <c r="G13" i="5"/>
  <c r="F13" i="5"/>
  <c r="E13" i="5"/>
  <c r="D13" i="5"/>
  <c r="D39" i="4"/>
  <c r="D38" i="4"/>
  <c r="D37" i="4"/>
  <c r="D36" i="4"/>
  <c r="D35" i="4"/>
  <c r="D33" i="4"/>
  <c r="D32" i="4"/>
  <c r="D31" i="4"/>
  <c r="D30" i="4"/>
  <c r="J28" i="4"/>
  <c r="I28" i="4"/>
  <c r="H28" i="4" s="1"/>
  <c r="D28" i="4" s="1"/>
  <c r="G28" i="4"/>
  <c r="F28" i="4"/>
  <c r="E28" i="4"/>
  <c r="J15" i="4"/>
  <c r="I15" i="4"/>
  <c r="H15" i="4" s="1"/>
  <c r="G15" i="4"/>
  <c r="F15" i="4"/>
  <c r="E15" i="4" s="1"/>
  <c r="D15" i="4" s="1"/>
  <c r="H13" i="4"/>
  <c r="E13" i="4"/>
  <c r="D13" i="4"/>
  <c r="C13" i="28" l="1"/>
  <c r="C12" i="21"/>
</calcChain>
</file>

<file path=xl/sharedStrings.xml><?xml version="1.0" encoding="utf-8"?>
<sst xmlns="http://schemas.openxmlformats.org/spreadsheetml/2006/main" count="3309" uniqueCount="919">
  <si>
    <t>Ｂ-10 流出・流入人口</t>
  </si>
  <si>
    <t>Ａ．地域別県外流出・流入15歳以上人口（10月 1日現在）</t>
  </si>
  <si>
    <t>単位：人</t>
  </si>
  <si>
    <t xml:space="preserve"> 流出超過</t>
  </si>
  <si>
    <t xml:space="preserve"> 人口</t>
  </si>
  <si>
    <t xml:space="preserve"> 流出人口</t>
  </si>
  <si>
    <t xml:space="preserve"> 流入人口</t>
  </si>
  <si>
    <t xml:space="preserve">  (A)=B-C</t>
  </si>
  <si>
    <t xml:space="preserve"> 総数(B)</t>
  </si>
  <si>
    <t xml:space="preserve"> 通勤者</t>
  </si>
  <si>
    <t xml:space="preserve"> 通学者</t>
  </si>
  <si>
    <t xml:space="preserve"> 総数(C)</t>
  </si>
  <si>
    <t>昭和 60年1985</t>
    <rPh sb="0" eb="2">
      <t>ショウワ</t>
    </rPh>
    <rPh sb="5" eb="6">
      <t>ネン</t>
    </rPh>
    <phoneticPr fontId="4"/>
  </si>
  <si>
    <t>平成 2年 1990</t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</si>
  <si>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年 199</t>
    </r>
    <r>
      <rPr>
        <sz val="11"/>
        <color theme="1"/>
        <rFont val="ＭＳ Ｐゴシック"/>
        <family val="2"/>
        <charset val="128"/>
        <scheme val="minor"/>
      </rPr>
      <t>5</t>
    </r>
    <phoneticPr fontId="4"/>
  </si>
  <si>
    <t>東京都</t>
  </si>
  <si>
    <t xml:space="preserve">       －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</si>
  <si>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</si>
  <si>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</si>
  <si>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</si>
  <si>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</si>
  <si>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</si>
  <si>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</si>
  <si>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</si>
  <si>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その他の県</t>
  </si>
  <si>
    <t>平成12年2000</t>
    <phoneticPr fontId="4"/>
  </si>
  <si>
    <t>資料：総務省統計局「国勢調査報告」</t>
    <rPh sb="5" eb="6">
      <t>ショウ</t>
    </rPh>
    <phoneticPr fontId="4"/>
  </si>
  <si>
    <t>Ｂ．産業別県外流出・流入15歳以上の就業者数（10月 1日現在）</t>
  </si>
  <si>
    <t xml:space="preserve">   (流出)</t>
  </si>
  <si>
    <t xml:space="preserve">  (流入)</t>
  </si>
  <si>
    <t xml:space="preserve">  県内に常住し県外で従業する15歳以上就業者</t>
  </si>
  <si>
    <t xml:space="preserve"> 県外に常住し県内で従業する15歳以上就業者</t>
  </si>
  <si>
    <t xml:space="preserve">    1985</t>
  </si>
  <si>
    <t xml:space="preserve">    1990</t>
  </si>
  <si>
    <t xml:space="preserve">    1995</t>
  </si>
  <si>
    <t xml:space="preserve">   1990</t>
  </si>
  <si>
    <t xml:space="preserve">   1995</t>
  </si>
  <si>
    <t xml:space="preserve">  昭和60年</t>
  </si>
  <si>
    <t xml:space="preserve">  平成 2年</t>
  </si>
  <si>
    <t xml:space="preserve">  平成 7年</t>
  </si>
  <si>
    <r>
      <t xml:space="preserve">  平成 </t>
    </r>
    <r>
      <rPr>
        <sz val="11"/>
        <color theme="1"/>
        <rFont val="ＭＳ Ｐゴシック"/>
        <family val="2"/>
        <charset val="128"/>
        <scheme val="minor"/>
      </rPr>
      <t>12</t>
    </r>
    <r>
      <rPr>
        <sz val="14"/>
        <rFont val="ＭＳ 明朝"/>
        <family val="1"/>
        <charset val="128"/>
      </rPr>
      <t>年</t>
    </r>
    <phoneticPr fontId="4"/>
  </si>
  <si>
    <t xml:space="preserve"> 平成 2年</t>
  </si>
  <si>
    <t xml:space="preserve"> 平成 7年</t>
  </si>
  <si>
    <t xml:space="preserve">  総  数</t>
  </si>
  <si>
    <t xml:space="preserve"> 農  業</t>
  </si>
  <si>
    <t xml:space="preserve"> 林  業</t>
  </si>
  <si>
    <t xml:space="preserve"> 漁  業</t>
  </si>
  <si>
    <t xml:space="preserve"> 鉱  業</t>
  </si>
  <si>
    <t xml:space="preserve"> 建設業</t>
  </si>
  <si>
    <t xml:space="preserve"> 製造業</t>
  </si>
  <si>
    <t xml:space="preserve"> 電･ガ･水道</t>
  </si>
  <si>
    <t xml:space="preserve"> 運輸･通信</t>
  </si>
  <si>
    <t xml:space="preserve"> 卸･小売,飲</t>
  </si>
  <si>
    <t xml:space="preserve"> 金融･保険</t>
  </si>
  <si>
    <t xml:space="preserve"> 不動産業</t>
  </si>
  <si>
    <t xml:space="preserve"> サ－ビス業</t>
  </si>
  <si>
    <t xml:space="preserve"> 公  務</t>
  </si>
  <si>
    <t xml:space="preserve"> 分類不明</t>
  </si>
  <si>
    <t>Ｃ．市町村別流出人口（平成12年10月 1日現在）</t>
    <phoneticPr fontId="4"/>
  </si>
  <si>
    <t xml:space="preserve">   ＝就業地別＝</t>
  </si>
  <si>
    <t>＝通学地別＝</t>
  </si>
  <si>
    <t>夜間(常住)</t>
  </si>
  <si>
    <t xml:space="preserve"> 15歳以上</t>
  </si>
  <si>
    <t xml:space="preserve">     自市町村</t>
  </si>
  <si>
    <t xml:space="preserve"> 県内</t>
  </si>
  <si>
    <t xml:space="preserve">   人口</t>
  </si>
  <si>
    <t>常住就業者</t>
  </si>
  <si>
    <t>自宅</t>
  </si>
  <si>
    <t>自宅外</t>
  </si>
  <si>
    <t>他市町村</t>
  </si>
  <si>
    <t xml:space="preserve">  県 外</t>
  </si>
  <si>
    <t>常住通学者</t>
  </si>
  <si>
    <t>自市町村</t>
  </si>
  <si>
    <t xml:space="preserve">   総 数</t>
  </si>
  <si>
    <t xml:space="preserve"> </t>
    <phoneticPr fontId="7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</si>
  <si>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</si>
  <si>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</si>
  <si>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</si>
  <si>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</si>
  <si>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</si>
  <si>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</si>
  <si>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</si>
  <si>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下津町</t>
  </si>
  <si>
    <t>野上町</t>
  </si>
  <si>
    <t>美里町</t>
  </si>
  <si>
    <t>打田町</t>
  </si>
  <si>
    <t>粉河町</t>
  </si>
  <si>
    <t>那賀町</t>
  </si>
  <si>
    <t>桃山町</t>
  </si>
  <si>
    <t>貴志川町</t>
  </si>
  <si>
    <t>岩出町</t>
  </si>
  <si>
    <t>かつらぎ町</t>
  </si>
  <si>
    <t>高野口町</t>
  </si>
  <si>
    <t>九度山町</t>
  </si>
  <si>
    <t>高野町</t>
  </si>
  <si>
    <t>花園村</t>
  </si>
  <si>
    <t>湯浅町</t>
  </si>
  <si>
    <t>広川町</t>
  </si>
  <si>
    <t>吉備町</t>
  </si>
  <si>
    <t>金屋町</t>
  </si>
  <si>
    <t>清水町</t>
  </si>
  <si>
    <t>美浜町</t>
  </si>
  <si>
    <t>日高町</t>
  </si>
  <si>
    <t>由良町</t>
  </si>
  <si>
    <t>川辺町</t>
  </si>
  <si>
    <t>中津村</t>
  </si>
  <si>
    <t>美山村</t>
  </si>
  <si>
    <t>龍神村</t>
  </si>
  <si>
    <t>南部川村</t>
  </si>
  <si>
    <t>南部町</t>
  </si>
  <si>
    <t>印南町</t>
  </si>
  <si>
    <t>白浜町</t>
  </si>
  <si>
    <t>中辺路町</t>
  </si>
  <si>
    <t>大塔村</t>
  </si>
  <si>
    <t>上富田町</t>
  </si>
  <si>
    <t>日置川町</t>
  </si>
  <si>
    <t>すさみ町</t>
  </si>
  <si>
    <t>-</t>
    <phoneticPr fontId="4"/>
  </si>
  <si>
    <t>串本町</t>
  </si>
  <si>
    <t>那智勝浦町</t>
  </si>
  <si>
    <t>太地町</t>
  </si>
  <si>
    <t>古座町</t>
  </si>
  <si>
    <t>古座川町</t>
  </si>
  <si>
    <t>熊野川町</t>
  </si>
  <si>
    <t>本宮町</t>
  </si>
  <si>
    <t>北山村</t>
  </si>
  <si>
    <t>注）夜間（常住）人口には、年齢不詳の者を含まない。</t>
    <rPh sb="0" eb="1">
      <t>チュウ</t>
    </rPh>
    <rPh sb="2" eb="4">
      <t>ヤカン</t>
    </rPh>
    <rPh sb="5" eb="7">
      <t>ジョウジュウ</t>
    </rPh>
    <rPh sb="8" eb="10">
      <t>ジンコウ</t>
    </rPh>
    <rPh sb="13" eb="15">
      <t>ネンレイ</t>
    </rPh>
    <rPh sb="15" eb="17">
      <t>フショウ</t>
    </rPh>
    <rPh sb="18" eb="19">
      <t>モノ</t>
    </rPh>
    <rPh sb="20" eb="21">
      <t>フク</t>
    </rPh>
    <phoneticPr fontId="4"/>
  </si>
  <si>
    <t>Ｄ．市町村別流入人口　（平成12年10月 1日現在）</t>
    <rPh sb="12" eb="14">
      <t>ヘイセイ</t>
    </rPh>
    <rPh sb="16" eb="17">
      <t>ネン</t>
    </rPh>
    <rPh sb="19" eb="20">
      <t>ツキ</t>
    </rPh>
    <rPh sb="22" eb="23">
      <t>ヒ</t>
    </rPh>
    <rPh sb="23" eb="25">
      <t>ゲンザイ</t>
    </rPh>
    <phoneticPr fontId="4"/>
  </si>
  <si>
    <t>15歳以上</t>
  </si>
  <si>
    <t>(常住地)</t>
  </si>
  <si>
    <t xml:space="preserve"> 注）</t>
  </si>
  <si>
    <t>当地での</t>
  </si>
  <si>
    <t xml:space="preserve">      自市町村</t>
  </si>
  <si>
    <t>当地通学</t>
  </si>
  <si>
    <t>昼間人口</t>
  </si>
  <si>
    <t>就業者総数</t>
    <rPh sb="0" eb="1">
      <t>シュウ</t>
    </rPh>
    <phoneticPr fontId="4"/>
  </si>
  <si>
    <t xml:space="preserve"> 他市町村</t>
  </si>
  <si>
    <t xml:space="preserve">  県 外</t>
    <phoneticPr fontId="4"/>
  </si>
  <si>
    <t>者総数</t>
  </si>
  <si>
    <t xml:space="preserve"> 自市町村</t>
  </si>
  <si>
    <t>－</t>
    <phoneticPr fontId="4"/>
  </si>
  <si>
    <t>注）15歳未満通学者の流出入を含み、年齢不詳の者を含まない。</t>
    <rPh sb="25" eb="26">
      <t>フク</t>
    </rPh>
    <phoneticPr fontId="4"/>
  </si>
  <si>
    <t>Ｂ-11 世帯</t>
  </si>
  <si>
    <t xml:space="preserve">     Ａ．世帯の種類別世帯数及び人員</t>
    <phoneticPr fontId="4"/>
  </si>
  <si>
    <t>　(平成12年10月１日現在)</t>
    <phoneticPr fontId="4"/>
  </si>
  <si>
    <t>（再掲）</t>
    <rPh sb="1" eb="2">
      <t>サイ</t>
    </rPh>
    <rPh sb="2" eb="3">
      <t>カカ</t>
    </rPh>
    <phoneticPr fontId="4"/>
  </si>
  <si>
    <t xml:space="preserve">  注）</t>
  </si>
  <si>
    <t>一般世帯</t>
    <rPh sb="0" eb="2">
      <t>イッパン</t>
    </rPh>
    <rPh sb="2" eb="4">
      <t>セタイ</t>
    </rPh>
    <phoneticPr fontId="4"/>
  </si>
  <si>
    <t>施設等の世帯</t>
    <rPh sb="0" eb="2">
      <t>シセツ</t>
    </rPh>
    <rPh sb="2" eb="3">
      <t>トウ</t>
    </rPh>
    <rPh sb="4" eb="6">
      <t>セタイ</t>
    </rPh>
    <phoneticPr fontId="4"/>
  </si>
  <si>
    <t xml:space="preserve"> 世帯総数</t>
  </si>
  <si>
    <t>1世帯当</t>
    <rPh sb="1" eb="3">
      <t>セタイ</t>
    </rPh>
    <rPh sb="3" eb="4">
      <t>ア</t>
    </rPh>
    <phoneticPr fontId="4"/>
  </si>
  <si>
    <t>間借,下宿</t>
  </si>
  <si>
    <t xml:space="preserve"> 独身寮の</t>
  </si>
  <si>
    <t xml:space="preserve"> 世帯数</t>
    <rPh sb="3" eb="4">
      <t>スウ</t>
    </rPh>
    <phoneticPr fontId="4"/>
  </si>
  <si>
    <t xml:space="preserve"> 世帯人員</t>
    <phoneticPr fontId="4"/>
  </si>
  <si>
    <t>り人員</t>
    <rPh sb="1" eb="3">
      <t>ジンイン</t>
    </rPh>
    <phoneticPr fontId="4"/>
  </si>
  <si>
    <t>世帯数</t>
    <rPh sb="0" eb="3">
      <t>セタイスウ</t>
    </rPh>
    <phoneticPr fontId="4"/>
  </si>
  <si>
    <t>世帯人員</t>
  </si>
  <si>
    <t>の単身者</t>
    <phoneticPr fontId="4"/>
  </si>
  <si>
    <t xml:space="preserve"> 単身者</t>
  </si>
  <si>
    <t>世帯</t>
  </si>
  <si>
    <t>人</t>
  </si>
  <si>
    <t>世帯,人</t>
  </si>
  <si>
    <t>総  数</t>
  </si>
  <si>
    <t>注)世帯の種類「不詳」を含む。</t>
    <rPh sb="0" eb="1">
      <t>チュウ</t>
    </rPh>
    <rPh sb="2" eb="4">
      <t>セタイ</t>
    </rPh>
    <rPh sb="5" eb="7">
      <t>シュルイ</t>
    </rPh>
    <rPh sb="8" eb="10">
      <t>フショウ</t>
    </rPh>
    <rPh sb="12" eb="13">
      <t>フク</t>
    </rPh>
    <phoneticPr fontId="4"/>
  </si>
  <si>
    <t xml:space="preserve">      Ｂ．世帯人員別一般世帯数</t>
    <phoneticPr fontId="4"/>
  </si>
  <si>
    <t>（平成12年10月 1日現在）</t>
    <phoneticPr fontId="4"/>
  </si>
  <si>
    <t>一般世帯とは、住居と生計を共にしている人の集まり、１戸を構えて住んでいる</t>
    <phoneticPr fontId="4"/>
  </si>
  <si>
    <t>単身者、間借り・下宿などの単身者及び会社などの独身寮の単身者をいう。</t>
    <rPh sb="0" eb="1">
      <t>タン</t>
    </rPh>
    <phoneticPr fontId="4"/>
  </si>
  <si>
    <t xml:space="preserve">       単位：世帯</t>
  </si>
  <si>
    <t xml:space="preserve"> 一般世帯</t>
  </si>
  <si>
    <t>［世帯人員別一般世帯数］</t>
  </si>
  <si>
    <t xml:space="preserve"> 総 数</t>
  </si>
  <si>
    <t>１人</t>
  </si>
  <si>
    <t>２人</t>
  </si>
  <si>
    <t>３人</t>
  </si>
  <si>
    <t>４人</t>
  </si>
  <si>
    <t>５人</t>
  </si>
  <si>
    <t>６人</t>
  </si>
  <si>
    <t>７人</t>
  </si>
  <si>
    <t xml:space="preserve"> 8人以上</t>
  </si>
  <si>
    <t xml:space="preserve">       Ｃ．家族類型別一般世帯数</t>
  </si>
  <si>
    <t>一般世帯の定義は、前ペ－ジ参照</t>
    <phoneticPr fontId="4"/>
  </si>
  <si>
    <t>単位：世帯</t>
  </si>
  <si>
    <t xml:space="preserve">       核家族世帯</t>
  </si>
  <si>
    <t>その他の</t>
  </si>
  <si>
    <t xml:space="preserve"> 総数</t>
  </si>
  <si>
    <t xml:space="preserve"> 夫婦のみ</t>
  </si>
  <si>
    <t xml:space="preserve"> 夫婦と子供</t>
  </si>
  <si>
    <t xml:space="preserve"> 男親と子供</t>
  </si>
  <si>
    <t xml:space="preserve"> 女親と子供</t>
  </si>
  <si>
    <t>親族世帯</t>
  </si>
  <si>
    <t xml:space="preserve"> 非親族世帯</t>
  </si>
  <si>
    <t xml:space="preserve"> 単独世帯</t>
  </si>
  <si>
    <t xml:space="preserve">     Ｄ．高齢者のいる一般世帯及び高齢単身者数</t>
    <phoneticPr fontId="4"/>
  </si>
  <si>
    <t xml:space="preserve"> 65歳以上の親族のいる一般世帯</t>
  </si>
  <si>
    <t>65歳以上の</t>
  </si>
  <si>
    <t>（年齢階級別）</t>
  </si>
  <si>
    <t>（別掲）</t>
  </si>
  <si>
    <t xml:space="preserve"> 65歳以上</t>
  </si>
  <si>
    <t>高齢単身者</t>
  </si>
  <si>
    <t>60歳以上の</t>
  </si>
  <si>
    <t>世帯数</t>
  </si>
  <si>
    <t xml:space="preserve"> 親族人員</t>
  </si>
  <si>
    <t>総数</t>
  </si>
  <si>
    <t>65～69歳</t>
  </si>
  <si>
    <t>70～74歳</t>
  </si>
  <si>
    <t>75～79歳</t>
  </si>
  <si>
    <t>80～84歳</t>
  </si>
  <si>
    <t>85歳以上</t>
  </si>
  <si>
    <t>　</t>
  </si>
  <si>
    <t xml:space="preserve">  Ｂ　人口・世帯</t>
  </si>
  <si>
    <t>Ｂ-01 県人口の推移</t>
  </si>
  <si>
    <t xml:space="preserve">  明治17年は 1月 1日現在、明治21年～大正 7年は12月31日現在、大正 9年以降は</t>
    <phoneticPr fontId="4"/>
  </si>
  <si>
    <t>10月 1日現在である。大正 7年以前は内閣統計局推計人口で、＊印年は国勢調査に</t>
    <phoneticPr fontId="4"/>
  </si>
  <si>
    <t>よる人口である。国勢調査補間年のうち、平成 6年までは総務庁統計局推計人口で、</t>
    <rPh sb="29" eb="30">
      <t>チョウ</t>
    </rPh>
    <phoneticPr fontId="4"/>
  </si>
  <si>
    <t>平成 8年以降は県統計課による推計人口である。昭和22年国勢調査までは、現在地</t>
    <phoneticPr fontId="4"/>
  </si>
  <si>
    <t>主義による人口で、昭和25年調査以降は常住地主義による人口となっている。</t>
    <phoneticPr fontId="4"/>
  </si>
  <si>
    <t xml:space="preserve">  国勢調査及び推計人口(10月 1日現在)</t>
  </si>
  <si>
    <t xml:space="preserve">       住民基本台帳(住民登録) 3月末現在</t>
  </si>
  <si>
    <t xml:space="preserve"> 人口総数</t>
  </si>
  <si>
    <t>男</t>
  </si>
  <si>
    <t>女</t>
  </si>
  <si>
    <t xml:space="preserve"> 世帯数</t>
  </si>
  <si>
    <t>明治17年 1884</t>
    <phoneticPr fontId="4"/>
  </si>
  <si>
    <t>･･･</t>
  </si>
  <si>
    <t xml:space="preserve">    21   1888</t>
  </si>
  <si>
    <t xml:space="preserve">    26   1893</t>
  </si>
  <si>
    <t xml:space="preserve">    31   1898</t>
  </si>
  <si>
    <t xml:space="preserve">    36   1903</t>
  </si>
  <si>
    <t xml:space="preserve">    41   1908</t>
  </si>
  <si>
    <t>大正 2   1913</t>
  </si>
  <si>
    <t xml:space="preserve">     7   1918</t>
  </si>
  <si>
    <t>＊</t>
  </si>
  <si>
    <t xml:space="preserve">     9   1920</t>
  </si>
  <si>
    <t xml:space="preserve">    10   1921</t>
  </si>
  <si>
    <t xml:space="preserve">    11   1922</t>
  </si>
  <si>
    <t xml:space="preserve">    12   1923</t>
  </si>
  <si>
    <t xml:space="preserve">    13   1924</t>
  </si>
  <si>
    <t xml:space="preserve">    14   1925</t>
  </si>
  <si>
    <t xml:space="preserve">    15   1926</t>
  </si>
  <si>
    <t>昭和 2   1927</t>
  </si>
  <si>
    <t xml:space="preserve">     3   1928</t>
  </si>
  <si>
    <t xml:space="preserve">     4   1929</t>
  </si>
  <si>
    <t xml:space="preserve">     5   1930</t>
  </si>
  <si>
    <t xml:space="preserve">     6   1931</t>
  </si>
  <si>
    <t xml:space="preserve">     7   1932</t>
  </si>
  <si>
    <t xml:space="preserve">     8   1933</t>
  </si>
  <si>
    <t xml:space="preserve">     9   1934</t>
  </si>
  <si>
    <t xml:space="preserve">    10   1935</t>
  </si>
  <si>
    <t xml:space="preserve">    11   1936</t>
  </si>
  <si>
    <t xml:space="preserve">    12   1937</t>
  </si>
  <si>
    <t xml:space="preserve">    13   1938</t>
  </si>
  <si>
    <t xml:space="preserve">    14   1939</t>
  </si>
  <si>
    <t xml:space="preserve">    15   1940</t>
    <phoneticPr fontId="4"/>
  </si>
  <si>
    <t xml:space="preserve">    16   1941</t>
    <phoneticPr fontId="4"/>
  </si>
  <si>
    <t xml:space="preserve">    17   1942</t>
    <phoneticPr fontId="4"/>
  </si>
  <si>
    <t xml:space="preserve">    18   1943</t>
    <phoneticPr fontId="4"/>
  </si>
  <si>
    <t xml:space="preserve">    19   1944</t>
    <phoneticPr fontId="4"/>
  </si>
  <si>
    <t xml:space="preserve">    20   1945</t>
    <phoneticPr fontId="4"/>
  </si>
  <si>
    <t xml:space="preserve">    21   1946</t>
    <phoneticPr fontId="4"/>
  </si>
  <si>
    <t xml:space="preserve">    22   1947</t>
    <phoneticPr fontId="4"/>
  </si>
  <si>
    <t xml:space="preserve">    23   1948</t>
    <phoneticPr fontId="4"/>
  </si>
  <si>
    <t xml:space="preserve">    24   1949</t>
    <phoneticPr fontId="4"/>
  </si>
  <si>
    <t xml:space="preserve">    25   1950</t>
  </si>
  <si>
    <t xml:space="preserve">    26   1951</t>
    <phoneticPr fontId="4"/>
  </si>
  <si>
    <t>　　27   1952</t>
    <phoneticPr fontId="4"/>
  </si>
  <si>
    <t xml:space="preserve">    28   1953</t>
    <phoneticPr fontId="4"/>
  </si>
  <si>
    <t xml:space="preserve">    29   1954</t>
    <phoneticPr fontId="4"/>
  </si>
  <si>
    <r>
      <t xml:space="preserve">    </t>
    </r>
    <r>
      <rPr>
        <sz val="11"/>
        <color theme="1"/>
        <rFont val="ＭＳ Ｐゴシック"/>
        <family val="2"/>
        <charset val="128"/>
        <scheme val="minor"/>
      </rPr>
      <t>30</t>
    </r>
    <r>
      <rPr>
        <sz val="14"/>
        <rFont val="ＭＳ 明朝"/>
        <family val="1"/>
        <charset val="128"/>
      </rPr>
      <t xml:space="preserve">   195</t>
    </r>
    <r>
      <rPr>
        <sz val="11"/>
        <color theme="1"/>
        <rFont val="ＭＳ Ｐゴシック"/>
        <family val="2"/>
        <charset val="128"/>
        <scheme val="minor"/>
      </rPr>
      <t>5</t>
    </r>
    <phoneticPr fontId="4"/>
  </si>
  <si>
    <t>資料：総務省統計局「日本長期統計総覧」,「都道府県人口の推計」,「国勢調査報告」</t>
    <rPh sb="5" eb="6">
      <t>ショウ</t>
    </rPh>
    <phoneticPr fontId="4"/>
  </si>
  <si>
    <t>　　　県統計課「県人口調査」,県市町村課「住民基本台帳人口」</t>
    <phoneticPr fontId="4"/>
  </si>
  <si>
    <t>Ｂ-01 県人口の推移－続き－</t>
  </si>
  <si>
    <t xml:space="preserve">   国勢調査及び推計人口(10月 1日現在)</t>
    <phoneticPr fontId="4"/>
  </si>
  <si>
    <t>人口総数</t>
    <phoneticPr fontId="4"/>
  </si>
  <si>
    <t>世帯数</t>
    <phoneticPr fontId="4"/>
  </si>
  <si>
    <r>
      <t>昭和3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195</t>
    </r>
    <r>
      <rPr>
        <sz val="11"/>
        <color theme="1"/>
        <rFont val="ＭＳ Ｐゴシック"/>
        <family val="2"/>
        <charset val="128"/>
        <scheme val="minor"/>
      </rPr>
      <t>6</t>
    </r>
    <rPh sb="0" eb="2">
      <t>ショウワ</t>
    </rPh>
    <phoneticPr fontId="4"/>
  </si>
  <si>
    <t xml:space="preserve">    32</t>
  </si>
  <si>
    <t xml:space="preserve">    33</t>
  </si>
  <si>
    <t xml:space="preserve">    34</t>
  </si>
  <si>
    <t xml:space="preserve">    35</t>
  </si>
  <si>
    <t xml:space="preserve">    36</t>
  </si>
  <si>
    <t xml:space="preserve">    37</t>
  </si>
  <si>
    <t xml:space="preserve">    38</t>
  </si>
  <si>
    <t xml:space="preserve">    39</t>
  </si>
  <si>
    <t xml:space="preserve">    40</t>
  </si>
  <si>
    <t xml:space="preserve">    41</t>
  </si>
  <si>
    <t xml:space="preserve">    42</t>
  </si>
  <si>
    <t xml:space="preserve">    43</t>
  </si>
  <si>
    <t xml:space="preserve">    44</t>
  </si>
  <si>
    <t xml:space="preserve">    45</t>
  </si>
  <si>
    <t xml:space="preserve">    46</t>
  </si>
  <si>
    <t xml:space="preserve">    47</t>
  </si>
  <si>
    <t xml:space="preserve">    48</t>
  </si>
  <si>
    <t xml:space="preserve">    49</t>
  </si>
  <si>
    <t xml:space="preserve">    50</t>
  </si>
  <si>
    <t xml:space="preserve">    51</t>
  </si>
  <si>
    <t xml:space="preserve">    52</t>
  </si>
  <si>
    <t xml:space="preserve">    53</t>
  </si>
  <si>
    <t xml:space="preserve">    54</t>
  </si>
  <si>
    <t xml:space="preserve">    55</t>
  </si>
  <si>
    <t xml:space="preserve">    56</t>
  </si>
  <si>
    <t xml:space="preserve">    57</t>
  </si>
  <si>
    <t xml:space="preserve">    58</t>
  </si>
  <si>
    <t xml:space="preserve">    59</t>
  </si>
  <si>
    <t xml:space="preserve">    60</t>
  </si>
  <si>
    <t xml:space="preserve">    61</t>
  </si>
  <si>
    <t xml:space="preserve">    62</t>
  </si>
  <si>
    <t xml:space="preserve">    63</t>
  </si>
  <si>
    <t>平成元    1989</t>
    <phoneticPr fontId="4"/>
  </si>
  <si>
    <t xml:space="preserve">     2</t>
  </si>
  <si>
    <t xml:space="preserve">     3</t>
  </si>
  <si>
    <t xml:space="preserve">     4</t>
  </si>
  <si>
    <t xml:space="preserve">     5</t>
  </si>
  <si>
    <t xml:space="preserve">     6</t>
  </si>
  <si>
    <t xml:space="preserve">     7</t>
  </si>
  <si>
    <t xml:space="preserve">     8</t>
  </si>
  <si>
    <t xml:space="preserve">     9</t>
  </si>
  <si>
    <t xml:space="preserve">    10</t>
  </si>
  <si>
    <t xml:space="preserve">    11</t>
  </si>
  <si>
    <t xml:space="preserve">    12</t>
  </si>
  <si>
    <t xml:space="preserve">    13</t>
    <phoneticPr fontId="4"/>
  </si>
  <si>
    <t xml:space="preserve">    14</t>
    <phoneticPr fontId="4"/>
  </si>
  <si>
    <t xml:space="preserve">    15</t>
    <phoneticPr fontId="4"/>
  </si>
  <si>
    <r>
      <t>　　　平成1</t>
    </r>
    <r>
      <rPr>
        <sz val="11"/>
        <color theme="1"/>
        <rFont val="ＭＳ Ｐゴシック"/>
        <family val="2"/>
        <charset val="128"/>
        <scheme val="minor"/>
      </rPr>
      <t>3年以降</t>
    </r>
    <r>
      <rPr>
        <sz val="14"/>
        <rFont val="ＭＳ 明朝"/>
        <family val="1"/>
        <charset val="128"/>
      </rPr>
      <t>推計人口は県統計課「県人口調査」,県市町村課「住民基本台帳人口」</t>
    </r>
    <rPh sb="3" eb="5">
      <t>ヘイセイ</t>
    </rPh>
    <rPh sb="7" eb="8">
      <t>ネン</t>
    </rPh>
    <rPh sb="8" eb="10">
      <t>イコウ</t>
    </rPh>
    <rPh sb="10" eb="12">
      <t>スイケイ</t>
    </rPh>
    <rPh sb="12" eb="14">
      <t>ジンコウ</t>
    </rPh>
    <phoneticPr fontId="4"/>
  </si>
  <si>
    <t xml:space="preserve">   Ｂ-02 常住人口（市町村別）</t>
  </si>
  <si>
    <t>Ａ．常住人口の推移</t>
  </si>
  <si>
    <t>（10月 1日現在）</t>
    <phoneticPr fontId="4"/>
  </si>
  <si>
    <t xml:space="preserve">    単位：人</t>
    <phoneticPr fontId="4"/>
  </si>
  <si>
    <t>1950</t>
  </si>
  <si>
    <t>1955</t>
  </si>
  <si>
    <t>1960</t>
  </si>
  <si>
    <t>1965</t>
  </si>
  <si>
    <t>1970</t>
  </si>
  <si>
    <t>1975</t>
  </si>
  <si>
    <t>1980</t>
  </si>
  <si>
    <t>昭和25年</t>
  </si>
  <si>
    <t>昭和30年</t>
  </si>
  <si>
    <t>昭和35年</t>
  </si>
  <si>
    <t>昭和40年</t>
  </si>
  <si>
    <t>昭和45年</t>
  </si>
  <si>
    <t>昭和50年</t>
  </si>
  <si>
    <t>昭和55年</t>
  </si>
  <si>
    <t>国勢調査</t>
  </si>
  <si>
    <t xml:space="preserve">            Ａ．常住人口の推移－続き－</t>
  </si>
  <si>
    <t>1985</t>
  </si>
  <si>
    <t>1990</t>
  </si>
  <si>
    <t>1995</t>
  </si>
  <si>
    <t>2000</t>
  </si>
  <si>
    <r>
      <t>200</t>
    </r>
    <r>
      <rPr>
        <sz val="11"/>
        <color theme="1"/>
        <rFont val="ＭＳ Ｐゴシック"/>
        <family val="2"/>
        <charset val="128"/>
        <scheme val="minor"/>
      </rPr>
      <t>3</t>
    </r>
    <phoneticPr fontId="4"/>
  </si>
  <si>
    <t>昭和60年</t>
  </si>
  <si>
    <t>平成 2年</t>
  </si>
  <si>
    <t>平成 7年</t>
  </si>
  <si>
    <t>平成12年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</si>
  <si>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</t>
    </r>
    <phoneticPr fontId="4"/>
  </si>
  <si>
    <t>県人口調査</t>
    <rPh sb="0" eb="1">
      <t>ケン</t>
    </rPh>
    <rPh sb="1" eb="3">
      <t>ジンコウ</t>
    </rPh>
    <rPh sb="3" eb="5">
      <t>チョウサ</t>
    </rPh>
    <phoneticPr fontId="4"/>
  </si>
  <si>
    <t>資料：総務省統計局「国勢調査報告」,県統計課「県人口調査」</t>
    <rPh sb="5" eb="6">
      <t>ショウ</t>
    </rPh>
    <rPh sb="18" eb="19">
      <t>ケン</t>
    </rPh>
    <rPh sb="19" eb="22">
      <t>トウケイカ</t>
    </rPh>
    <rPh sb="23" eb="24">
      <t>ケン</t>
    </rPh>
    <rPh sb="24" eb="26">
      <t>ジンコウ</t>
    </rPh>
    <rPh sb="26" eb="28">
      <t>チョウサ</t>
    </rPh>
    <phoneticPr fontId="4"/>
  </si>
  <si>
    <t>Ｂ．国籍別常住外国人数（平成12年10月 1日現在）</t>
    <phoneticPr fontId="4"/>
  </si>
  <si>
    <t xml:space="preserve">  総 数</t>
  </si>
  <si>
    <t xml:space="preserve">       東南アジア ,南アジア</t>
  </si>
  <si>
    <t>韓国,朝鮮</t>
  </si>
  <si>
    <t xml:space="preserve"> 中  国</t>
  </si>
  <si>
    <t xml:space="preserve"> アメリカ</t>
  </si>
  <si>
    <t xml:space="preserve"> ブラジル</t>
  </si>
  <si>
    <t xml:space="preserve"> ﾌｨﾘﾋﾟﾝ</t>
  </si>
  <si>
    <t xml:space="preserve"> タイ</t>
  </si>
  <si>
    <t xml:space="preserve"> その他</t>
  </si>
  <si>
    <t>－</t>
    <phoneticPr fontId="4"/>
  </si>
  <si>
    <t xml:space="preserve">   Ｂ-03 市町村別住民基本台帳人口及び世帯数</t>
  </si>
  <si>
    <t xml:space="preserve"> ( 3月31日現在)</t>
  </si>
  <si>
    <t xml:space="preserve">   平成13年[2001]</t>
    <phoneticPr fontId="4"/>
  </si>
  <si>
    <r>
      <t xml:space="preserve">  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年[200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]</t>
    </r>
    <phoneticPr fontId="4"/>
  </si>
  <si>
    <r>
      <t xml:space="preserve">   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年[200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]</t>
    </r>
    <phoneticPr fontId="4"/>
  </si>
  <si>
    <t>資料：県市町村課</t>
  </si>
  <si>
    <t>Ｂ-04 市町村別，国籍別登録外国人数</t>
  </si>
  <si>
    <t>（12月末現在）</t>
  </si>
  <si>
    <t xml:space="preserve">       単位：人</t>
    <phoneticPr fontId="4"/>
  </si>
  <si>
    <t xml:space="preserve">  韓国，</t>
  </si>
  <si>
    <t>朝鮮</t>
  </si>
  <si>
    <t>中国</t>
  </si>
  <si>
    <t>ﾌﾞﾗｼﾞﾙ</t>
  </si>
  <si>
    <t>ﾌｨﾘﾋﾟﾝ</t>
  </si>
  <si>
    <t>ｱﾒﾘｶ</t>
  </si>
  <si>
    <t>タイ</t>
  </si>
  <si>
    <t>ｲﾝﾄﾞﾈｼｱ</t>
  </si>
  <si>
    <t xml:space="preserve"> ｶﾅﾀﾞ</t>
  </si>
  <si>
    <t xml:space="preserve"> ﾍﾟﾙ-</t>
  </si>
  <si>
    <t>その他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</si>
  <si>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 xml:space="preserve">年 </t>
    </r>
    <r>
      <rPr>
        <sz val="11"/>
        <color theme="1"/>
        <rFont val="ＭＳ Ｐゴシック"/>
        <family val="2"/>
        <charset val="128"/>
        <scheme val="minor"/>
      </rPr>
      <t>2001</t>
    </r>
    <phoneticPr fontId="4"/>
  </si>
  <si>
    <t xml:space="preserve">    14   2002</t>
    <phoneticPr fontId="4"/>
  </si>
  <si>
    <t>資料：県文化国際課</t>
    <rPh sb="4" eb="6">
      <t>ブンカ</t>
    </rPh>
    <phoneticPr fontId="4"/>
  </si>
  <si>
    <t>Ｂ-05 年齢，男女別人口</t>
  </si>
  <si>
    <t>Ａ．年齢５歳階級，男女別人口(10月 1日現在)</t>
  </si>
  <si>
    <t xml:space="preserve"> 昭和40年</t>
  </si>
  <si>
    <t xml:space="preserve"> 昭和45年</t>
  </si>
  <si>
    <t xml:space="preserve"> 昭和50年</t>
  </si>
  <si>
    <t xml:space="preserve"> 昭和55年</t>
  </si>
  <si>
    <t xml:space="preserve"> 昭和60年</t>
  </si>
  <si>
    <t xml:space="preserve"> 平成12年</t>
    <phoneticPr fontId="4"/>
  </si>
  <si>
    <t xml:space="preserve">  0～ 4歳</t>
  </si>
  <si>
    <t xml:space="preserve">  5～ 9</t>
  </si>
  <si>
    <t xml:space="preserve"> 10～14</t>
  </si>
  <si>
    <t xml:space="preserve"> 15～19</t>
  </si>
  <si>
    <t xml:space="preserve"> 20～24</t>
  </si>
  <si>
    <t xml:space="preserve"> 25～29</t>
  </si>
  <si>
    <t xml:space="preserve"> 30～34</t>
  </si>
  <si>
    <t xml:space="preserve"> 35～39</t>
  </si>
  <si>
    <t xml:space="preserve"> 40～44</t>
  </si>
  <si>
    <t xml:space="preserve"> 45～49</t>
  </si>
  <si>
    <t xml:space="preserve"> 50～54</t>
  </si>
  <si>
    <t xml:space="preserve"> 55～59</t>
  </si>
  <si>
    <t xml:space="preserve"> 60～64</t>
  </si>
  <si>
    <t xml:space="preserve"> 65～69</t>
  </si>
  <si>
    <t xml:space="preserve"> 70～74</t>
  </si>
  <si>
    <t xml:space="preserve"> 75～79</t>
  </si>
  <si>
    <t xml:space="preserve"> 80～84</t>
  </si>
  <si>
    <t xml:space="preserve"> 85～89</t>
  </si>
  <si>
    <t xml:space="preserve"> 90～94</t>
  </si>
  <si>
    <t xml:space="preserve"> 95～99</t>
  </si>
  <si>
    <t xml:space="preserve"> 100歳以上</t>
  </si>
  <si>
    <t>－</t>
    <phoneticPr fontId="4"/>
  </si>
  <si>
    <t xml:space="preserve"> 年齢不詳</t>
  </si>
  <si>
    <t>Ｂ．年齢（各歳），男女別人口（平成 12年10月 1日現在）</t>
    <phoneticPr fontId="4"/>
  </si>
  <si>
    <t xml:space="preserve">    年齢(各歳)</t>
  </si>
  <si>
    <t>歳</t>
  </si>
  <si>
    <t xml:space="preserve">     100歳以上</t>
  </si>
  <si>
    <t xml:space="preserve">     年齢不詳</t>
  </si>
  <si>
    <t>Ｃ．市町村，年齢５歳階級，男女別人口（平成12年10月 1日現在）</t>
    <rPh sb="13" eb="15">
      <t>ダンジョ</t>
    </rPh>
    <phoneticPr fontId="4"/>
  </si>
  <si>
    <t>単位：人</t>
    <phoneticPr fontId="4"/>
  </si>
  <si>
    <t xml:space="preserve">     総    数</t>
  </si>
  <si>
    <t xml:space="preserve">    0歳～ 4歳</t>
  </si>
  <si>
    <t xml:space="preserve">    5歳～ 9歳</t>
  </si>
  <si>
    <t xml:space="preserve">   10歳～14歳</t>
  </si>
  <si>
    <t xml:space="preserve">   15歳～19歳</t>
  </si>
  <si>
    <t>Ｃ．市町村，年齢５歳階級，男女別人口（平成12年10月 1日現在）－続き－</t>
    <rPh sb="13" eb="15">
      <t>ダンジョ</t>
    </rPh>
    <phoneticPr fontId="4"/>
  </si>
  <si>
    <t xml:space="preserve">    20歳～24歳</t>
  </si>
  <si>
    <t xml:space="preserve">   25歳～29歳</t>
  </si>
  <si>
    <t xml:space="preserve">   30歳～34歳</t>
  </si>
  <si>
    <t xml:space="preserve">   35歳～39歳</t>
  </si>
  <si>
    <t xml:space="preserve">   40歳～44歳</t>
  </si>
  <si>
    <t xml:space="preserve"> </t>
  </si>
  <si>
    <t xml:space="preserve">    45歳～49歳</t>
  </si>
  <si>
    <t xml:space="preserve">   50歳～54歳</t>
  </si>
  <si>
    <t xml:space="preserve">   55歳～59歳</t>
  </si>
  <si>
    <t xml:space="preserve">   60歳～64歳</t>
  </si>
  <si>
    <t xml:space="preserve">   65歳～69歳</t>
  </si>
  <si>
    <t xml:space="preserve">    70歳～74歳</t>
  </si>
  <si>
    <t xml:space="preserve">   75歳～79歳</t>
  </si>
  <si>
    <t xml:space="preserve">   80歳～84歳</t>
  </si>
  <si>
    <t xml:space="preserve">    85歳以上</t>
  </si>
  <si>
    <t xml:space="preserve">   　年齢不詳</t>
    <phoneticPr fontId="4"/>
  </si>
  <si>
    <t>－</t>
  </si>
  <si>
    <t>Ｂ-06 年齢階級，配偶関係別15歳以上人口</t>
  </si>
  <si>
    <t xml:space="preserve">       単位：人</t>
  </si>
  <si>
    <t xml:space="preserve">   男</t>
  </si>
  <si>
    <t xml:space="preserve">   女</t>
  </si>
  <si>
    <t>注)総数</t>
  </si>
  <si>
    <t>未婚</t>
  </si>
  <si>
    <t>有配偶</t>
  </si>
  <si>
    <t>死別</t>
  </si>
  <si>
    <t>離別</t>
  </si>
  <si>
    <t xml:space="preserve"> 15～19歳</t>
  </si>
  <si>
    <t xml:space="preserve"> 85～89</t>
    <phoneticPr fontId="4"/>
  </si>
  <si>
    <t xml:space="preserve"> 90～94</t>
    <phoneticPr fontId="4"/>
  </si>
  <si>
    <t xml:space="preserve"> 95歳以上</t>
    <phoneticPr fontId="4"/>
  </si>
  <si>
    <t>注）配偶関係｢不詳｣を含む。</t>
  </si>
  <si>
    <t>Ｂ-07 年齢階級，教育程度別15歳以上人口</t>
  </si>
  <si>
    <t>総 数</t>
  </si>
  <si>
    <t>卒業者</t>
  </si>
  <si>
    <t>小学校･</t>
  </si>
  <si>
    <t xml:space="preserve"> 高校･</t>
  </si>
  <si>
    <t xml:space="preserve"> 短大･</t>
  </si>
  <si>
    <t>大学･</t>
  </si>
  <si>
    <t>在学者</t>
  </si>
  <si>
    <t xml:space="preserve"> 未就学者</t>
  </si>
  <si>
    <t>中学校</t>
  </si>
  <si>
    <t>旧中</t>
  </si>
  <si>
    <t>高専</t>
  </si>
  <si>
    <t>大学院</t>
  </si>
  <si>
    <t xml:space="preserve"> 65～69</t>
    <phoneticPr fontId="4"/>
  </si>
  <si>
    <t xml:space="preserve"> 70～74</t>
    <phoneticPr fontId="4"/>
  </si>
  <si>
    <t xml:space="preserve"> 75歳以上</t>
    <phoneticPr fontId="4"/>
  </si>
  <si>
    <t>注）最終卒業学校の種類｢不詳｣を含む。</t>
  </si>
  <si>
    <t>Ｂ-08 人口動態</t>
  </si>
  <si>
    <t>Ａ．出生，死亡，死産，婚姻及び離婚数</t>
  </si>
  <si>
    <t>単位：人</t>
    <rPh sb="0" eb="2">
      <t>タンイ</t>
    </rPh>
    <rPh sb="3" eb="4">
      <t>ニン</t>
    </rPh>
    <phoneticPr fontId="4"/>
  </si>
  <si>
    <t xml:space="preserve"> (1)</t>
  </si>
  <si>
    <t xml:space="preserve"> (2)</t>
  </si>
  <si>
    <t>出生数</t>
  </si>
  <si>
    <t>死亡数</t>
  </si>
  <si>
    <t>自然</t>
  </si>
  <si>
    <t>乳児</t>
  </si>
  <si>
    <t>死産数</t>
  </si>
  <si>
    <t>婚姻</t>
  </si>
  <si>
    <t>離婚</t>
  </si>
  <si>
    <t xml:space="preserve">  増加数</t>
  </si>
  <si>
    <t xml:space="preserve"> 死亡数</t>
  </si>
  <si>
    <t>件数</t>
  </si>
  <si>
    <t>件</t>
  </si>
  <si>
    <t>明治33年 1900</t>
  </si>
  <si>
    <t>　･･･</t>
  </si>
  <si>
    <t xml:space="preserve">    38   1905</t>
  </si>
  <si>
    <t xml:space="preserve">    43   1910</t>
  </si>
  <si>
    <t>大正 4   1915</t>
  </si>
  <si>
    <t>昭和 5   1930</t>
  </si>
  <si>
    <t xml:space="preserve">    15   1940</t>
  </si>
  <si>
    <r>
      <t xml:space="preserve">    1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4"/>
        <rFont val="ＭＳ 明朝"/>
        <family val="1"/>
        <charset val="128"/>
      </rPr>
      <t xml:space="preserve">   194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</si>
  <si>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 xml:space="preserve">    17   1942</t>
  </si>
  <si>
    <t xml:space="preserve">    18   1943</t>
  </si>
  <si>
    <t xml:space="preserve">    19   1944</t>
  </si>
  <si>
    <t xml:space="preserve">    20   1945</t>
  </si>
  <si>
    <t xml:space="preserve">    21   1946</t>
  </si>
  <si>
    <t xml:space="preserve">    22   1947</t>
  </si>
  <si>
    <t xml:space="preserve">    23   1948</t>
  </si>
  <si>
    <t xml:space="preserve">    24   1949</t>
  </si>
  <si>
    <t xml:space="preserve">    26   1951</t>
  </si>
  <si>
    <t xml:space="preserve">    27   1952</t>
  </si>
  <si>
    <t xml:space="preserve">    28   1953</t>
  </si>
  <si>
    <t xml:space="preserve">    29   1954</t>
  </si>
  <si>
    <t xml:space="preserve">    30   1955</t>
  </si>
  <si>
    <t xml:space="preserve">    31   1956</t>
  </si>
  <si>
    <t xml:space="preserve">    32   1957</t>
  </si>
  <si>
    <t xml:space="preserve">    33   1958</t>
  </si>
  <si>
    <t xml:space="preserve">    34   1959</t>
  </si>
  <si>
    <t xml:space="preserve">    35   1960</t>
  </si>
  <si>
    <t xml:space="preserve">    36   1961</t>
  </si>
  <si>
    <t xml:space="preserve">    37   1962</t>
  </si>
  <si>
    <t xml:space="preserve">    38   1963</t>
  </si>
  <si>
    <t xml:space="preserve">    39   1964</t>
  </si>
  <si>
    <t xml:space="preserve">    40   1965</t>
  </si>
  <si>
    <t xml:space="preserve">    41   1966</t>
  </si>
  <si>
    <t xml:space="preserve">    42   1967</t>
  </si>
  <si>
    <t xml:space="preserve">    43   1968</t>
  </si>
  <si>
    <t xml:space="preserve">    44   1969</t>
  </si>
  <si>
    <t xml:space="preserve">    45   1970</t>
  </si>
  <si>
    <t xml:space="preserve">    46   1971</t>
  </si>
  <si>
    <t xml:space="preserve">    47   1972</t>
  </si>
  <si>
    <t xml:space="preserve">    48   1973</t>
  </si>
  <si>
    <t>(1)乳児死亡とは、生後１年未満の死亡をいう。なお、新生児死亡は生後４週間未</t>
    <phoneticPr fontId="4"/>
  </si>
  <si>
    <t xml:space="preserve">   満の死亡を、早期新生児死亡は生後１週間未満の死亡をいう。</t>
    <phoneticPr fontId="4"/>
  </si>
  <si>
    <t>(2)死産とは、妊娠満12週（妊娠第４月）以後の死児の出産をいう。</t>
    <phoneticPr fontId="4"/>
  </si>
  <si>
    <t>資料：総務省統計局「日本長期統計総覧」,厚生労働省「人口動態統計」</t>
    <rPh sb="5" eb="6">
      <t>ショウ</t>
    </rPh>
    <rPh sb="22" eb="24">
      <t>ロウドウ</t>
    </rPh>
    <phoneticPr fontId="4"/>
  </si>
  <si>
    <t>Ａ．出生，死亡，死産，婚姻及び離婚数－続き－</t>
  </si>
  <si>
    <r>
      <t>昭和</t>
    </r>
    <r>
      <rPr>
        <sz val="11"/>
        <color theme="1"/>
        <rFont val="ＭＳ Ｐゴシック"/>
        <family val="2"/>
        <charset val="128"/>
        <scheme val="minor"/>
      </rPr>
      <t>49</t>
    </r>
    <r>
      <rPr>
        <sz val="14"/>
        <rFont val="ＭＳ 明朝"/>
        <family val="1"/>
        <charset val="128"/>
      </rPr>
      <t>年 197</t>
    </r>
    <r>
      <rPr>
        <sz val="11"/>
        <color theme="1"/>
        <rFont val="ＭＳ Ｐゴシック"/>
        <family val="2"/>
        <charset val="128"/>
        <scheme val="minor"/>
      </rPr>
      <t>4</t>
    </r>
    <phoneticPr fontId="4"/>
  </si>
  <si>
    <r>
      <t xml:space="preserve">    50  </t>
    </r>
    <r>
      <rPr>
        <sz val="14"/>
        <rFont val="ＭＳ 明朝"/>
        <family val="1"/>
        <charset val="128"/>
      </rPr>
      <t xml:space="preserve"> 197</t>
    </r>
    <r>
      <rPr>
        <sz val="11"/>
        <color theme="1"/>
        <rFont val="ＭＳ Ｐゴシック"/>
        <family val="2"/>
        <charset val="128"/>
        <scheme val="minor"/>
      </rPr>
      <t>5</t>
    </r>
    <phoneticPr fontId="4"/>
  </si>
  <si>
    <t xml:space="preserve">    51   1976</t>
  </si>
  <si>
    <t xml:space="preserve">    52   1977</t>
  </si>
  <si>
    <t xml:space="preserve">    53   1978</t>
  </si>
  <si>
    <t xml:space="preserve">    54   1979</t>
  </si>
  <si>
    <t>　　55　 1980</t>
  </si>
  <si>
    <t>　　56　 1981</t>
  </si>
  <si>
    <t>　　57 　1982</t>
  </si>
  <si>
    <t>　　58   1983</t>
  </si>
  <si>
    <t>　　59   1984</t>
  </si>
  <si>
    <t>　　60　 1985</t>
  </si>
  <si>
    <t>　　61   1986</t>
  </si>
  <si>
    <t>　　62　 1987</t>
  </si>
  <si>
    <t>　　63   1988</t>
  </si>
  <si>
    <r>
      <t>平成元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</t>
    </r>
    <r>
      <rPr>
        <sz val="11"/>
        <color theme="1"/>
        <rFont val="ＭＳ Ｐゴシック"/>
        <family val="2"/>
        <charset val="128"/>
        <scheme val="minor"/>
      </rPr>
      <t>989</t>
    </r>
    <rPh sb="0" eb="2">
      <t>ヘイセイ</t>
    </rPh>
    <rPh sb="2" eb="3">
      <t>ガン</t>
    </rPh>
    <phoneticPr fontId="4"/>
  </si>
  <si>
    <t>　　 2 　1990</t>
  </si>
  <si>
    <t>　　 3　 1991</t>
  </si>
  <si>
    <t>　　 4　 1992</t>
  </si>
  <si>
    <t>　　 5　 1993</t>
  </si>
  <si>
    <t>　　 6　 1994</t>
  </si>
  <si>
    <r>
      <t xml:space="preserve">　　 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　 199</t>
    </r>
    <r>
      <rPr>
        <sz val="11"/>
        <color theme="1"/>
        <rFont val="ＭＳ Ｐゴシック"/>
        <family val="2"/>
        <charset val="128"/>
        <scheme val="minor"/>
      </rPr>
      <t>5</t>
    </r>
    <phoneticPr fontId="4"/>
  </si>
  <si>
    <t>　　 8　 1996</t>
  </si>
  <si>
    <t>　　 9　 1997</t>
  </si>
  <si>
    <t>　　10　 1998</t>
  </si>
  <si>
    <t>　　11　 1999</t>
    <phoneticPr fontId="4"/>
  </si>
  <si>
    <t>　　12　 2000</t>
    <phoneticPr fontId="4"/>
  </si>
  <si>
    <t>　　13　 2001</t>
    <phoneticPr fontId="4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</si>
  <si>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年 1月</t>
    </r>
    <phoneticPr fontId="4"/>
  </si>
  <si>
    <t xml:space="preserve">         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</si>
  <si>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</si>
  <si>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</si>
  <si>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</si>
  <si>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</si>
  <si>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</si>
  <si>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</si>
  <si>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</si>
  <si>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10</t>
  </si>
  <si>
    <t xml:space="preserve">         11</t>
  </si>
  <si>
    <t xml:space="preserve">         12</t>
  </si>
  <si>
    <t>資料：総務省統計局「日本長期統計総覧」,厚生労働省「人口動態統計」</t>
    <rPh sb="5" eb="6">
      <t>ショウ</t>
    </rPh>
    <rPh sb="20" eb="22">
      <t>コウセイ</t>
    </rPh>
    <rPh sb="22" eb="24">
      <t>ロウドウ</t>
    </rPh>
    <rPh sb="24" eb="25">
      <t>ショウ</t>
    </rPh>
    <rPh sb="26" eb="28">
      <t>ジンコウ</t>
    </rPh>
    <rPh sb="28" eb="30">
      <t>ドウタイ</t>
    </rPh>
    <rPh sb="30" eb="32">
      <t>トウケイ</t>
    </rPh>
    <phoneticPr fontId="4"/>
  </si>
  <si>
    <t xml:space="preserve">        Ｂ．市町村別人口動態</t>
  </si>
  <si>
    <t>婚姻件数</t>
  </si>
  <si>
    <t>離婚件数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</si>
  <si>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</t>
    </r>
    <r>
      <rPr>
        <sz val="11"/>
        <color theme="1"/>
        <rFont val="ＭＳ Ｐゴシック"/>
        <family val="2"/>
        <charset val="128"/>
        <scheme val="minor"/>
      </rPr>
      <t>2000</t>
    </r>
    <rPh sb="0" eb="2">
      <t>ヘイセイ</t>
    </rPh>
    <rPh sb="4" eb="5">
      <t>ネン</t>
    </rPh>
    <phoneticPr fontId="4"/>
  </si>
  <si>
    <t>　　13  2001</t>
    <phoneticPr fontId="4"/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</si>
  <si>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</si>
  <si>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</si>
  <si>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</si>
  <si>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</si>
  <si>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</si>
  <si>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</si>
  <si>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</si>
  <si>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</si>
  <si>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</si>
  <si>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</si>
  <si>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</si>
  <si>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</si>
  <si>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</si>
  <si>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</si>
  <si>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</si>
  <si>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</si>
  <si>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</si>
  <si>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</si>
  <si>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</si>
  <si>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</si>
  <si>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</si>
  <si>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</si>
  <si>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</si>
  <si>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</si>
  <si>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</si>
  <si>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</si>
  <si>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</si>
  <si>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</si>
  <si>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</si>
  <si>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</si>
  <si>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</si>
  <si>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</si>
  <si>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印 南 町</t>
  </si>
  <si>
    <t xml:space="preserve"> 龍 神 村</t>
  </si>
  <si>
    <t xml:space="preserve"> 南部川村</t>
  </si>
  <si>
    <t xml:space="preserve"> 南 部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</si>
  <si>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</si>
  <si>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</si>
  <si>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</si>
  <si>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</si>
  <si>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</si>
  <si>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</si>
  <si>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</si>
  <si>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古 座 町</t>
  </si>
  <si>
    <t xml:space="preserve"> 古座川町</t>
  </si>
  <si>
    <t xml:space="preserve"> 那智勝浦町</t>
  </si>
  <si>
    <t xml:space="preserve"> 太 地 町 </t>
  </si>
  <si>
    <t xml:space="preserve"> 熊野川町</t>
  </si>
  <si>
    <t xml:space="preserve"> 本 宮 町</t>
  </si>
  <si>
    <t xml:space="preserve"> 北 山 村</t>
  </si>
  <si>
    <t>資料：厚生労働省「人口動態統計」，県医務課「人口動態統計の概況」</t>
    <rPh sb="5" eb="7">
      <t>ロウドウ</t>
    </rPh>
    <phoneticPr fontId="4"/>
  </si>
  <si>
    <t xml:space="preserve">        Ｂ．市町村別人口動態－続き－</t>
  </si>
  <si>
    <t xml:space="preserve">  死産(妊娠満12週,第4月以後の死児出産)</t>
    <phoneticPr fontId="4"/>
  </si>
  <si>
    <t>周産期死亡</t>
  </si>
  <si>
    <t xml:space="preserve"> ＃</t>
  </si>
  <si>
    <t>＃後期死産</t>
  </si>
  <si>
    <t xml:space="preserve"> (早期新生</t>
  </si>
  <si>
    <t>乳児死亡</t>
  </si>
  <si>
    <t xml:space="preserve"> 新生児死亡</t>
  </si>
  <si>
    <t xml:space="preserve"> ＃ 早期</t>
  </si>
  <si>
    <t xml:space="preserve"> 死産総数</t>
  </si>
  <si>
    <t xml:space="preserve"> (満22週以</t>
  </si>
  <si>
    <t xml:space="preserve"> 児死亡＋</t>
  </si>
  <si>
    <t>人工</t>
  </si>
  <si>
    <t xml:space="preserve">  後の死産)</t>
  </si>
  <si>
    <t xml:space="preserve"> 後期死産)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</si>
  <si>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</si>
  <si>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t>注）乳児死亡は生後１年未満、新生児死亡は生後４週未満、早期新生児死亡は生後１週未満の死亡｡</t>
    <rPh sb="20" eb="22">
      <t>セイゴ</t>
    </rPh>
    <rPh sb="35" eb="37">
      <t>セイゴ</t>
    </rPh>
    <phoneticPr fontId="4"/>
  </si>
  <si>
    <t xml:space="preserve"> </t>
    <phoneticPr fontId="4"/>
  </si>
  <si>
    <t>Ｃ．母の年齢階級，出生順位別出生数</t>
  </si>
  <si>
    <t xml:space="preserve">    母の年齢階級別</t>
  </si>
  <si>
    <t xml:space="preserve">  15歳</t>
  </si>
  <si>
    <t xml:space="preserve">     歳</t>
  </si>
  <si>
    <t xml:space="preserve">  50歳</t>
  </si>
  <si>
    <t xml:space="preserve"> 年齢</t>
  </si>
  <si>
    <t xml:space="preserve">  未満</t>
  </si>
  <si>
    <t xml:space="preserve">  以上</t>
  </si>
  <si>
    <t xml:space="preserve"> 不詳</t>
  </si>
  <si>
    <t xml:space="preserve"> 昭和45年 1970</t>
  </si>
  <si>
    <t xml:space="preserve">     50   1975</t>
  </si>
  <si>
    <t xml:space="preserve">     55   1980</t>
  </si>
  <si>
    <t xml:space="preserve">     60   1985</t>
  </si>
  <si>
    <t xml:space="preserve"> 平成 2   1990</t>
  </si>
  <si>
    <t>－</t>
    <phoneticPr fontId="4"/>
  </si>
  <si>
    <t xml:space="preserve">      6   1994</t>
  </si>
  <si>
    <t xml:space="preserve">      7   1995</t>
  </si>
  <si>
    <t xml:space="preserve">      8   1996</t>
  </si>
  <si>
    <t xml:space="preserve">      9   1997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</si>
  <si>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</t>
    </r>
    <r>
      <rPr>
        <sz val="14"/>
        <rFont val="ＭＳ 明朝"/>
        <family val="1"/>
        <charset val="128"/>
      </rPr>
      <t>10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 xml:space="preserve"> 1998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</si>
  <si>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</t>
    </r>
    <r>
      <rPr>
        <sz val="14"/>
        <rFont val="ＭＳ 明朝"/>
        <family val="1"/>
        <charset val="128"/>
      </rPr>
      <t>1</t>
    </r>
    <r>
      <rPr>
        <sz val="11"/>
        <color theme="1"/>
        <rFont val="ＭＳ Ｐゴシック"/>
        <family val="2"/>
        <charset val="128"/>
        <scheme val="minor"/>
      </rPr>
      <t xml:space="preserve">1  </t>
    </r>
    <r>
      <rPr>
        <sz val="14"/>
        <rFont val="ＭＳ 明朝"/>
        <family val="1"/>
        <charset val="128"/>
      </rPr>
      <t xml:space="preserve"> 199</t>
    </r>
    <r>
      <rPr>
        <sz val="11"/>
        <color theme="1"/>
        <rFont val="ＭＳ Ｐゴシック"/>
        <family val="2"/>
        <charset val="128"/>
        <scheme val="minor"/>
      </rPr>
      <t>9</t>
    </r>
    <phoneticPr fontId="4"/>
  </si>
  <si>
    <t xml:space="preserve"> 平成12年 2000</t>
    <rPh sb="1" eb="3">
      <t>ヘイセイ</t>
    </rPh>
    <phoneticPr fontId="4"/>
  </si>
  <si>
    <t xml:space="preserve">    第１児</t>
  </si>
  <si>
    <t xml:space="preserve">    第２児</t>
  </si>
  <si>
    <t xml:space="preserve">    第３児</t>
  </si>
  <si>
    <t xml:space="preserve">    第４児</t>
  </si>
  <si>
    <t xml:space="preserve">    第５児～</t>
  </si>
  <si>
    <t>資料：県医務課「保健統計年報」</t>
  </si>
  <si>
    <t xml:space="preserve"> </t>
    <phoneticPr fontId="4"/>
  </si>
  <si>
    <t>Ｄ．年齢別平均余命（平成12年：2000）</t>
    <phoneticPr fontId="4"/>
  </si>
  <si>
    <t>　 平均余命</t>
  </si>
  <si>
    <t>　  平均余命</t>
  </si>
  <si>
    <t>年齢</t>
  </si>
  <si>
    <t xml:space="preserve"> 男</t>
  </si>
  <si>
    <t xml:space="preserve"> 女</t>
  </si>
  <si>
    <t>年</t>
  </si>
  <si>
    <t xml:space="preserve">   0歳</t>
  </si>
  <si>
    <t xml:space="preserve">  24歳</t>
  </si>
  <si>
    <t xml:space="preserve">  48歳</t>
  </si>
  <si>
    <t xml:space="preserve">  72歳</t>
  </si>
  <si>
    <t xml:space="preserve">   1</t>
  </si>
  <si>
    <t xml:space="preserve">  25</t>
  </si>
  <si>
    <t xml:space="preserve">  49</t>
  </si>
  <si>
    <t xml:space="preserve">  73</t>
  </si>
  <si>
    <t xml:space="preserve">   2</t>
  </si>
  <si>
    <t xml:space="preserve">  26</t>
  </si>
  <si>
    <t xml:space="preserve">  50</t>
  </si>
  <si>
    <t xml:space="preserve">  74</t>
  </si>
  <si>
    <t xml:space="preserve">   3</t>
  </si>
  <si>
    <t xml:space="preserve">  27</t>
  </si>
  <si>
    <t xml:space="preserve">  51</t>
  </si>
  <si>
    <t xml:space="preserve">  75</t>
  </si>
  <si>
    <t xml:space="preserve">   4</t>
  </si>
  <si>
    <t xml:space="preserve">  28</t>
  </si>
  <si>
    <t xml:space="preserve">  52</t>
  </si>
  <si>
    <t xml:space="preserve">  76</t>
  </si>
  <si>
    <t xml:space="preserve">   5</t>
  </si>
  <si>
    <t xml:space="preserve">  29</t>
  </si>
  <si>
    <t xml:space="preserve">  53</t>
  </si>
  <si>
    <t xml:space="preserve">  77</t>
  </si>
  <si>
    <t xml:space="preserve">   6</t>
  </si>
  <si>
    <t xml:space="preserve">  30</t>
  </si>
  <si>
    <t xml:space="preserve">  54</t>
  </si>
  <si>
    <t xml:space="preserve">  78</t>
  </si>
  <si>
    <t xml:space="preserve">   7</t>
  </si>
  <si>
    <t xml:space="preserve">  31</t>
  </si>
  <si>
    <t xml:space="preserve">  55</t>
  </si>
  <si>
    <t xml:space="preserve">  79</t>
  </si>
  <si>
    <t xml:space="preserve">   8</t>
  </si>
  <si>
    <t xml:space="preserve">  32</t>
  </si>
  <si>
    <t xml:space="preserve">  56</t>
  </si>
  <si>
    <t xml:space="preserve">  80</t>
  </si>
  <si>
    <t xml:space="preserve">   9</t>
  </si>
  <si>
    <t xml:space="preserve">  33</t>
  </si>
  <si>
    <t xml:space="preserve">  57</t>
  </si>
  <si>
    <t xml:space="preserve">  81</t>
  </si>
  <si>
    <t xml:space="preserve">  10</t>
  </si>
  <si>
    <t xml:space="preserve">  34</t>
  </si>
  <si>
    <t xml:space="preserve">  58</t>
  </si>
  <si>
    <t xml:space="preserve">  82</t>
  </si>
  <si>
    <t xml:space="preserve">  11</t>
  </si>
  <si>
    <t xml:space="preserve">  35</t>
  </si>
  <si>
    <t xml:space="preserve">  59</t>
  </si>
  <si>
    <t xml:space="preserve">  83</t>
  </si>
  <si>
    <t xml:space="preserve">  12</t>
  </si>
  <si>
    <t xml:space="preserve">  36</t>
  </si>
  <si>
    <t xml:space="preserve">  60</t>
  </si>
  <si>
    <t xml:space="preserve">  84</t>
  </si>
  <si>
    <t xml:space="preserve">  13</t>
  </si>
  <si>
    <t xml:space="preserve">  37</t>
  </si>
  <si>
    <t xml:space="preserve">  61</t>
  </si>
  <si>
    <t xml:space="preserve">  85</t>
  </si>
  <si>
    <t xml:space="preserve">  14</t>
  </si>
  <si>
    <t xml:space="preserve">  38</t>
  </si>
  <si>
    <t xml:space="preserve">  62</t>
  </si>
  <si>
    <t xml:space="preserve">  86</t>
  </si>
  <si>
    <t xml:space="preserve">  15</t>
  </si>
  <si>
    <t xml:space="preserve">  39</t>
  </si>
  <si>
    <t xml:space="preserve">  63</t>
  </si>
  <si>
    <t xml:space="preserve">  87</t>
  </si>
  <si>
    <t xml:space="preserve">  16</t>
  </si>
  <si>
    <t xml:space="preserve">  40</t>
  </si>
  <si>
    <t xml:space="preserve">  64</t>
  </si>
  <si>
    <t xml:space="preserve">  88</t>
  </si>
  <si>
    <t xml:space="preserve">  17</t>
  </si>
  <si>
    <t xml:space="preserve">  41</t>
  </si>
  <si>
    <t xml:space="preserve">  65</t>
  </si>
  <si>
    <t xml:space="preserve">  89</t>
  </si>
  <si>
    <t xml:space="preserve">  18</t>
  </si>
  <si>
    <t xml:space="preserve">  42</t>
  </si>
  <si>
    <t xml:space="preserve">  66</t>
  </si>
  <si>
    <t xml:space="preserve">  90</t>
  </si>
  <si>
    <t xml:space="preserve">  19</t>
  </si>
  <si>
    <t xml:space="preserve">  43</t>
  </si>
  <si>
    <t xml:space="preserve">  67</t>
  </si>
  <si>
    <t xml:space="preserve">  91</t>
  </si>
  <si>
    <t xml:space="preserve">  20</t>
  </si>
  <si>
    <t xml:space="preserve">  44</t>
  </si>
  <si>
    <t xml:space="preserve">  68</t>
  </si>
  <si>
    <t xml:space="preserve">  92</t>
  </si>
  <si>
    <t xml:space="preserve">  21</t>
  </si>
  <si>
    <t xml:space="preserve">  45</t>
  </si>
  <si>
    <t xml:space="preserve">  69</t>
  </si>
  <si>
    <t xml:space="preserve">  93</t>
  </si>
  <si>
    <t xml:space="preserve">  22</t>
  </si>
  <si>
    <t xml:space="preserve">  46</t>
  </si>
  <si>
    <t xml:space="preserve">  70</t>
  </si>
  <si>
    <t xml:space="preserve">  94</t>
  </si>
  <si>
    <t xml:space="preserve">  23</t>
  </si>
  <si>
    <t xml:space="preserve">  47</t>
  </si>
  <si>
    <t xml:space="preserve">  71</t>
  </si>
  <si>
    <t xml:space="preserve">  95～</t>
  </si>
  <si>
    <t xml:space="preserve">   </t>
  </si>
  <si>
    <t>資料：厚生労働省 大臣官房統計情報部「都道府県別生命表」</t>
    <rPh sb="5" eb="7">
      <t>ロウドウ</t>
    </rPh>
    <phoneticPr fontId="4"/>
  </si>
  <si>
    <t>Ｂ-09 人口移動</t>
  </si>
  <si>
    <t>Ａ．転入・転出者数の推移</t>
  </si>
  <si>
    <t xml:space="preserve">   単位：人</t>
    <phoneticPr fontId="4"/>
  </si>
  <si>
    <t xml:space="preserve"> 注1）</t>
  </si>
  <si>
    <t xml:space="preserve">  注2）</t>
  </si>
  <si>
    <t>社会移動</t>
  </si>
  <si>
    <t>自然動態</t>
  </si>
  <si>
    <t>国勢調査</t>
    <phoneticPr fontId="4"/>
  </si>
  <si>
    <t>補間補正数</t>
    <phoneticPr fontId="4"/>
  </si>
  <si>
    <t>及び推計</t>
  </si>
  <si>
    <t>社会増減数</t>
    <phoneticPr fontId="4"/>
  </si>
  <si>
    <t>転入者数</t>
  </si>
  <si>
    <t>転出者数</t>
  </si>
  <si>
    <t>自然増減数</t>
    <phoneticPr fontId="4"/>
  </si>
  <si>
    <t xml:space="preserve">  人口</t>
  </si>
  <si>
    <t xml:space="preserve"> (A)=B-C</t>
  </si>
  <si>
    <t xml:space="preserve"> (B)</t>
  </si>
  <si>
    <t xml:space="preserve"> (C)</t>
  </si>
  <si>
    <t xml:space="preserve"> (D)=E-F</t>
  </si>
  <si>
    <t xml:space="preserve"> (E)</t>
  </si>
  <si>
    <t xml:space="preserve"> (F)</t>
  </si>
  <si>
    <t xml:space="preserve"> (G)</t>
  </si>
  <si>
    <t xml:space="preserve"> (H)</t>
  </si>
  <si>
    <t>昭和41年 1966</t>
    <rPh sb="0" eb="2">
      <t>ショウワ</t>
    </rPh>
    <rPh sb="4" eb="5">
      <t>ネン</t>
    </rPh>
    <phoneticPr fontId="4"/>
  </si>
  <si>
    <t>　　42　 1967</t>
  </si>
  <si>
    <t>　　43　 1968</t>
  </si>
  <si>
    <t>　　44　 1969</t>
  </si>
  <si>
    <t>　　45　 1970</t>
  </si>
  <si>
    <t>　　46　 1971</t>
  </si>
  <si>
    <t>　　47　 1972</t>
  </si>
  <si>
    <t>　　48　 1973</t>
  </si>
  <si>
    <t>　　49　 1974</t>
  </si>
  <si>
    <t>　　50 　1975</t>
  </si>
  <si>
    <t>　　51　 1976</t>
  </si>
  <si>
    <t>　　52　 1977</t>
  </si>
  <si>
    <t>　　53　 1978</t>
  </si>
  <si>
    <t>　　54　 1979</t>
  </si>
  <si>
    <t>平成元　 1989</t>
  </si>
  <si>
    <t>　　 7　 1995</t>
  </si>
  <si>
    <t>　　11　 1999</t>
  </si>
  <si>
    <t>　　12　 2000</t>
  </si>
  <si>
    <t>　　14　 2002</t>
    <phoneticPr fontId="4"/>
  </si>
  <si>
    <t>　　15　 2003</t>
    <phoneticPr fontId="4"/>
  </si>
  <si>
    <t>注1）転入、転出、出生、死亡数は、前年10月 1日から当年 9月30日の１年間である。</t>
    <phoneticPr fontId="4"/>
  </si>
  <si>
    <t xml:space="preserve">     資料：県統計課「県人口調査」</t>
  </si>
  <si>
    <t>注2）推計人口＝(H)前年人口＋(A)社会増減数＋(D)自然増減数＋(G)補間補正数</t>
  </si>
  <si>
    <r>
      <t>　 　資料：総務省統計局「都道府県人口の推計」，ただし平成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>年以降は「県人口調査」</t>
    </r>
    <rPh sb="8" eb="9">
      <t>ショウ</t>
    </rPh>
    <rPh sb="27" eb="29">
      <t>ヘイセイ</t>
    </rPh>
    <rPh sb="31" eb="34">
      <t>ネンイコウ</t>
    </rPh>
    <rPh sb="36" eb="37">
      <t>ケン</t>
    </rPh>
    <rPh sb="37" eb="39">
      <t>ジンコウ</t>
    </rPh>
    <rPh sb="39" eb="41">
      <t>チョウサ</t>
    </rPh>
    <phoneticPr fontId="4"/>
  </si>
  <si>
    <t>Ｂ．都道府県別転入転出者数</t>
  </si>
  <si>
    <t xml:space="preserve"> 転入元，</t>
  </si>
  <si>
    <t xml:space="preserve">  転入者</t>
  </si>
  <si>
    <t xml:space="preserve">  転出者</t>
  </si>
  <si>
    <t xml:space="preserve">    社会増減(転入－転出)</t>
  </si>
  <si>
    <t xml:space="preserve"> 転出先</t>
  </si>
  <si>
    <t>2000.10</t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</si>
  <si>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.10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</si>
  <si>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.10</t>
    </r>
    <phoneticPr fontId="4"/>
  </si>
  <si>
    <t xml:space="preserve"> 都道府県</t>
  </si>
  <si>
    <t>～2001. 9</t>
    <phoneticPr fontId="4"/>
  </si>
  <si>
    <r>
      <t>～200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. 9</t>
    </r>
    <phoneticPr fontId="4"/>
  </si>
  <si>
    <r>
      <t>～200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. 9</t>
    </r>
    <phoneticPr fontId="4"/>
  </si>
  <si>
    <t xml:space="preserve"> 全   国　</t>
  </si>
  <si>
    <t>　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</si>
  <si>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</si>
  <si>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</si>
  <si>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</si>
  <si>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</si>
  <si>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</si>
  <si>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</si>
  <si>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</si>
  <si>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</si>
  <si>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</si>
  <si>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</si>
  <si>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</si>
  <si>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</si>
  <si>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</si>
  <si>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</si>
  <si>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</si>
  <si>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</si>
  <si>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</si>
  <si>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</si>
  <si>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</si>
  <si>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</si>
  <si>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</si>
  <si>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</si>
  <si>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</si>
  <si>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</si>
  <si>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</si>
  <si>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</si>
  <si>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</si>
  <si>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</si>
  <si>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</si>
  <si>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</si>
  <si>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</si>
  <si>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</si>
  <si>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</si>
  <si>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</si>
  <si>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</si>
  <si>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</si>
  <si>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</si>
  <si>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</si>
  <si>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</si>
  <si>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</si>
  <si>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</si>
  <si>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</si>
  <si>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</si>
  <si>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</si>
  <si>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</si>
  <si>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 xml:space="preserve">  国    外</t>
  </si>
  <si>
    <t xml:space="preserve">  不    明</t>
  </si>
  <si>
    <t>資料：県統計課</t>
  </si>
  <si>
    <t>Ｃ．市町村別転入転出者数（2002年10月～2003年 9月）</t>
    <phoneticPr fontId="4"/>
  </si>
  <si>
    <t xml:space="preserve"> 単位：人</t>
    <phoneticPr fontId="4"/>
  </si>
  <si>
    <t xml:space="preserve"> 社会増減</t>
  </si>
  <si>
    <t>転入者</t>
  </si>
  <si>
    <t xml:space="preserve"> 県内他市</t>
  </si>
  <si>
    <t xml:space="preserve"> 他県・</t>
  </si>
  <si>
    <t xml:space="preserve"> 従前</t>
  </si>
  <si>
    <t>転出者</t>
  </si>
  <si>
    <t xml:space="preserve"> 県内他</t>
  </si>
  <si>
    <t>他県・</t>
  </si>
  <si>
    <t xml:space="preserve"> 町村から</t>
  </si>
  <si>
    <t xml:space="preserve"> 国外から</t>
  </si>
  <si>
    <t xml:space="preserve"> 住所なし</t>
  </si>
  <si>
    <t>市町村へ</t>
  </si>
  <si>
    <t>国外へ</t>
  </si>
  <si>
    <t>不明</t>
  </si>
  <si>
    <t xml:space="preserve">総  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</si>
</sst>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###,###,##0;&quot;-&quot;###,##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4"/>
      <name val="ＭＳ Ｐゴシック"/>
      <family val="3"/>
      <charset val="128"/>
    </font>
    <font>
      <b/>
      <sz val="24"/>
      <name val="ＭＳ 明朝"/>
      <family val="1"/>
      <charset val="128"/>
    </font>
    <font>
      <sz val="14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38" fontId="5" fillId="0" borderId="0" applyFont="0" applyFill="0" applyBorder="0" applyAlignment="0" applyProtection="0"/>
    <xf numFmtId="0" fontId="5" fillId="0" borderId="0"/>
  </cellStyleXfs>
  <cellXfs count="140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right"/>
    </xf>
    <xf numFmtId="37" fontId="3" fillId="0" borderId="0" xfId="1" applyFont="1" applyProtection="1"/>
    <xf numFmtId="37" fontId="1" fillId="0" borderId="2" xfId="1" applyFont="1" applyBorder="1" applyAlignment="1" applyProtection="1">
      <alignment horizontal="center"/>
    </xf>
    <xf numFmtId="37" fontId="1" fillId="0" borderId="2" xfId="1" applyFont="1" applyBorder="1"/>
    <xf numFmtId="37" fontId="1" fillId="0" borderId="3" xfId="1" applyFont="1" applyBorder="1"/>
    <xf numFmtId="37" fontId="3" fillId="0" borderId="3" xfId="1" applyFont="1" applyBorder="1" applyProtection="1"/>
    <xf numFmtId="37" fontId="3" fillId="0" borderId="2" xfId="1" applyFont="1" applyBorder="1" applyProtection="1"/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 applyProtection="1"/>
    <xf numFmtId="37" fontId="1" fillId="0" borderId="0" xfId="1" applyFont="1" applyProtection="1"/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3" fillId="0" borderId="0" xfId="1" applyFont="1" applyProtection="1">
      <protection locked="0"/>
    </xf>
    <xf numFmtId="37" fontId="3" fillId="0" borderId="1" xfId="1" applyFont="1" applyBorder="1" applyProtection="1"/>
    <xf numFmtId="37" fontId="1" fillId="0" borderId="5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1" fillId="0" borderId="2" xfId="1" applyFont="1" applyBorder="1" applyAlignment="1" applyProtection="1">
      <alignment horizontal="left"/>
    </xf>
    <xf numFmtId="0" fontId="1" fillId="0" borderId="2" xfId="2" applyNumberFormat="1" applyFont="1" applyBorder="1" applyAlignment="1" applyProtection="1">
      <alignment horizontal="center"/>
    </xf>
    <xf numFmtId="0" fontId="1" fillId="0" borderId="2" xfId="1" applyNumberFormat="1" applyFont="1" applyBorder="1" applyAlignment="1" applyProtection="1">
      <alignment horizontal="center"/>
    </xf>
    <xf numFmtId="37" fontId="1" fillId="0" borderId="2" xfId="1" applyFont="1" applyBorder="1" applyProtection="1">
      <protection locked="0"/>
    </xf>
    <xf numFmtId="37" fontId="3" fillId="0" borderId="5" xfId="1" applyFont="1" applyBorder="1" applyProtection="1"/>
    <xf numFmtId="37" fontId="3" fillId="0" borderId="1" xfId="1" applyFont="1" applyBorder="1" applyProtection="1">
      <protection locked="0"/>
    </xf>
    <xf numFmtId="37" fontId="1" fillId="0" borderId="3" xfId="1" applyFont="1" applyBorder="1" applyAlignment="1" applyProtection="1">
      <alignment horizontal="center"/>
    </xf>
    <xf numFmtId="37" fontId="3" fillId="0" borderId="0" xfId="1" applyFont="1" applyAlignment="1" applyProtection="1"/>
    <xf numFmtId="176" fontId="3" fillId="0" borderId="2" xfId="1" applyNumberFormat="1" applyFont="1" applyBorder="1" applyAlignment="1">
      <alignment horizontal="right"/>
    </xf>
    <xf numFmtId="38" fontId="6" fillId="0" borderId="2" xfId="3" applyNumberFormat="1" applyFont="1" applyFill="1" applyBorder="1" applyAlignment="1">
      <alignment vertical="top"/>
    </xf>
    <xf numFmtId="37" fontId="1" fillId="0" borderId="2" xfId="1" applyBorder="1"/>
    <xf numFmtId="176" fontId="8" fillId="0" borderId="0" xfId="3" applyNumberFormat="1" applyFont="1" applyFill="1" applyBorder="1" applyAlignment="1">
      <alignment vertical="top"/>
    </xf>
    <xf numFmtId="37" fontId="9" fillId="0" borderId="0" xfId="1" applyFont="1"/>
    <xf numFmtId="176" fontId="8" fillId="0" borderId="0" xfId="3" applyNumberFormat="1" applyFont="1" applyFill="1" applyBorder="1" applyAlignment="1">
      <alignment horizontal="right" vertical="top"/>
    </xf>
    <xf numFmtId="37" fontId="1" fillId="0" borderId="5" xfId="1" applyFont="1" applyBorder="1"/>
    <xf numFmtId="37" fontId="1" fillId="0" borderId="0" xfId="1" applyFont="1" applyAlignment="1"/>
    <xf numFmtId="37" fontId="1" fillId="0" borderId="4" xfId="1" applyFont="1" applyBorder="1"/>
    <xf numFmtId="37" fontId="3" fillId="0" borderId="1" xfId="1" applyFont="1" applyBorder="1" applyAlignment="1" applyProtection="1">
      <alignment horizontal="left"/>
    </xf>
    <xf numFmtId="49" fontId="1" fillId="0" borderId="1" xfId="1" applyNumberFormat="1" applyFont="1" applyBorder="1" applyAlignment="1">
      <alignment horizontal="left"/>
    </xf>
    <xf numFmtId="37" fontId="1" fillId="0" borderId="6" xfId="1" applyFont="1" applyBorder="1"/>
    <xf numFmtId="37" fontId="1" fillId="0" borderId="0" xfId="1" applyFont="1" applyBorder="1"/>
    <xf numFmtId="37" fontId="1" fillId="0" borderId="7" xfId="1" applyFont="1" applyBorder="1"/>
    <xf numFmtId="37" fontId="1" fillId="0" borderId="10" xfId="1" applyFont="1" applyBorder="1" applyAlignment="1" applyProtection="1">
      <alignment horizontal="left"/>
    </xf>
    <xf numFmtId="37" fontId="1" fillId="0" borderId="10" xfId="1" applyFont="1" applyBorder="1"/>
    <xf numFmtId="37" fontId="1" fillId="0" borderId="12" xfId="1" applyFont="1" applyBorder="1" applyAlignment="1" applyProtection="1">
      <alignment horizontal="center"/>
    </xf>
    <xf numFmtId="49" fontId="1" fillId="0" borderId="2" xfId="1" applyNumberFormat="1" applyFont="1" applyBorder="1" applyAlignment="1">
      <alignment horizontal="center"/>
    </xf>
    <xf numFmtId="37" fontId="1" fillId="0" borderId="12" xfId="1" applyFont="1" applyBorder="1"/>
    <xf numFmtId="37" fontId="1" fillId="0" borderId="13" xfId="1" applyFont="1" applyBorder="1" applyAlignment="1" applyProtection="1">
      <alignment horizontal="center"/>
    </xf>
    <xf numFmtId="49" fontId="1" fillId="0" borderId="4" xfId="1" applyNumberFormat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3" fillId="0" borderId="0" xfId="1" applyFont="1" applyAlignment="1" applyProtection="1">
      <alignment horizontal="center"/>
    </xf>
    <xf numFmtId="39" fontId="3" fillId="0" borderId="0" xfId="1" applyNumberFormat="1" applyFont="1" applyProtection="1"/>
    <xf numFmtId="39" fontId="1" fillId="0" borderId="0" xfId="1" applyNumberFormat="1" applyFont="1" applyProtection="1"/>
    <xf numFmtId="37" fontId="1" fillId="0" borderId="1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left"/>
    </xf>
    <xf numFmtId="49" fontId="1" fillId="0" borderId="1" xfId="1" applyNumberFormat="1" applyFont="1" applyBorder="1" applyAlignment="1" applyProtection="1">
      <alignment horizontal="left"/>
    </xf>
    <xf numFmtId="37" fontId="10" fillId="0" borderId="0" xfId="1" applyFont="1" applyAlignment="1" applyProtection="1">
      <alignment horizontal="left"/>
    </xf>
    <xf numFmtId="1" fontId="1" fillId="0" borderId="0" xfId="1" applyNumberFormat="1" applyFont="1" applyAlignment="1" applyProtection="1">
      <alignment horizontal="center"/>
    </xf>
    <xf numFmtId="49" fontId="1" fillId="0" borderId="0" xfId="1" applyNumberFormat="1" applyFont="1" applyAlignment="1" applyProtection="1">
      <alignment horizontal="left"/>
    </xf>
    <xf numFmtId="37" fontId="1" fillId="0" borderId="0" xfId="1" applyFont="1" applyFill="1" applyBorder="1" applyProtection="1">
      <protection locked="0"/>
    </xf>
    <xf numFmtId="1" fontId="1" fillId="0" borderId="1" xfId="1" applyNumberFormat="1" applyFont="1" applyBorder="1" applyProtection="1"/>
    <xf numFmtId="1" fontId="1" fillId="0" borderId="0" xfId="1" applyNumberFormat="1" applyFont="1" applyProtection="1"/>
    <xf numFmtId="37" fontId="1" fillId="0" borderId="0" xfId="1" applyFont="1" applyBorder="1" applyAlignment="1" applyProtection="1">
      <alignment horizontal="left"/>
    </xf>
    <xf numFmtId="1" fontId="1" fillId="0" borderId="3" xfId="1" applyNumberFormat="1" applyFont="1" applyBorder="1" applyProtection="1"/>
    <xf numFmtId="37" fontId="1" fillId="0" borderId="0" xfId="1" applyFont="1" applyAlignment="1" applyProtection="1"/>
    <xf numFmtId="37" fontId="1" fillId="0" borderId="0" xfId="1" quotePrefix="1" applyFont="1" applyAlignment="1" applyProtection="1">
      <alignment horizontal="left"/>
    </xf>
    <xf numFmtId="37" fontId="3" fillId="0" borderId="0" xfId="1" quotePrefix="1" applyFont="1" applyAlignment="1" applyProtection="1">
      <alignment horizontal="left"/>
    </xf>
    <xf numFmtId="1" fontId="3" fillId="0" borderId="0" xfId="1" applyNumberFormat="1" applyFont="1" applyAlignment="1" applyProtection="1">
      <alignment horizontal="center"/>
    </xf>
    <xf numFmtId="37" fontId="1" fillId="0" borderId="1" xfId="1" applyFont="1" applyBorder="1" applyAlignment="1">
      <alignment horizontal="center"/>
    </xf>
    <xf numFmtId="37" fontId="1" fillId="0" borderId="0" xfId="1" applyFont="1" applyBorder="1" applyAlignment="1">
      <alignment horizontal="left"/>
    </xf>
    <xf numFmtId="37" fontId="1" fillId="0" borderId="0" xfId="1" applyFont="1" applyAlignment="1" applyProtection="1">
      <alignment horizontal="center"/>
    </xf>
    <xf numFmtId="37" fontId="1" fillId="0" borderId="14" xfId="1" applyFont="1" applyBorder="1"/>
    <xf numFmtId="37" fontId="3" fillId="0" borderId="0" xfId="1" applyFont="1" applyBorder="1" applyProtection="1"/>
    <xf numFmtId="37" fontId="1" fillId="0" borderId="0" xfId="1" applyFont="1" applyBorder="1" applyProtection="1">
      <protection locked="0"/>
    </xf>
    <xf numFmtId="49" fontId="1" fillId="0" borderId="2" xfId="1" applyNumberFormat="1" applyFont="1" applyBorder="1" applyAlignment="1" applyProtection="1">
      <alignment horizontal="center"/>
    </xf>
    <xf numFmtId="38" fontId="1" fillId="0" borderId="0" xfId="2" applyFont="1" applyBorder="1"/>
    <xf numFmtId="38" fontId="1" fillId="0" borderId="0" xfId="2" applyFont="1" applyFill="1" applyBorder="1"/>
    <xf numFmtId="37" fontId="1" fillId="0" borderId="2" xfId="1" applyFont="1" applyBorder="1" applyAlignment="1" applyProtection="1">
      <alignment horizontal="right"/>
      <protection locked="0"/>
    </xf>
    <xf numFmtId="37" fontId="1" fillId="0" borderId="0" xfId="1" applyFont="1" applyAlignment="1">
      <alignment horizontal="right"/>
    </xf>
    <xf numFmtId="37" fontId="1" fillId="0" borderId="15" xfId="1" applyFont="1" applyBorder="1"/>
    <xf numFmtId="37" fontId="1" fillId="0" borderId="11" xfId="1" applyFont="1" applyBorder="1"/>
    <xf numFmtId="37" fontId="1" fillId="0" borderId="0" xfId="1" applyFont="1" applyBorder="1" applyAlignment="1" applyProtection="1">
      <alignment horizontal="right"/>
    </xf>
    <xf numFmtId="38" fontId="1" fillId="0" borderId="2" xfId="2" applyFont="1" applyBorder="1"/>
    <xf numFmtId="38" fontId="1" fillId="0" borderId="1" xfId="2" applyFont="1" applyBorder="1"/>
    <xf numFmtId="37" fontId="1" fillId="0" borderId="0" xfId="1" applyFont="1" applyBorder="1" applyAlignment="1" applyProtection="1">
      <alignment horizontal="right"/>
      <protection locked="0"/>
    </xf>
    <xf numFmtId="37" fontId="3" fillId="0" borderId="16" xfId="1" applyFont="1" applyBorder="1" applyProtection="1"/>
    <xf numFmtId="37" fontId="1" fillId="0" borderId="17" xfId="1" applyFont="1" applyBorder="1" applyAlignment="1" applyProtection="1">
      <alignment horizontal="left"/>
    </xf>
    <xf numFmtId="37" fontId="1" fillId="0" borderId="16" xfId="1" applyFont="1" applyBorder="1"/>
    <xf numFmtId="37" fontId="3" fillId="0" borderId="0" xfId="1" applyFont="1" applyAlignment="1" applyProtection="1">
      <alignment horizontal="right"/>
    </xf>
    <xf numFmtId="37" fontId="1" fillId="0" borderId="16" xfId="1" applyFont="1" applyBorder="1" applyProtection="1"/>
    <xf numFmtId="37" fontId="1" fillId="0" borderId="16" xfId="1" applyFont="1" applyBorder="1" applyAlignment="1" applyProtection="1">
      <alignment horizontal="left"/>
    </xf>
    <xf numFmtId="37" fontId="3" fillId="0" borderId="18" xfId="1" applyFont="1" applyBorder="1" applyProtection="1"/>
    <xf numFmtId="37" fontId="1" fillId="0" borderId="0" xfId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1" xfId="1" applyBorder="1" applyAlignment="1" applyProtection="1">
      <alignment horizontal="right"/>
    </xf>
    <xf numFmtId="37" fontId="1" fillId="0" borderId="1" xfId="1" applyBorder="1" applyAlignment="1" applyProtection="1">
      <alignment horizontal="left"/>
    </xf>
    <xf numFmtId="37" fontId="1" fillId="0" borderId="4" xfId="1" applyBorder="1" applyAlignment="1" applyProtection="1">
      <alignment horizontal="left"/>
    </xf>
    <xf numFmtId="37" fontId="1" fillId="0" borderId="3" xfId="1" applyBorder="1"/>
    <xf numFmtId="37" fontId="1" fillId="0" borderId="4" xfId="1" applyBorder="1" applyAlignment="1" applyProtection="1">
      <alignment horizontal="center"/>
    </xf>
    <xf numFmtId="37" fontId="1" fillId="0" borderId="2" xfId="1" applyBorder="1" applyProtection="1"/>
    <xf numFmtId="37" fontId="1" fillId="0" borderId="0" xfId="1" applyProtection="1"/>
    <xf numFmtId="37" fontId="1" fillId="0" borderId="5" xfId="1" applyBorder="1"/>
    <xf numFmtId="37" fontId="11" fillId="0" borderId="1" xfId="1" applyFont="1" applyBorder="1" applyProtection="1">
      <protection locked="0"/>
    </xf>
    <xf numFmtId="37" fontId="1" fillId="0" borderId="0" xfId="1" applyAlignment="1"/>
    <xf numFmtId="37" fontId="1" fillId="0" borderId="1" xfId="1" applyBorder="1" applyAlignment="1" applyProtection="1"/>
    <xf numFmtId="0" fontId="1" fillId="0" borderId="0" xfId="1" applyNumberFormat="1" applyFont="1" applyAlignment="1" applyProtection="1">
      <alignment horizontal="right"/>
      <protection locked="0"/>
    </xf>
    <xf numFmtId="37" fontId="11" fillId="0" borderId="0" xfId="1" applyFont="1" applyProtection="1">
      <protection locked="0"/>
    </xf>
    <xf numFmtId="37" fontId="3" fillId="0" borderId="0" xfId="1" applyFont="1" applyBorder="1" applyAlignment="1" applyProtection="1">
      <alignment horizontal="left"/>
    </xf>
    <xf numFmtId="37" fontId="3" fillId="0" borderId="0" xfId="1" applyFont="1" applyBorder="1" applyAlignment="1" applyProtection="1">
      <alignment horizontal="center"/>
    </xf>
    <xf numFmtId="37" fontId="3" fillId="0" borderId="0" xfId="1" applyFont="1"/>
    <xf numFmtId="49" fontId="3" fillId="0" borderId="0" xfId="1" applyNumberFormat="1" applyFont="1" applyAlignment="1" applyProtection="1"/>
    <xf numFmtId="37" fontId="1" fillId="0" borderId="1" xfId="1" applyFont="1" applyBorder="1" applyAlignment="1" applyProtection="1">
      <alignment horizontal="right"/>
      <protection locked="0"/>
    </xf>
    <xf numFmtId="37" fontId="1" fillId="0" borderId="19" xfId="1" applyFont="1" applyBorder="1"/>
    <xf numFmtId="37" fontId="1" fillId="0" borderId="17" xfId="1" applyFont="1" applyBorder="1" applyAlignment="1" applyProtection="1">
      <alignment horizontal="center"/>
    </xf>
    <xf numFmtId="39" fontId="1" fillId="0" borderId="2" xfId="1" applyNumberFormat="1" applyFont="1" applyBorder="1" applyProtection="1">
      <protection locked="0"/>
    </xf>
    <xf numFmtId="39" fontId="1" fillId="0" borderId="0" xfId="1" applyNumberFormat="1" applyFont="1" applyProtection="1">
      <protection locked="0"/>
    </xf>
    <xf numFmtId="39" fontId="1" fillId="0" borderId="5" xfId="1" applyNumberFormat="1" applyFont="1" applyBorder="1" applyProtection="1">
      <protection locked="0"/>
    </xf>
    <xf numFmtId="39" fontId="1" fillId="0" borderId="1" xfId="1" applyNumberFormat="1" applyFont="1" applyBorder="1" applyProtection="1">
      <protection locked="0"/>
    </xf>
    <xf numFmtId="37" fontId="1" fillId="0" borderId="18" xfId="1" applyFont="1" applyBorder="1"/>
    <xf numFmtId="37" fontId="1" fillId="0" borderId="19" xfId="1" applyFont="1" applyBorder="1" applyAlignment="1" applyProtection="1">
      <alignment horizontal="left"/>
    </xf>
    <xf numFmtId="49" fontId="1" fillId="0" borderId="12" xfId="1" applyNumberFormat="1" applyFont="1" applyBorder="1" applyAlignment="1" applyProtection="1">
      <alignment horizontal="center"/>
    </xf>
    <xf numFmtId="49" fontId="1" fillId="0" borderId="14" xfId="1" applyNumberFormat="1" applyFont="1" applyBorder="1" applyAlignment="1" applyProtection="1">
      <alignment horizontal="center"/>
    </xf>
    <xf numFmtId="37" fontId="1" fillId="0" borderId="11" xfId="1" applyFont="1" applyBorder="1" applyAlignment="1" applyProtection="1">
      <alignment horizontal="left"/>
    </xf>
    <xf numFmtId="37" fontId="3" fillId="0" borderId="19" xfId="1" applyFont="1" applyBorder="1" applyAlignment="1" applyProtection="1">
      <alignment horizontal="left"/>
    </xf>
    <xf numFmtId="37" fontId="1" fillId="0" borderId="0" xfId="1" applyFont="1" applyFill="1" applyBorder="1"/>
    <xf numFmtId="37" fontId="1" fillId="0" borderId="20" xfId="1" applyFont="1" applyBorder="1"/>
    <xf numFmtId="37" fontId="3" fillId="0" borderId="0" xfId="1" applyFont="1" applyAlignment="1" applyProtection="1">
      <alignment horizontal="left"/>
      <protection locked="0"/>
    </xf>
    <xf numFmtId="49" fontId="1" fillId="0" borderId="8" xfId="1" applyNumberFormat="1" applyFont="1" applyBorder="1" applyAlignment="1">
      <alignment horizontal="center"/>
    </xf>
    <xf numFmtId="49" fontId="1" fillId="0" borderId="9" xfId="1" applyNumberFormat="1" applyFont="1" applyBorder="1" applyAlignment="1">
      <alignment horizontal="center"/>
    </xf>
    <xf numFmtId="37" fontId="1" fillId="0" borderId="4" xfId="1" applyFont="1" applyBorder="1" applyAlignment="1" applyProtection="1">
      <alignment horizontal="center"/>
    </xf>
    <xf numFmtId="37" fontId="1" fillId="0" borderId="3" xfId="1" applyFont="1" applyBorder="1" applyAlignment="1" applyProtection="1">
      <alignment horizontal="center"/>
    </xf>
    <xf numFmtId="37" fontId="1" fillId="0" borderId="11" xfId="1" applyFont="1" applyBorder="1" applyAlignment="1" applyProtection="1">
      <alignment horizontal="center"/>
    </xf>
    <xf numFmtId="37" fontId="1" fillId="0" borderId="4" xfId="1" applyFont="1" applyBorder="1" applyAlignment="1">
      <alignment horizontal="center"/>
    </xf>
    <xf numFmtId="37" fontId="1" fillId="0" borderId="11" xfId="1" applyFont="1" applyBorder="1" applyAlignment="1">
      <alignment horizontal="center"/>
    </xf>
    <xf numFmtId="37" fontId="3" fillId="0" borderId="1" xfId="1" applyFont="1" applyBorder="1" applyAlignment="1" applyProtection="1">
      <alignment horizontal="left"/>
    </xf>
    <xf numFmtId="37" fontId="1" fillId="0" borderId="1" xfId="1" applyBorder="1" applyAlignment="1"/>
  </cellXfs>
  <cellStyles count="4">
    <cellStyle name="桁区切り 2" xfId="2"/>
    <cellStyle name="標準" xfId="0" builtinId="0"/>
    <cellStyle name="標準 2" xfId="1"/>
    <cellStyle name="標準_JB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46"/>
  <sheetViews>
    <sheetView showGridLines="0" zoomScale="75" zoomScaleNormal="75" workbookViewId="0">
      <selection activeCell="H142" sqref="H142"/>
    </sheetView>
  </sheetViews>
  <sheetFormatPr defaultColWidth="14.625" defaultRowHeight="17.25" x14ac:dyDescent="0.2"/>
  <cols>
    <col min="1" max="1" width="13.375" style="2" customWidth="1"/>
    <col min="2" max="2" width="3.375" style="2" customWidth="1"/>
    <col min="3" max="3" width="10.25" style="2" customWidth="1"/>
    <col min="4" max="4" width="9.625" style="2" customWidth="1"/>
    <col min="5" max="5" width="17.125" style="2" customWidth="1"/>
    <col min="6" max="10" width="15.875" style="2" customWidth="1"/>
    <col min="11" max="11" width="13.375" style="2" customWidth="1"/>
    <col min="12" max="256" width="14.625" style="2"/>
    <col min="257" max="257" width="13.375" style="2" customWidth="1"/>
    <col min="258" max="258" width="3.375" style="2" customWidth="1"/>
    <col min="259" max="259" width="10.25" style="2" customWidth="1"/>
    <col min="260" max="260" width="9.625" style="2" customWidth="1"/>
    <col min="261" max="261" width="17.125" style="2" customWidth="1"/>
    <col min="262" max="266" width="15.875" style="2" customWidth="1"/>
    <col min="267" max="267" width="13.375" style="2" customWidth="1"/>
    <col min="268" max="512" width="14.625" style="2"/>
    <col min="513" max="513" width="13.375" style="2" customWidth="1"/>
    <col min="514" max="514" width="3.375" style="2" customWidth="1"/>
    <col min="515" max="515" width="10.25" style="2" customWidth="1"/>
    <col min="516" max="516" width="9.625" style="2" customWidth="1"/>
    <col min="517" max="517" width="17.125" style="2" customWidth="1"/>
    <col min="518" max="522" width="15.875" style="2" customWidth="1"/>
    <col min="523" max="523" width="13.375" style="2" customWidth="1"/>
    <col min="524" max="768" width="14.625" style="2"/>
    <col min="769" max="769" width="13.375" style="2" customWidth="1"/>
    <col min="770" max="770" width="3.375" style="2" customWidth="1"/>
    <col min="771" max="771" width="10.25" style="2" customWidth="1"/>
    <col min="772" max="772" width="9.625" style="2" customWidth="1"/>
    <col min="773" max="773" width="17.125" style="2" customWidth="1"/>
    <col min="774" max="778" width="15.875" style="2" customWidth="1"/>
    <col min="779" max="779" width="13.375" style="2" customWidth="1"/>
    <col min="780" max="1024" width="14.625" style="2"/>
    <col min="1025" max="1025" width="13.375" style="2" customWidth="1"/>
    <col min="1026" max="1026" width="3.375" style="2" customWidth="1"/>
    <col min="1027" max="1027" width="10.25" style="2" customWidth="1"/>
    <col min="1028" max="1028" width="9.625" style="2" customWidth="1"/>
    <col min="1029" max="1029" width="17.125" style="2" customWidth="1"/>
    <col min="1030" max="1034" width="15.875" style="2" customWidth="1"/>
    <col min="1035" max="1035" width="13.375" style="2" customWidth="1"/>
    <col min="1036" max="1280" width="14.625" style="2"/>
    <col min="1281" max="1281" width="13.375" style="2" customWidth="1"/>
    <col min="1282" max="1282" width="3.375" style="2" customWidth="1"/>
    <col min="1283" max="1283" width="10.25" style="2" customWidth="1"/>
    <col min="1284" max="1284" width="9.625" style="2" customWidth="1"/>
    <col min="1285" max="1285" width="17.125" style="2" customWidth="1"/>
    <col min="1286" max="1290" width="15.875" style="2" customWidth="1"/>
    <col min="1291" max="1291" width="13.375" style="2" customWidth="1"/>
    <col min="1292" max="1536" width="14.625" style="2"/>
    <col min="1537" max="1537" width="13.375" style="2" customWidth="1"/>
    <col min="1538" max="1538" width="3.375" style="2" customWidth="1"/>
    <col min="1539" max="1539" width="10.25" style="2" customWidth="1"/>
    <col min="1540" max="1540" width="9.625" style="2" customWidth="1"/>
    <col min="1541" max="1541" width="17.125" style="2" customWidth="1"/>
    <col min="1542" max="1546" width="15.875" style="2" customWidth="1"/>
    <col min="1547" max="1547" width="13.375" style="2" customWidth="1"/>
    <col min="1548" max="1792" width="14.625" style="2"/>
    <col min="1793" max="1793" width="13.375" style="2" customWidth="1"/>
    <col min="1794" max="1794" width="3.375" style="2" customWidth="1"/>
    <col min="1795" max="1795" width="10.25" style="2" customWidth="1"/>
    <col min="1796" max="1796" width="9.625" style="2" customWidth="1"/>
    <col min="1797" max="1797" width="17.125" style="2" customWidth="1"/>
    <col min="1798" max="1802" width="15.875" style="2" customWidth="1"/>
    <col min="1803" max="1803" width="13.375" style="2" customWidth="1"/>
    <col min="1804" max="2048" width="14.625" style="2"/>
    <col min="2049" max="2049" width="13.375" style="2" customWidth="1"/>
    <col min="2050" max="2050" width="3.375" style="2" customWidth="1"/>
    <col min="2051" max="2051" width="10.25" style="2" customWidth="1"/>
    <col min="2052" max="2052" width="9.625" style="2" customWidth="1"/>
    <col min="2053" max="2053" width="17.125" style="2" customWidth="1"/>
    <col min="2054" max="2058" width="15.875" style="2" customWidth="1"/>
    <col min="2059" max="2059" width="13.375" style="2" customWidth="1"/>
    <col min="2060" max="2304" width="14.625" style="2"/>
    <col min="2305" max="2305" width="13.375" style="2" customWidth="1"/>
    <col min="2306" max="2306" width="3.375" style="2" customWidth="1"/>
    <col min="2307" max="2307" width="10.25" style="2" customWidth="1"/>
    <col min="2308" max="2308" width="9.625" style="2" customWidth="1"/>
    <col min="2309" max="2309" width="17.125" style="2" customWidth="1"/>
    <col min="2310" max="2314" width="15.875" style="2" customWidth="1"/>
    <col min="2315" max="2315" width="13.375" style="2" customWidth="1"/>
    <col min="2316" max="2560" width="14.625" style="2"/>
    <col min="2561" max="2561" width="13.375" style="2" customWidth="1"/>
    <col min="2562" max="2562" width="3.375" style="2" customWidth="1"/>
    <col min="2563" max="2563" width="10.25" style="2" customWidth="1"/>
    <col min="2564" max="2564" width="9.625" style="2" customWidth="1"/>
    <col min="2565" max="2565" width="17.125" style="2" customWidth="1"/>
    <col min="2566" max="2570" width="15.875" style="2" customWidth="1"/>
    <col min="2571" max="2571" width="13.375" style="2" customWidth="1"/>
    <col min="2572" max="2816" width="14.625" style="2"/>
    <col min="2817" max="2817" width="13.375" style="2" customWidth="1"/>
    <col min="2818" max="2818" width="3.375" style="2" customWidth="1"/>
    <col min="2819" max="2819" width="10.25" style="2" customWidth="1"/>
    <col min="2820" max="2820" width="9.625" style="2" customWidth="1"/>
    <col min="2821" max="2821" width="17.125" style="2" customWidth="1"/>
    <col min="2822" max="2826" width="15.875" style="2" customWidth="1"/>
    <col min="2827" max="2827" width="13.375" style="2" customWidth="1"/>
    <col min="2828" max="3072" width="14.625" style="2"/>
    <col min="3073" max="3073" width="13.375" style="2" customWidth="1"/>
    <col min="3074" max="3074" width="3.375" style="2" customWidth="1"/>
    <col min="3075" max="3075" width="10.25" style="2" customWidth="1"/>
    <col min="3076" max="3076" width="9.625" style="2" customWidth="1"/>
    <col min="3077" max="3077" width="17.125" style="2" customWidth="1"/>
    <col min="3078" max="3082" width="15.875" style="2" customWidth="1"/>
    <col min="3083" max="3083" width="13.375" style="2" customWidth="1"/>
    <col min="3084" max="3328" width="14.625" style="2"/>
    <col min="3329" max="3329" width="13.375" style="2" customWidth="1"/>
    <col min="3330" max="3330" width="3.375" style="2" customWidth="1"/>
    <col min="3331" max="3331" width="10.25" style="2" customWidth="1"/>
    <col min="3332" max="3332" width="9.625" style="2" customWidth="1"/>
    <col min="3333" max="3333" width="17.125" style="2" customWidth="1"/>
    <col min="3334" max="3338" width="15.875" style="2" customWidth="1"/>
    <col min="3339" max="3339" width="13.375" style="2" customWidth="1"/>
    <col min="3340" max="3584" width="14.625" style="2"/>
    <col min="3585" max="3585" width="13.375" style="2" customWidth="1"/>
    <col min="3586" max="3586" width="3.375" style="2" customWidth="1"/>
    <col min="3587" max="3587" width="10.25" style="2" customWidth="1"/>
    <col min="3588" max="3588" width="9.625" style="2" customWidth="1"/>
    <col min="3589" max="3589" width="17.125" style="2" customWidth="1"/>
    <col min="3590" max="3594" width="15.875" style="2" customWidth="1"/>
    <col min="3595" max="3595" width="13.375" style="2" customWidth="1"/>
    <col min="3596" max="3840" width="14.625" style="2"/>
    <col min="3841" max="3841" width="13.375" style="2" customWidth="1"/>
    <col min="3842" max="3842" width="3.375" style="2" customWidth="1"/>
    <col min="3843" max="3843" width="10.25" style="2" customWidth="1"/>
    <col min="3844" max="3844" width="9.625" style="2" customWidth="1"/>
    <col min="3845" max="3845" width="17.125" style="2" customWidth="1"/>
    <col min="3846" max="3850" width="15.875" style="2" customWidth="1"/>
    <col min="3851" max="3851" width="13.375" style="2" customWidth="1"/>
    <col min="3852" max="4096" width="14.625" style="2"/>
    <col min="4097" max="4097" width="13.375" style="2" customWidth="1"/>
    <col min="4098" max="4098" width="3.375" style="2" customWidth="1"/>
    <col min="4099" max="4099" width="10.25" style="2" customWidth="1"/>
    <col min="4100" max="4100" width="9.625" style="2" customWidth="1"/>
    <col min="4101" max="4101" width="17.125" style="2" customWidth="1"/>
    <col min="4102" max="4106" width="15.875" style="2" customWidth="1"/>
    <col min="4107" max="4107" width="13.375" style="2" customWidth="1"/>
    <col min="4108" max="4352" width="14.625" style="2"/>
    <col min="4353" max="4353" width="13.375" style="2" customWidth="1"/>
    <col min="4354" max="4354" width="3.375" style="2" customWidth="1"/>
    <col min="4355" max="4355" width="10.25" style="2" customWidth="1"/>
    <col min="4356" max="4356" width="9.625" style="2" customWidth="1"/>
    <col min="4357" max="4357" width="17.125" style="2" customWidth="1"/>
    <col min="4358" max="4362" width="15.875" style="2" customWidth="1"/>
    <col min="4363" max="4363" width="13.375" style="2" customWidth="1"/>
    <col min="4364" max="4608" width="14.625" style="2"/>
    <col min="4609" max="4609" width="13.375" style="2" customWidth="1"/>
    <col min="4610" max="4610" width="3.375" style="2" customWidth="1"/>
    <col min="4611" max="4611" width="10.25" style="2" customWidth="1"/>
    <col min="4612" max="4612" width="9.625" style="2" customWidth="1"/>
    <col min="4613" max="4613" width="17.125" style="2" customWidth="1"/>
    <col min="4614" max="4618" width="15.875" style="2" customWidth="1"/>
    <col min="4619" max="4619" width="13.375" style="2" customWidth="1"/>
    <col min="4620" max="4864" width="14.625" style="2"/>
    <col min="4865" max="4865" width="13.375" style="2" customWidth="1"/>
    <col min="4866" max="4866" width="3.375" style="2" customWidth="1"/>
    <col min="4867" max="4867" width="10.25" style="2" customWidth="1"/>
    <col min="4868" max="4868" width="9.625" style="2" customWidth="1"/>
    <col min="4869" max="4869" width="17.125" style="2" customWidth="1"/>
    <col min="4870" max="4874" width="15.875" style="2" customWidth="1"/>
    <col min="4875" max="4875" width="13.375" style="2" customWidth="1"/>
    <col min="4876" max="5120" width="14.625" style="2"/>
    <col min="5121" max="5121" width="13.375" style="2" customWidth="1"/>
    <col min="5122" max="5122" width="3.375" style="2" customWidth="1"/>
    <col min="5123" max="5123" width="10.25" style="2" customWidth="1"/>
    <col min="5124" max="5124" width="9.625" style="2" customWidth="1"/>
    <col min="5125" max="5125" width="17.125" style="2" customWidth="1"/>
    <col min="5126" max="5130" width="15.875" style="2" customWidth="1"/>
    <col min="5131" max="5131" width="13.375" style="2" customWidth="1"/>
    <col min="5132" max="5376" width="14.625" style="2"/>
    <col min="5377" max="5377" width="13.375" style="2" customWidth="1"/>
    <col min="5378" max="5378" width="3.375" style="2" customWidth="1"/>
    <col min="5379" max="5379" width="10.25" style="2" customWidth="1"/>
    <col min="5380" max="5380" width="9.625" style="2" customWidth="1"/>
    <col min="5381" max="5381" width="17.125" style="2" customWidth="1"/>
    <col min="5382" max="5386" width="15.875" style="2" customWidth="1"/>
    <col min="5387" max="5387" width="13.375" style="2" customWidth="1"/>
    <col min="5388" max="5632" width="14.625" style="2"/>
    <col min="5633" max="5633" width="13.375" style="2" customWidth="1"/>
    <col min="5634" max="5634" width="3.375" style="2" customWidth="1"/>
    <col min="5635" max="5635" width="10.25" style="2" customWidth="1"/>
    <col min="5636" max="5636" width="9.625" style="2" customWidth="1"/>
    <col min="5637" max="5637" width="17.125" style="2" customWidth="1"/>
    <col min="5638" max="5642" width="15.875" style="2" customWidth="1"/>
    <col min="5643" max="5643" width="13.375" style="2" customWidth="1"/>
    <col min="5644" max="5888" width="14.625" style="2"/>
    <col min="5889" max="5889" width="13.375" style="2" customWidth="1"/>
    <col min="5890" max="5890" width="3.375" style="2" customWidth="1"/>
    <col min="5891" max="5891" width="10.25" style="2" customWidth="1"/>
    <col min="5892" max="5892" width="9.625" style="2" customWidth="1"/>
    <col min="5893" max="5893" width="17.125" style="2" customWidth="1"/>
    <col min="5894" max="5898" width="15.875" style="2" customWidth="1"/>
    <col min="5899" max="5899" width="13.375" style="2" customWidth="1"/>
    <col min="5900" max="6144" width="14.625" style="2"/>
    <col min="6145" max="6145" width="13.375" style="2" customWidth="1"/>
    <col min="6146" max="6146" width="3.375" style="2" customWidth="1"/>
    <col min="6147" max="6147" width="10.25" style="2" customWidth="1"/>
    <col min="6148" max="6148" width="9.625" style="2" customWidth="1"/>
    <col min="6149" max="6149" width="17.125" style="2" customWidth="1"/>
    <col min="6150" max="6154" width="15.875" style="2" customWidth="1"/>
    <col min="6155" max="6155" width="13.375" style="2" customWidth="1"/>
    <col min="6156" max="6400" width="14.625" style="2"/>
    <col min="6401" max="6401" width="13.375" style="2" customWidth="1"/>
    <col min="6402" max="6402" width="3.375" style="2" customWidth="1"/>
    <col min="6403" max="6403" width="10.25" style="2" customWidth="1"/>
    <col min="6404" max="6404" width="9.625" style="2" customWidth="1"/>
    <col min="6405" max="6405" width="17.125" style="2" customWidth="1"/>
    <col min="6406" max="6410" width="15.875" style="2" customWidth="1"/>
    <col min="6411" max="6411" width="13.375" style="2" customWidth="1"/>
    <col min="6412" max="6656" width="14.625" style="2"/>
    <col min="6657" max="6657" width="13.375" style="2" customWidth="1"/>
    <col min="6658" max="6658" width="3.375" style="2" customWidth="1"/>
    <col min="6659" max="6659" width="10.25" style="2" customWidth="1"/>
    <col min="6660" max="6660" width="9.625" style="2" customWidth="1"/>
    <col min="6661" max="6661" width="17.125" style="2" customWidth="1"/>
    <col min="6662" max="6666" width="15.875" style="2" customWidth="1"/>
    <col min="6667" max="6667" width="13.375" style="2" customWidth="1"/>
    <col min="6668" max="6912" width="14.625" style="2"/>
    <col min="6913" max="6913" width="13.375" style="2" customWidth="1"/>
    <col min="6914" max="6914" width="3.375" style="2" customWidth="1"/>
    <col min="6915" max="6915" width="10.25" style="2" customWidth="1"/>
    <col min="6916" max="6916" width="9.625" style="2" customWidth="1"/>
    <col min="6917" max="6917" width="17.125" style="2" customWidth="1"/>
    <col min="6918" max="6922" width="15.875" style="2" customWidth="1"/>
    <col min="6923" max="6923" width="13.375" style="2" customWidth="1"/>
    <col min="6924" max="7168" width="14.625" style="2"/>
    <col min="7169" max="7169" width="13.375" style="2" customWidth="1"/>
    <col min="7170" max="7170" width="3.375" style="2" customWidth="1"/>
    <col min="7171" max="7171" width="10.25" style="2" customWidth="1"/>
    <col min="7172" max="7172" width="9.625" style="2" customWidth="1"/>
    <col min="7173" max="7173" width="17.125" style="2" customWidth="1"/>
    <col min="7174" max="7178" width="15.875" style="2" customWidth="1"/>
    <col min="7179" max="7179" width="13.375" style="2" customWidth="1"/>
    <col min="7180" max="7424" width="14.625" style="2"/>
    <col min="7425" max="7425" width="13.375" style="2" customWidth="1"/>
    <col min="7426" max="7426" width="3.375" style="2" customWidth="1"/>
    <col min="7427" max="7427" width="10.25" style="2" customWidth="1"/>
    <col min="7428" max="7428" width="9.625" style="2" customWidth="1"/>
    <col min="7429" max="7429" width="17.125" style="2" customWidth="1"/>
    <col min="7430" max="7434" width="15.875" style="2" customWidth="1"/>
    <col min="7435" max="7435" width="13.375" style="2" customWidth="1"/>
    <col min="7436" max="7680" width="14.625" style="2"/>
    <col min="7681" max="7681" width="13.375" style="2" customWidth="1"/>
    <col min="7682" max="7682" width="3.375" style="2" customWidth="1"/>
    <col min="7683" max="7683" width="10.25" style="2" customWidth="1"/>
    <col min="7684" max="7684" width="9.625" style="2" customWidth="1"/>
    <col min="7685" max="7685" width="17.125" style="2" customWidth="1"/>
    <col min="7686" max="7690" width="15.875" style="2" customWidth="1"/>
    <col min="7691" max="7691" width="13.375" style="2" customWidth="1"/>
    <col min="7692" max="7936" width="14.625" style="2"/>
    <col min="7937" max="7937" width="13.375" style="2" customWidth="1"/>
    <col min="7938" max="7938" width="3.375" style="2" customWidth="1"/>
    <col min="7939" max="7939" width="10.25" style="2" customWidth="1"/>
    <col min="7940" max="7940" width="9.625" style="2" customWidth="1"/>
    <col min="7941" max="7941" width="17.125" style="2" customWidth="1"/>
    <col min="7942" max="7946" width="15.875" style="2" customWidth="1"/>
    <col min="7947" max="7947" width="13.375" style="2" customWidth="1"/>
    <col min="7948" max="8192" width="14.625" style="2"/>
    <col min="8193" max="8193" width="13.375" style="2" customWidth="1"/>
    <col min="8194" max="8194" width="3.375" style="2" customWidth="1"/>
    <col min="8195" max="8195" width="10.25" style="2" customWidth="1"/>
    <col min="8196" max="8196" width="9.625" style="2" customWidth="1"/>
    <col min="8197" max="8197" width="17.125" style="2" customWidth="1"/>
    <col min="8198" max="8202" width="15.875" style="2" customWidth="1"/>
    <col min="8203" max="8203" width="13.375" style="2" customWidth="1"/>
    <col min="8204" max="8448" width="14.625" style="2"/>
    <col min="8449" max="8449" width="13.375" style="2" customWidth="1"/>
    <col min="8450" max="8450" width="3.375" style="2" customWidth="1"/>
    <col min="8451" max="8451" width="10.25" style="2" customWidth="1"/>
    <col min="8452" max="8452" width="9.625" style="2" customWidth="1"/>
    <col min="8453" max="8453" width="17.125" style="2" customWidth="1"/>
    <col min="8454" max="8458" width="15.875" style="2" customWidth="1"/>
    <col min="8459" max="8459" width="13.375" style="2" customWidth="1"/>
    <col min="8460" max="8704" width="14.625" style="2"/>
    <col min="8705" max="8705" width="13.375" style="2" customWidth="1"/>
    <col min="8706" max="8706" width="3.375" style="2" customWidth="1"/>
    <col min="8707" max="8707" width="10.25" style="2" customWidth="1"/>
    <col min="8708" max="8708" width="9.625" style="2" customWidth="1"/>
    <col min="8709" max="8709" width="17.125" style="2" customWidth="1"/>
    <col min="8710" max="8714" width="15.875" style="2" customWidth="1"/>
    <col min="8715" max="8715" width="13.375" style="2" customWidth="1"/>
    <col min="8716" max="8960" width="14.625" style="2"/>
    <col min="8961" max="8961" width="13.375" style="2" customWidth="1"/>
    <col min="8962" max="8962" width="3.375" style="2" customWidth="1"/>
    <col min="8963" max="8963" width="10.25" style="2" customWidth="1"/>
    <col min="8964" max="8964" width="9.625" style="2" customWidth="1"/>
    <col min="8965" max="8965" width="17.125" style="2" customWidth="1"/>
    <col min="8966" max="8970" width="15.875" style="2" customWidth="1"/>
    <col min="8971" max="8971" width="13.375" style="2" customWidth="1"/>
    <col min="8972" max="9216" width="14.625" style="2"/>
    <col min="9217" max="9217" width="13.375" style="2" customWidth="1"/>
    <col min="9218" max="9218" width="3.375" style="2" customWidth="1"/>
    <col min="9219" max="9219" width="10.25" style="2" customWidth="1"/>
    <col min="9220" max="9220" width="9.625" style="2" customWidth="1"/>
    <col min="9221" max="9221" width="17.125" style="2" customWidth="1"/>
    <col min="9222" max="9226" width="15.875" style="2" customWidth="1"/>
    <col min="9227" max="9227" width="13.375" style="2" customWidth="1"/>
    <col min="9228" max="9472" width="14.625" style="2"/>
    <col min="9473" max="9473" width="13.375" style="2" customWidth="1"/>
    <col min="9474" max="9474" width="3.375" style="2" customWidth="1"/>
    <col min="9475" max="9475" width="10.25" style="2" customWidth="1"/>
    <col min="9476" max="9476" width="9.625" style="2" customWidth="1"/>
    <col min="9477" max="9477" width="17.125" style="2" customWidth="1"/>
    <col min="9478" max="9482" width="15.875" style="2" customWidth="1"/>
    <col min="9483" max="9483" width="13.375" style="2" customWidth="1"/>
    <col min="9484" max="9728" width="14.625" style="2"/>
    <col min="9729" max="9729" width="13.375" style="2" customWidth="1"/>
    <col min="9730" max="9730" width="3.375" style="2" customWidth="1"/>
    <col min="9731" max="9731" width="10.25" style="2" customWidth="1"/>
    <col min="9732" max="9732" width="9.625" style="2" customWidth="1"/>
    <col min="9733" max="9733" width="17.125" style="2" customWidth="1"/>
    <col min="9734" max="9738" width="15.875" style="2" customWidth="1"/>
    <col min="9739" max="9739" width="13.375" style="2" customWidth="1"/>
    <col min="9740" max="9984" width="14.625" style="2"/>
    <col min="9985" max="9985" width="13.375" style="2" customWidth="1"/>
    <col min="9986" max="9986" width="3.375" style="2" customWidth="1"/>
    <col min="9987" max="9987" width="10.25" style="2" customWidth="1"/>
    <col min="9988" max="9988" width="9.625" style="2" customWidth="1"/>
    <col min="9989" max="9989" width="17.125" style="2" customWidth="1"/>
    <col min="9990" max="9994" width="15.875" style="2" customWidth="1"/>
    <col min="9995" max="9995" width="13.375" style="2" customWidth="1"/>
    <col min="9996" max="10240" width="14.625" style="2"/>
    <col min="10241" max="10241" width="13.375" style="2" customWidth="1"/>
    <col min="10242" max="10242" width="3.375" style="2" customWidth="1"/>
    <col min="10243" max="10243" width="10.25" style="2" customWidth="1"/>
    <col min="10244" max="10244" width="9.625" style="2" customWidth="1"/>
    <col min="10245" max="10245" width="17.125" style="2" customWidth="1"/>
    <col min="10246" max="10250" width="15.875" style="2" customWidth="1"/>
    <col min="10251" max="10251" width="13.375" style="2" customWidth="1"/>
    <col min="10252" max="10496" width="14.625" style="2"/>
    <col min="10497" max="10497" width="13.375" style="2" customWidth="1"/>
    <col min="10498" max="10498" width="3.375" style="2" customWidth="1"/>
    <col min="10499" max="10499" width="10.25" style="2" customWidth="1"/>
    <col min="10500" max="10500" width="9.625" style="2" customWidth="1"/>
    <col min="10501" max="10501" width="17.125" style="2" customWidth="1"/>
    <col min="10502" max="10506" width="15.875" style="2" customWidth="1"/>
    <col min="10507" max="10507" width="13.375" style="2" customWidth="1"/>
    <col min="10508" max="10752" width="14.625" style="2"/>
    <col min="10753" max="10753" width="13.375" style="2" customWidth="1"/>
    <col min="10754" max="10754" width="3.375" style="2" customWidth="1"/>
    <col min="10755" max="10755" width="10.25" style="2" customWidth="1"/>
    <col min="10756" max="10756" width="9.625" style="2" customWidth="1"/>
    <col min="10757" max="10757" width="17.125" style="2" customWidth="1"/>
    <col min="10758" max="10762" width="15.875" style="2" customWidth="1"/>
    <col min="10763" max="10763" width="13.375" style="2" customWidth="1"/>
    <col min="10764" max="11008" width="14.625" style="2"/>
    <col min="11009" max="11009" width="13.375" style="2" customWidth="1"/>
    <col min="11010" max="11010" width="3.375" style="2" customWidth="1"/>
    <col min="11011" max="11011" width="10.25" style="2" customWidth="1"/>
    <col min="11012" max="11012" width="9.625" style="2" customWidth="1"/>
    <col min="11013" max="11013" width="17.125" style="2" customWidth="1"/>
    <col min="11014" max="11018" width="15.875" style="2" customWidth="1"/>
    <col min="11019" max="11019" width="13.375" style="2" customWidth="1"/>
    <col min="11020" max="11264" width="14.625" style="2"/>
    <col min="11265" max="11265" width="13.375" style="2" customWidth="1"/>
    <col min="11266" max="11266" width="3.375" style="2" customWidth="1"/>
    <col min="11267" max="11267" width="10.25" style="2" customWidth="1"/>
    <col min="11268" max="11268" width="9.625" style="2" customWidth="1"/>
    <col min="11269" max="11269" width="17.125" style="2" customWidth="1"/>
    <col min="11270" max="11274" width="15.875" style="2" customWidth="1"/>
    <col min="11275" max="11275" width="13.375" style="2" customWidth="1"/>
    <col min="11276" max="11520" width="14.625" style="2"/>
    <col min="11521" max="11521" width="13.375" style="2" customWidth="1"/>
    <col min="11522" max="11522" width="3.375" style="2" customWidth="1"/>
    <col min="11523" max="11523" width="10.25" style="2" customWidth="1"/>
    <col min="11524" max="11524" width="9.625" style="2" customWidth="1"/>
    <col min="11525" max="11525" width="17.125" style="2" customWidth="1"/>
    <col min="11526" max="11530" width="15.875" style="2" customWidth="1"/>
    <col min="11531" max="11531" width="13.375" style="2" customWidth="1"/>
    <col min="11532" max="11776" width="14.625" style="2"/>
    <col min="11777" max="11777" width="13.375" style="2" customWidth="1"/>
    <col min="11778" max="11778" width="3.375" style="2" customWidth="1"/>
    <col min="11779" max="11779" width="10.25" style="2" customWidth="1"/>
    <col min="11780" max="11780" width="9.625" style="2" customWidth="1"/>
    <col min="11781" max="11781" width="17.125" style="2" customWidth="1"/>
    <col min="11782" max="11786" width="15.875" style="2" customWidth="1"/>
    <col min="11787" max="11787" width="13.375" style="2" customWidth="1"/>
    <col min="11788" max="12032" width="14.625" style="2"/>
    <col min="12033" max="12033" width="13.375" style="2" customWidth="1"/>
    <col min="12034" max="12034" width="3.375" style="2" customWidth="1"/>
    <col min="12035" max="12035" width="10.25" style="2" customWidth="1"/>
    <col min="12036" max="12036" width="9.625" style="2" customWidth="1"/>
    <col min="12037" max="12037" width="17.125" style="2" customWidth="1"/>
    <col min="12038" max="12042" width="15.875" style="2" customWidth="1"/>
    <col min="12043" max="12043" width="13.375" style="2" customWidth="1"/>
    <col min="12044" max="12288" width="14.625" style="2"/>
    <col min="12289" max="12289" width="13.375" style="2" customWidth="1"/>
    <col min="12290" max="12290" width="3.375" style="2" customWidth="1"/>
    <col min="12291" max="12291" width="10.25" style="2" customWidth="1"/>
    <col min="12292" max="12292" width="9.625" style="2" customWidth="1"/>
    <col min="12293" max="12293" width="17.125" style="2" customWidth="1"/>
    <col min="12294" max="12298" width="15.875" style="2" customWidth="1"/>
    <col min="12299" max="12299" width="13.375" style="2" customWidth="1"/>
    <col min="12300" max="12544" width="14.625" style="2"/>
    <col min="12545" max="12545" width="13.375" style="2" customWidth="1"/>
    <col min="12546" max="12546" width="3.375" style="2" customWidth="1"/>
    <col min="12547" max="12547" width="10.25" style="2" customWidth="1"/>
    <col min="12548" max="12548" width="9.625" style="2" customWidth="1"/>
    <col min="12549" max="12549" width="17.125" style="2" customWidth="1"/>
    <col min="12550" max="12554" width="15.875" style="2" customWidth="1"/>
    <col min="12555" max="12555" width="13.375" style="2" customWidth="1"/>
    <col min="12556" max="12800" width="14.625" style="2"/>
    <col min="12801" max="12801" width="13.375" style="2" customWidth="1"/>
    <col min="12802" max="12802" width="3.375" style="2" customWidth="1"/>
    <col min="12803" max="12803" width="10.25" style="2" customWidth="1"/>
    <col min="12804" max="12804" width="9.625" style="2" customWidth="1"/>
    <col min="12805" max="12805" width="17.125" style="2" customWidth="1"/>
    <col min="12806" max="12810" width="15.875" style="2" customWidth="1"/>
    <col min="12811" max="12811" width="13.375" style="2" customWidth="1"/>
    <col min="12812" max="13056" width="14.625" style="2"/>
    <col min="13057" max="13057" width="13.375" style="2" customWidth="1"/>
    <col min="13058" max="13058" width="3.375" style="2" customWidth="1"/>
    <col min="13059" max="13059" width="10.25" style="2" customWidth="1"/>
    <col min="13060" max="13060" width="9.625" style="2" customWidth="1"/>
    <col min="13061" max="13061" width="17.125" style="2" customWidth="1"/>
    <col min="13062" max="13066" width="15.875" style="2" customWidth="1"/>
    <col min="13067" max="13067" width="13.375" style="2" customWidth="1"/>
    <col min="13068" max="13312" width="14.625" style="2"/>
    <col min="13313" max="13313" width="13.375" style="2" customWidth="1"/>
    <col min="13314" max="13314" width="3.375" style="2" customWidth="1"/>
    <col min="13315" max="13315" width="10.25" style="2" customWidth="1"/>
    <col min="13316" max="13316" width="9.625" style="2" customWidth="1"/>
    <col min="13317" max="13317" width="17.125" style="2" customWidth="1"/>
    <col min="13318" max="13322" width="15.875" style="2" customWidth="1"/>
    <col min="13323" max="13323" width="13.375" style="2" customWidth="1"/>
    <col min="13324" max="13568" width="14.625" style="2"/>
    <col min="13569" max="13569" width="13.375" style="2" customWidth="1"/>
    <col min="13570" max="13570" width="3.375" style="2" customWidth="1"/>
    <col min="13571" max="13571" width="10.25" style="2" customWidth="1"/>
    <col min="13572" max="13572" width="9.625" style="2" customWidth="1"/>
    <col min="13573" max="13573" width="17.125" style="2" customWidth="1"/>
    <col min="13574" max="13578" width="15.875" style="2" customWidth="1"/>
    <col min="13579" max="13579" width="13.375" style="2" customWidth="1"/>
    <col min="13580" max="13824" width="14.625" style="2"/>
    <col min="13825" max="13825" width="13.375" style="2" customWidth="1"/>
    <col min="13826" max="13826" width="3.375" style="2" customWidth="1"/>
    <col min="13827" max="13827" width="10.25" style="2" customWidth="1"/>
    <col min="13828" max="13828" width="9.625" style="2" customWidth="1"/>
    <col min="13829" max="13829" width="17.125" style="2" customWidth="1"/>
    <col min="13830" max="13834" width="15.875" style="2" customWidth="1"/>
    <col min="13835" max="13835" width="13.375" style="2" customWidth="1"/>
    <col min="13836" max="14080" width="14.625" style="2"/>
    <col min="14081" max="14081" width="13.375" style="2" customWidth="1"/>
    <col min="14082" max="14082" width="3.375" style="2" customWidth="1"/>
    <col min="14083" max="14083" width="10.25" style="2" customWidth="1"/>
    <col min="14084" max="14084" width="9.625" style="2" customWidth="1"/>
    <col min="14085" max="14085" width="17.125" style="2" customWidth="1"/>
    <col min="14086" max="14090" width="15.875" style="2" customWidth="1"/>
    <col min="14091" max="14091" width="13.375" style="2" customWidth="1"/>
    <col min="14092" max="14336" width="14.625" style="2"/>
    <col min="14337" max="14337" width="13.375" style="2" customWidth="1"/>
    <col min="14338" max="14338" width="3.375" style="2" customWidth="1"/>
    <col min="14339" max="14339" width="10.25" style="2" customWidth="1"/>
    <col min="14340" max="14340" width="9.625" style="2" customWidth="1"/>
    <col min="14341" max="14341" width="17.125" style="2" customWidth="1"/>
    <col min="14342" max="14346" width="15.875" style="2" customWidth="1"/>
    <col min="14347" max="14347" width="13.375" style="2" customWidth="1"/>
    <col min="14348" max="14592" width="14.625" style="2"/>
    <col min="14593" max="14593" width="13.375" style="2" customWidth="1"/>
    <col min="14594" max="14594" width="3.375" style="2" customWidth="1"/>
    <col min="14595" max="14595" width="10.25" style="2" customWidth="1"/>
    <col min="14596" max="14596" width="9.625" style="2" customWidth="1"/>
    <col min="14597" max="14597" width="17.125" style="2" customWidth="1"/>
    <col min="14598" max="14602" width="15.875" style="2" customWidth="1"/>
    <col min="14603" max="14603" width="13.375" style="2" customWidth="1"/>
    <col min="14604" max="14848" width="14.625" style="2"/>
    <col min="14849" max="14849" width="13.375" style="2" customWidth="1"/>
    <col min="14850" max="14850" width="3.375" style="2" customWidth="1"/>
    <col min="14851" max="14851" width="10.25" style="2" customWidth="1"/>
    <col min="14852" max="14852" width="9.625" style="2" customWidth="1"/>
    <col min="14853" max="14853" width="17.125" style="2" customWidth="1"/>
    <col min="14854" max="14858" width="15.875" style="2" customWidth="1"/>
    <col min="14859" max="14859" width="13.375" style="2" customWidth="1"/>
    <col min="14860" max="15104" width="14.625" style="2"/>
    <col min="15105" max="15105" width="13.375" style="2" customWidth="1"/>
    <col min="15106" max="15106" width="3.375" style="2" customWidth="1"/>
    <col min="15107" max="15107" width="10.25" style="2" customWidth="1"/>
    <col min="15108" max="15108" width="9.625" style="2" customWidth="1"/>
    <col min="15109" max="15109" width="17.125" style="2" customWidth="1"/>
    <col min="15110" max="15114" width="15.875" style="2" customWidth="1"/>
    <col min="15115" max="15115" width="13.375" style="2" customWidth="1"/>
    <col min="15116" max="15360" width="14.625" style="2"/>
    <col min="15361" max="15361" width="13.375" style="2" customWidth="1"/>
    <col min="15362" max="15362" width="3.375" style="2" customWidth="1"/>
    <col min="15363" max="15363" width="10.25" style="2" customWidth="1"/>
    <col min="15364" max="15364" width="9.625" style="2" customWidth="1"/>
    <col min="15365" max="15365" width="17.125" style="2" customWidth="1"/>
    <col min="15366" max="15370" width="15.875" style="2" customWidth="1"/>
    <col min="15371" max="15371" width="13.375" style="2" customWidth="1"/>
    <col min="15372" max="15616" width="14.625" style="2"/>
    <col min="15617" max="15617" width="13.375" style="2" customWidth="1"/>
    <col min="15618" max="15618" width="3.375" style="2" customWidth="1"/>
    <col min="15619" max="15619" width="10.25" style="2" customWidth="1"/>
    <col min="15620" max="15620" width="9.625" style="2" customWidth="1"/>
    <col min="15621" max="15621" width="17.125" style="2" customWidth="1"/>
    <col min="15622" max="15626" width="15.875" style="2" customWidth="1"/>
    <col min="15627" max="15627" width="13.375" style="2" customWidth="1"/>
    <col min="15628" max="15872" width="14.625" style="2"/>
    <col min="15873" max="15873" width="13.375" style="2" customWidth="1"/>
    <col min="15874" max="15874" width="3.375" style="2" customWidth="1"/>
    <col min="15875" max="15875" width="10.25" style="2" customWidth="1"/>
    <col min="15876" max="15876" width="9.625" style="2" customWidth="1"/>
    <col min="15877" max="15877" width="17.125" style="2" customWidth="1"/>
    <col min="15878" max="15882" width="15.875" style="2" customWidth="1"/>
    <col min="15883" max="15883" width="13.375" style="2" customWidth="1"/>
    <col min="15884" max="16128" width="14.625" style="2"/>
    <col min="16129" max="16129" width="13.375" style="2" customWidth="1"/>
    <col min="16130" max="16130" width="3.375" style="2" customWidth="1"/>
    <col min="16131" max="16131" width="10.25" style="2" customWidth="1"/>
    <col min="16132" max="16132" width="9.625" style="2" customWidth="1"/>
    <col min="16133" max="16133" width="17.125" style="2" customWidth="1"/>
    <col min="16134" max="16138" width="15.875" style="2" customWidth="1"/>
    <col min="16139" max="16139" width="13.375" style="2" customWidth="1"/>
    <col min="16140" max="16384" width="14.625" style="2"/>
  </cols>
  <sheetData>
    <row r="1" spans="1:11" x14ac:dyDescent="0.2">
      <c r="A1" s="1"/>
    </row>
    <row r="6" spans="1:11" ht="28.5" x14ac:dyDescent="0.3">
      <c r="F6" s="59" t="s">
        <v>211</v>
      </c>
    </row>
    <row r="7" spans="1:11" x14ac:dyDescent="0.2">
      <c r="G7" s="53" t="s">
        <v>212</v>
      </c>
    </row>
    <row r="8" spans="1:11" x14ac:dyDescent="0.2">
      <c r="D8" s="1" t="s">
        <v>213</v>
      </c>
    </row>
    <row r="9" spans="1:11" x14ac:dyDescent="0.2">
      <c r="D9" s="1" t="s">
        <v>214</v>
      </c>
    </row>
    <row r="10" spans="1:11" x14ac:dyDescent="0.2">
      <c r="D10" s="1" t="s">
        <v>215</v>
      </c>
    </row>
    <row r="11" spans="1:11" x14ac:dyDescent="0.2">
      <c r="D11" s="1" t="s">
        <v>216</v>
      </c>
    </row>
    <row r="12" spans="1:11" ht="18" thickBot="1" x14ac:dyDescent="0.25">
      <c r="B12" s="4"/>
      <c r="C12" s="4"/>
      <c r="D12" s="56" t="s">
        <v>217</v>
      </c>
      <c r="E12" s="4"/>
      <c r="F12" s="4"/>
      <c r="G12" s="4"/>
      <c r="H12" s="4"/>
      <c r="I12" s="4"/>
      <c r="J12" s="4"/>
      <c r="K12" s="4"/>
    </row>
    <row r="13" spans="1:11" x14ac:dyDescent="0.2">
      <c r="E13" s="8"/>
      <c r="H13" s="8"/>
    </row>
    <row r="14" spans="1:11" x14ac:dyDescent="0.2">
      <c r="E14" s="12" t="s">
        <v>218</v>
      </c>
      <c r="F14" s="9"/>
      <c r="G14" s="9"/>
      <c r="H14" s="12" t="s">
        <v>219</v>
      </c>
      <c r="I14" s="9"/>
      <c r="J14" s="9"/>
      <c r="K14" s="9"/>
    </row>
    <row r="15" spans="1:11" x14ac:dyDescent="0.2">
      <c r="E15" s="8"/>
      <c r="F15" s="9"/>
      <c r="G15" s="9"/>
      <c r="H15" s="8"/>
      <c r="I15" s="9"/>
      <c r="J15" s="9"/>
      <c r="K15" s="8"/>
    </row>
    <row r="16" spans="1:11" x14ac:dyDescent="0.2">
      <c r="B16" s="9"/>
      <c r="C16" s="9"/>
      <c r="D16" s="9"/>
      <c r="E16" s="13" t="s">
        <v>220</v>
      </c>
      <c r="F16" s="13" t="s">
        <v>221</v>
      </c>
      <c r="G16" s="13" t="s">
        <v>222</v>
      </c>
      <c r="H16" s="13" t="s">
        <v>220</v>
      </c>
      <c r="I16" s="13" t="s">
        <v>221</v>
      </c>
      <c r="J16" s="13" t="s">
        <v>222</v>
      </c>
      <c r="K16" s="13" t="s">
        <v>223</v>
      </c>
    </row>
    <row r="17" spans="2:11" x14ac:dyDescent="0.2">
      <c r="E17" s="51" t="s">
        <v>161</v>
      </c>
      <c r="F17" s="52" t="s">
        <v>161</v>
      </c>
      <c r="G17" s="52" t="s">
        <v>161</v>
      </c>
      <c r="H17" s="52" t="s">
        <v>161</v>
      </c>
      <c r="I17" s="52" t="s">
        <v>161</v>
      </c>
      <c r="J17" s="52" t="s">
        <v>161</v>
      </c>
      <c r="K17" s="52" t="s">
        <v>160</v>
      </c>
    </row>
    <row r="18" spans="2:11" x14ac:dyDescent="0.2">
      <c r="C18" s="1" t="s">
        <v>224</v>
      </c>
      <c r="E18" s="25">
        <v>610800</v>
      </c>
      <c r="F18" s="17" t="s">
        <v>225</v>
      </c>
      <c r="G18" s="17" t="s">
        <v>225</v>
      </c>
      <c r="H18" s="52" t="s">
        <v>225</v>
      </c>
      <c r="I18" s="52" t="s">
        <v>225</v>
      </c>
      <c r="J18" s="52" t="s">
        <v>225</v>
      </c>
      <c r="K18" s="52" t="s">
        <v>225</v>
      </c>
    </row>
    <row r="19" spans="2:11" x14ac:dyDescent="0.2">
      <c r="C19" s="1" t="s">
        <v>226</v>
      </c>
      <c r="E19" s="25">
        <v>621400</v>
      </c>
      <c r="F19" s="17" t="s">
        <v>225</v>
      </c>
      <c r="G19" s="17" t="s">
        <v>225</v>
      </c>
      <c r="H19" s="52" t="s">
        <v>225</v>
      </c>
      <c r="I19" s="52" t="s">
        <v>225</v>
      </c>
      <c r="J19" s="52" t="s">
        <v>225</v>
      </c>
      <c r="K19" s="52" t="s">
        <v>225</v>
      </c>
    </row>
    <row r="20" spans="2:11" x14ac:dyDescent="0.2">
      <c r="C20" s="1" t="s">
        <v>227</v>
      </c>
      <c r="E20" s="25">
        <v>630800</v>
      </c>
      <c r="F20" s="17" t="s">
        <v>225</v>
      </c>
      <c r="G20" s="17" t="s">
        <v>225</v>
      </c>
      <c r="H20" s="52" t="s">
        <v>225</v>
      </c>
      <c r="I20" s="52" t="s">
        <v>225</v>
      </c>
      <c r="J20" s="52" t="s">
        <v>225</v>
      </c>
      <c r="K20" s="52" t="s">
        <v>225</v>
      </c>
    </row>
    <row r="21" spans="2:11" x14ac:dyDescent="0.2">
      <c r="C21" s="1" t="s">
        <v>228</v>
      </c>
      <c r="E21" s="14">
        <f>F21+G21</f>
        <v>656100</v>
      </c>
      <c r="F21" s="16">
        <v>329200</v>
      </c>
      <c r="G21" s="16">
        <v>326900</v>
      </c>
      <c r="H21" s="52" t="s">
        <v>225</v>
      </c>
      <c r="I21" s="52" t="s">
        <v>225</v>
      </c>
      <c r="J21" s="52" t="s">
        <v>225</v>
      </c>
      <c r="K21" s="52" t="s">
        <v>225</v>
      </c>
    </row>
    <row r="22" spans="2:11" x14ac:dyDescent="0.2">
      <c r="C22" s="1" t="s">
        <v>229</v>
      </c>
      <c r="E22" s="14">
        <f>F22+G22</f>
        <v>679500</v>
      </c>
      <c r="F22" s="16">
        <v>337300</v>
      </c>
      <c r="G22" s="16">
        <v>342200</v>
      </c>
      <c r="H22" s="52" t="s">
        <v>225</v>
      </c>
      <c r="I22" s="52" t="s">
        <v>225</v>
      </c>
      <c r="J22" s="52" t="s">
        <v>225</v>
      </c>
      <c r="K22" s="52" t="s">
        <v>225</v>
      </c>
    </row>
    <row r="23" spans="2:11" x14ac:dyDescent="0.2">
      <c r="E23" s="8"/>
    </row>
    <row r="24" spans="2:11" x14ac:dyDescent="0.2">
      <c r="C24" s="1" t="s">
        <v>230</v>
      </c>
      <c r="E24" s="14">
        <f>F24+G24</f>
        <v>700400</v>
      </c>
      <c r="F24" s="16">
        <v>346000</v>
      </c>
      <c r="G24" s="16">
        <v>354400</v>
      </c>
      <c r="H24" s="52" t="s">
        <v>225</v>
      </c>
      <c r="I24" s="52" t="s">
        <v>225</v>
      </c>
      <c r="J24" s="52" t="s">
        <v>225</v>
      </c>
      <c r="K24" s="52" t="s">
        <v>225</v>
      </c>
    </row>
    <row r="25" spans="2:11" x14ac:dyDescent="0.2">
      <c r="C25" s="1" t="s">
        <v>231</v>
      </c>
      <c r="E25" s="14">
        <f>F25+G25</f>
        <v>757700</v>
      </c>
      <c r="F25" s="16">
        <v>377400</v>
      </c>
      <c r="G25" s="16">
        <v>380300</v>
      </c>
      <c r="H25" s="52" t="s">
        <v>225</v>
      </c>
      <c r="I25" s="52" t="s">
        <v>225</v>
      </c>
      <c r="J25" s="52" t="s">
        <v>225</v>
      </c>
      <c r="K25" s="52" t="s">
        <v>225</v>
      </c>
    </row>
    <row r="26" spans="2:11" x14ac:dyDescent="0.2">
      <c r="C26" s="1" t="s">
        <v>232</v>
      </c>
      <c r="E26" s="14">
        <f>F26+G26</f>
        <v>778100</v>
      </c>
      <c r="F26" s="16">
        <v>386600</v>
      </c>
      <c r="G26" s="16">
        <v>391500</v>
      </c>
      <c r="H26" s="52" t="s">
        <v>225</v>
      </c>
      <c r="I26" s="52" t="s">
        <v>225</v>
      </c>
      <c r="J26" s="52" t="s">
        <v>225</v>
      </c>
      <c r="K26" s="52" t="s">
        <v>225</v>
      </c>
    </row>
    <row r="27" spans="2:11" x14ac:dyDescent="0.2">
      <c r="B27" s="1" t="s">
        <v>233</v>
      </c>
      <c r="C27" s="1" t="s">
        <v>234</v>
      </c>
      <c r="E27" s="14">
        <f>F27+G27</f>
        <v>750411</v>
      </c>
      <c r="F27" s="16">
        <v>372058</v>
      </c>
      <c r="G27" s="16">
        <v>378353</v>
      </c>
      <c r="H27" s="52" t="s">
        <v>225</v>
      </c>
      <c r="I27" s="52" t="s">
        <v>225</v>
      </c>
      <c r="J27" s="52" t="s">
        <v>225</v>
      </c>
      <c r="K27" s="52" t="s">
        <v>225</v>
      </c>
    </row>
    <row r="28" spans="2:11" x14ac:dyDescent="0.2">
      <c r="C28" s="1" t="s">
        <v>235</v>
      </c>
      <c r="E28" s="14">
        <f>F28+G28</f>
        <v>757500</v>
      </c>
      <c r="F28" s="16">
        <v>375900</v>
      </c>
      <c r="G28" s="16">
        <v>381600</v>
      </c>
      <c r="H28" s="52" t="s">
        <v>225</v>
      </c>
      <c r="I28" s="52" t="s">
        <v>225</v>
      </c>
      <c r="J28" s="52" t="s">
        <v>225</v>
      </c>
      <c r="K28" s="52" t="s">
        <v>225</v>
      </c>
    </row>
    <row r="29" spans="2:11" x14ac:dyDescent="0.2">
      <c r="E29" s="8"/>
    </row>
    <row r="30" spans="2:11" x14ac:dyDescent="0.2">
      <c r="C30" s="1" t="s">
        <v>236</v>
      </c>
      <c r="E30" s="14">
        <f>F30+G30</f>
        <v>764300</v>
      </c>
      <c r="F30" s="16">
        <v>379800</v>
      </c>
      <c r="G30" s="16">
        <v>384500</v>
      </c>
      <c r="H30" s="52" t="s">
        <v>225</v>
      </c>
      <c r="I30" s="52" t="s">
        <v>225</v>
      </c>
      <c r="J30" s="52" t="s">
        <v>225</v>
      </c>
      <c r="K30" s="52" t="s">
        <v>225</v>
      </c>
    </row>
    <row r="31" spans="2:11" x14ac:dyDescent="0.2">
      <c r="C31" s="1" t="s">
        <v>237</v>
      </c>
      <c r="E31" s="14">
        <f>F31+G31</f>
        <v>776000</v>
      </c>
      <c r="F31" s="16">
        <v>386300</v>
      </c>
      <c r="G31" s="16">
        <v>389700</v>
      </c>
      <c r="H31" s="52" t="s">
        <v>225</v>
      </c>
      <c r="I31" s="52" t="s">
        <v>225</v>
      </c>
      <c r="J31" s="52" t="s">
        <v>225</v>
      </c>
      <c r="K31" s="52" t="s">
        <v>225</v>
      </c>
    </row>
    <row r="32" spans="2:11" x14ac:dyDescent="0.2">
      <c r="C32" s="1" t="s">
        <v>238</v>
      </c>
      <c r="E32" s="25">
        <v>780400</v>
      </c>
      <c r="F32" s="16">
        <v>388500</v>
      </c>
      <c r="G32" s="16">
        <v>391800</v>
      </c>
      <c r="H32" s="52" t="s">
        <v>225</v>
      </c>
      <c r="I32" s="52" t="s">
        <v>225</v>
      </c>
      <c r="J32" s="52" t="s">
        <v>225</v>
      </c>
      <c r="K32" s="52" t="s">
        <v>225</v>
      </c>
    </row>
    <row r="33" spans="2:11" x14ac:dyDescent="0.2">
      <c r="B33" s="1" t="s">
        <v>233</v>
      </c>
      <c r="C33" s="1" t="s">
        <v>239</v>
      </c>
      <c r="E33" s="14">
        <f>F33+G33</f>
        <v>787511</v>
      </c>
      <c r="F33" s="16">
        <v>392191</v>
      </c>
      <c r="G33" s="16">
        <v>395320</v>
      </c>
      <c r="H33" s="52" t="s">
        <v>225</v>
      </c>
      <c r="I33" s="52" t="s">
        <v>225</v>
      </c>
      <c r="J33" s="52" t="s">
        <v>225</v>
      </c>
      <c r="K33" s="52" t="s">
        <v>225</v>
      </c>
    </row>
    <row r="34" spans="2:11" x14ac:dyDescent="0.2">
      <c r="C34" s="1" t="s">
        <v>240</v>
      </c>
      <c r="E34" s="14">
        <f>F34+G34</f>
        <v>796900</v>
      </c>
      <c r="F34" s="16">
        <v>397200</v>
      </c>
      <c r="G34" s="16">
        <v>399700</v>
      </c>
      <c r="H34" s="52" t="s">
        <v>225</v>
      </c>
      <c r="I34" s="52" t="s">
        <v>225</v>
      </c>
      <c r="J34" s="52" t="s">
        <v>225</v>
      </c>
      <c r="K34" s="52" t="s">
        <v>225</v>
      </c>
    </row>
    <row r="35" spans="2:11" x14ac:dyDescent="0.2">
      <c r="E35" s="8"/>
    </row>
    <row r="36" spans="2:11" x14ac:dyDescent="0.2">
      <c r="C36" s="1" t="s">
        <v>241</v>
      </c>
      <c r="E36" s="14">
        <f>F36+G36</f>
        <v>803500</v>
      </c>
      <c r="F36" s="16">
        <v>400500</v>
      </c>
      <c r="G36" s="16">
        <v>403000</v>
      </c>
      <c r="H36" s="52" t="s">
        <v>225</v>
      </c>
      <c r="I36" s="52" t="s">
        <v>225</v>
      </c>
      <c r="J36" s="52" t="s">
        <v>225</v>
      </c>
      <c r="K36" s="52" t="s">
        <v>225</v>
      </c>
    </row>
    <row r="37" spans="2:11" x14ac:dyDescent="0.2">
      <c r="C37" s="1" t="s">
        <v>242</v>
      </c>
      <c r="E37" s="14">
        <f>F37+G37</f>
        <v>810200</v>
      </c>
      <c r="F37" s="16">
        <v>404300</v>
      </c>
      <c r="G37" s="16">
        <v>405900</v>
      </c>
      <c r="H37" s="52" t="s">
        <v>225</v>
      </c>
      <c r="I37" s="52" t="s">
        <v>225</v>
      </c>
      <c r="J37" s="52" t="s">
        <v>225</v>
      </c>
      <c r="K37" s="52" t="s">
        <v>225</v>
      </c>
    </row>
    <row r="38" spans="2:11" x14ac:dyDescent="0.2">
      <c r="C38" s="1" t="s">
        <v>243</v>
      </c>
      <c r="E38" s="14">
        <f>F38+G38</f>
        <v>818000</v>
      </c>
      <c r="F38" s="16">
        <v>408400</v>
      </c>
      <c r="G38" s="16">
        <v>409600</v>
      </c>
      <c r="H38" s="52" t="s">
        <v>225</v>
      </c>
      <c r="I38" s="52" t="s">
        <v>225</v>
      </c>
      <c r="J38" s="52" t="s">
        <v>225</v>
      </c>
      <c r="K38" s="52" t="s">
        <v>225</v>
      </c>
    </row>
    <row r="39" spans="2:11" x14ac:dyDescent="0.2">
      <c r="B39" s="1" t="s">
        <v>233</v>
      </c>
      <c r="C39" s="1" t="s">
        <v>244</v>
      </c>
      <c r="E39" s="14">
        <f>F39+G39</f>
        <v>830748</v>
      </c>
      <c r="F39" s="16">
        <v>415035</v>
      </c>
      <c r="G39" s="16">
        <v>415713</v>
      </c>
      <c r="H39" s="52" t="s">
        <v>225</v>
      </c>
      <c r="I39" s="52" t="s">
        <v>225</v>
      </c>
      <c r="J39" s="52" t="s">
        <v>225</v>
      </c>
      <c r="K39" s="52" t="s">
        <v>225</v>
      </c>
    </row>
    <row r="40" spans="2:11" x14ac:dyDescent="0.2">
      <c r="C40" s="1" t="s">
        <v>245</v>
      </c>
      <c r="E40" s="14">
        <f>F40+G40</f>
        <v>840800</v>
      </c>
      <c r="F40" s="16">
        <v>420100</v>
      </c>
      <c r="G40" s="16">
        <v>420700</v>
      </c>
      <c r="H40" s="52" t="s">
        <v>225</v>
      </c>
      <c r="I40" s="52" t="s">
        <v>225</v>
      </c>
      <c r="J40" s="52" t="s">
        <v>225</v>
      </c>
      <c r="K40" s="52" t="s">
        <v>225</v>
      </c>
    </row>
    <row r="41" spans="2:11" x14ac:dyDescent="0.2">
      <c r="E41" s="8"/>
    </row>
    <row r="42" spans="2:11" x14ac:dyDescent="0.2">
      <c r="C42" s="1" t="s">
        <v>246</v>
      </c>
      <c r="E42" s="14">
        <f>F42+G42</f>
        <v>851400</v>
      </c>
      <c r="F42" s="16">
        <v>423800</v>
      </c>
      <c r="G42" s="16">
        <v>427600</v>
      </c>
      <c r="H42" s="52" t="s">
        <v>225</v>
      </c>
      <c r="I42" s="52" t="s">
        <v>225</v>
      </c>
      <c r="J42" s="52" t="s">
        <v>225</v>
      </c>
      <c r="K42" s="52" t="s">
        <v>225</v>
      </c>
    </row>
    <row r="43" spans="2:11" x14ac:dyDescent="0.2">
      <c r="C43" s="1" t="s">
        <v>247</v>
      </c>
      <c r="E43" s="14">
        <f>F43+G43</f>
        <v>854300</v>
      </c>
      <c r="F43" s="16">
        <v>425400</v>
      </c>
      <c r="G43" s="16">
        <v>428900</v>
      </c>
      <c r="H43" s="52" t="s">
        <v>225</v>
      </c>
      <c r="I43" s="52" t="s">
        <v>225</v>
      </c>
      <c r="J43" s="52" t="s">
        <v>225</v>
      </c>
      <c r="K43" s="52" t="s">
        <v>225</v>
      </c>
    </row>
    <row r="44" spans="2:11" x14ac:dyDescent="0.2">
      <c r="C44" s="1" t="s">
        <v>248</v>
      </c>
      <c r="E44" s="14">
        <f>F44+G44</f>
        <v>860700</v>
      </c>
      <c r="F44" s="16">
        <v>428100</v>
      </c>
      <c r="G44" s="16">
        <v>432600</v>
      </c>
      <c r="H44" s="52" t="s">
        <v>225</v>
      </c>
      <c r="I44" s="52" t="s">
        <v>225</v>
      </c>
      <c r="J44" s="52" t="s">
        <v>225</v>
      </c>
      <c r="K44" s="52" t="s">
        <v>225</v>
      </c>
    </row>
    <row r="45" spans="2:11" x14ac:dyDescent="0.2">
      <c r="B45" s="1" t="s">
        <v>233</v>
      </c>
      <c r="C45" s="1" t="s">
        <v>249</v>
      </c>
      <c r="E45" s="14">
        <f>F45+G45</f>
        <v>864087</v>
      </c>
      <c r="F45" s="16">
        <v>428638</v>
      </c>
      <c r="G45" s="16">
        <v>435449</v>
      </c>
      <c r="H45" s="52" t="s">
        <v>225</v>
      </c>
      <c r="I45" s="52" t="s">
        <v>225</v>
      </c>
      <c r="J45" s="52" t="s">
        <v>225</v>
      </c>
      <c r="K45" s="52" t="s">
        <v>225</v>
      </c>
    </row>
    <row r="46" spans="2:11" x14ac:dyDescent="0.2">
      <c r="C46" s="1" t="s">
        <v>250</v>
      </c>
      <c r="E46" s="14">
        <f>F46+G46</f>
        <v>866400</v>
      </c>
      <c r="F46" s="16">
        <v>428300</v>
      </c>
      <c r="G46" s="16">
        <v>438100</v>
      </c>
      <c r="H46" s="52" t="s">
        <v>225</v>
      </c>
      <c r="I46" s="52" t="s">
        <v>225</v>
      </c>
      <c r="J46" s="52" t="s">
        <v>225</v>
      </c>
      <c r="K46" s="52" t="s">
        <v>225</v>
      </c>
    </row>
    <row r="47" spans="2:11" x14ac:dyDescent="0.2">
      <c r="E47" s="8"/>
    </row>
    <row r="48" spans="2:11" x14ac:dyDescent="0.2">
      <c r="C48" s="1" t="s">
        <v>251</v>
      </c>
      <c r="E48" s="14">
        <f>F48+G48</f>
        <v>866100</v>
      </c>
      <c r="F48" s="16">
        <v>425600</v>
      </c>
      <c r="G48" s="16">
        <v>440500</v>
      </c>
      <c r="H48" s="52" t="s">
        <v>225</v>
      </c>
      <c r="I48" s="52" t="s">
        <v>225</v>
      </c>
      <c r="J48" s="52" t="s">
        <v>225</v>
      </c>
      <c r="K48" s="52" t="s">
        <v>225</v>
      </c>
    </row>
    <row r="49" spans="2:11" x14ac:dyDescent="0.2">
      <c r="C49" s="1" t="s">
        <v>252</v>
      </c>
      <c r="E49" s="25">
        <v>854300</v>
      </c>
      <c r="F49" s="16">
        <v>414700</v>
      </c>
      <c r="G49" s="16">
        <v>439500</v>
      </c>
      <c r="H49" s="52" t="s">
        <v>225</v>
      </c>
      <c r="I49" s="52" t="s">
        <v>225</v>
      </c>
      <c r="J49" s="52" t="s">
        <v>225</v>
      </c>
      <c r="K49" s="52" t="s">
        <v>225</v>
      </c>
    </row>
    <row r="50" spans="2:11" x14ac:dyDescent="0.2">
      <c r="C50" s="1" t="s">
        <v>253</v>
      </c>
      <c r="E50" s="14">
        <f>F50+G50</f>
        <v>843400</v>
      </c>
      <c r="F50" s="16">
        <v>407400</v>
      </c>
      <c r="G50" s="16">
        <v>436000</v>
      </c>
      <c r="H50" s="52" t="s">
        <v>225</v>
      </c>
      <c r="I50" s="52" t="s">
        <v>225</v>
      </c>
      <c r="J50" s="52" t="s">
        <v>225</v>
      </c>
      <c r="K50" s="52" t="s">
        <v>225</v>
      </c>
    </row>
    <row r="51" spans="2:11" x14ac:dyDescent="0.2">
      <c r="B51" s="1" t="s">
        <v>233</v>
      </c>
      <c r="C51" s="1" t="s">
        <v>254</v>
      </c>
      <c r="D51" s="60"/>
      <c r="E51" s="25">
        <v>847000</v>
      </c>
      <c r="F51" s="16">
        <v>409100</v>
      </c>
      <c r="G51" s="16">
        <v>437800</v>
      </c>
      <c r="H51" s="52" t="s">
        <v>225</v>
      </c>
      <c r="I51" s="52" t="s">
        <v>225</v>
      </c>
      <c r="J51" s="52" t="s">
        <v>225</v>
      </c>
      <c r="K51" s="52" t="s">
        <v>225</v>
      </c>
    </row>
    <row r="52" spans="2:11" x14ac:dyDescent="0.2">
      <c r="C52" s="1" t="s">
        <v>255</v>
      </c>
      <c r="D52" s="60"/>
      <c r="E52" s="25">
        <v>838400</v>
      </c>
      <c r="F52" s="16">
        <v>396100</v>
      </c>
      <c r="G52" s="16">
        <v>442200</v>
      </c>
      <c r="H52" s="52" t="s">
        <v>225</v>
      </c>
      <c r="I52" s="52" t="s">
        <v>225</v>
      </c>
      <c r="J52" s="52" t="s">
        <v>225</v>
      </c>
      <c r="K52" s="52" t="s">
        <v>225</v>
      </c>
    </row>
    <row r="53" spans="2:11" x14ac:dyDescent="0.2">
      <c r="E53" s="8"/>
    </row>
    <row r="54" spans="2:11" x14ac:dyDescent="0.2">
      <c r="C54" s="1" t="s">
        <v>256</v>
      </c>
      <c r="D54" s="60"/>
      <c r="E54" s="14">
        <f>F54+G54</f>
        <v>833700</v>
      </c>
      <c r="F54" s="16">
        <v>389600</v>
      </c>
      <c r="G54" s="16">
        <v>444100</v>
      </c>
      <c r="H54" s="52" t="s">
        <v>225</v>
      </c>
      <c r="I54" s="52" t="s">
        <v>225</v>
      </c>
      <c r="J54" s="52" t="s">
        <v>225</v>
      </c>
      <c r="K54" s="52" t="s">
        <v>225</v>
      </c>
    </row>
    <row r="55" spans="2:11" x14ac:dyDescent="0.2">
      <c r="C55" s="1" t="s">
        <v>257</v>
      </c>
      <c r="D55" s="60"/>
      <c r="E55" s="14">
        <f>F55+G55</f>
        <v>838700</v>
      </c>
      <c r="F55" s="16">
        <v>387700</v>
      </c>
      <c r="G55" s="16">
        <v>451000</v>
      </c>
      <c r="H55" s="52" t="s">
        <v>225</v>
      </c>
      <c r="I55" s="52" t="s">
        <v>225</v>
      </c>
      <c r="J55" s="52" t="s">
        <v>225</v>
      </c>
      <c r="K55" s="52" t="s">
        <v>225</v>
      </c>
    </row>
    <row r="56" spans="2:11" x14ac:dyDescent="0.2">
      <c r="C56" s="1" t="s">
        <v>258</v>
      </c>
      <c r="D56" s="60"/>
      <c r="E56" s="14">
        <f>F56+G56</f>
        <v>847388</v>
      </c>
      <c r="F56" s="16">
        <v>389589</v>
      </c>
      <c r="G56" s="16">
        <v>457799</v>
      </c>
      <c r="H56" s="52" t="s">
        <v>225</v>
      </c>
      <c r="I56" s="52" t="s">
        <v>225</v>
      </c>
      <c r="J56" s="52" t="s">
        <v>225</v>
      </c>
      <c r="K56" s="52" t="s">
        <v>225</v>
      </c>
    </row>
    <row r="57" spans="2:11" x14ac:dyDescent="0.2">
      <c r="C57" s="1" t="s">
        <v>259</v>
      </c>
      <c r="D57" s="60"/>
      <c r="E57" s="14">
        <f>F57+G57</f>
        <v>936006</v>
      </c>
      <c r="F57" s="16">
        <v>430015</v>
      </c>
      <c r="G57" s="16">
        <v>505991</v>
      </c>
      <c r="H57" s="52" t="s">
        <v>225</v>
      </c>
      <c r="I57" s="52" t="s">
        <v>225</v>
      </c>
      <c r="J57" s="52" t="s">
        <v>225</v>
      </c>
      <c r="K57" s="52" t="s">
        <v>225</v>
      </c>
    </row>
    <row r="58" spans="2:11" x14ac:dyDescent="0.2">
      <c r="C58" s="1" t="s">
        <v>260</v>
      </c>
      <c r="D58" s="60"/>
      <c r="E58" s="14">
        <f>F58+G58</f>
        <v>933231</v>
      </c>
      <c r="F58" s="16">
        <v>437661</v>
      </c>
      <c r="G58" s="16">
        <v>495570</v>
      </c>
      <c r="H58" s="52" t="s">
        <v>225</v>
      </c>
      <c r="I58" s="52" t="s">
        <v>225</v>
      </c>
      <c r="J58" s="52" t="s">
        <v>225</v>
      </c>
      <c r="K58" s="52" t="s">
        <v>225</v>
      </c>
    </row>
    <row r="59" spans="2:11" x14ac:dyDescent="0.2">
      <c r="E59" s="8"/>
    </row>
    <row r="60" spans="2:11" x14ac:dyDescent="0.2">
      <c r="B60" s="1" t="s">
        <v>233</v>
      </c>
      <c r="C60" s="1" t="s">
        <v>261</v>
      </c>
      <c r="D60" s="60"/>
      <c r="E60" s="14">
        <f>F60+G60</f>
        <v>959999</v>
      </c>
      <c r="F60" s="16">
        <v>461648</v>
      </c>
      <c r="G60" s="16">
        <v>498351</v>
      </c>
      <c r="H60" s="52" t="s">
        <v>225</v>
      </c>
      <c r="I60" s="52" t="s">
        <v>225</v>
      </c>
      <c r="J60" s="52" t="s">
        <v>225</v>
      </c>
      <c r="K60" s="52" t="s">
        <v>225</v>
      </c>
    </row>
    <row r="61" spans="2:11" x14ac:dyDescent="0.2">
      <c r="C61" s="1" t="s">
        <v>262</v>
      </c>
      <c r="D61" s="60"/>
      <c r="E61" s="14">
        <f>F61+G61</f>
        <v>964600</v>
      </c>
      <c r="F61" s="16">
        <v>465400</v>
      </c>
      <c r="G61" s="16">
        <v>499200</v>
      </c>
      <c r="H61" s="52" t="s">
        <v>225</v>
      </c>
      <c r="I61" s="52" t="s">
        <v>225</v>
      </c>
      <c r="J61" s="52" t="s">
        <v>225</v>
      </c>
      <c r="K61" s="52" t="s">
        <v>225</v>
      </c>
    </row>
    <row r="62" spans="2:11" x14ac:dyDescent="0.2">
      <c r="C62" s="1" t="s">
        <v>263</v>
      </c>
      <c r="D62" s="60"/>
      <c r="E62" s="14">
        <f>F62+G62</f>
        <v>979100</v>
      </c>
      <c r="F62" s="16">
        <v>473200</v>
      </c>
      <c r="G62" s="16">
        <v>505900</v>
      </c>
      <c r="H62" s="52" t="s">
        <v>225</v>
      </c>
      <c r="I62" s="52" t="s">
        <v>225</v>
      </c>
      <c r="J62" s="52" t="s">
        <v>225</v>
      </c>
      <c r="K62" s="52" t="s">
        <v>225</v>
      </c>
    </row>
    <row r="63" spans="2:11" x14ac:dyDescent="0.2">
      <c r="B63" s="1" t="s">
        <v>233</v>
      </c>
      <c r="C63" s="1" t="s">
        <v>264</v>
      </c>
      <c r="D63" s="60"/>
      <c r="E63" s="14">
        <f>F63+G63</f>
        <v>982113</v>
      </c>
      <c r="F63" s="16">
        <v>475324</v>
      </c>
      <c r="G63" s="16">
        <v>506789</v>
      </c>
      <c r="H63" s="52" t="s">
        <v>225</v>
      </c>
      <c r="I63" s="52" t="s">
        <v>225</v>
      </c>
      <c r="J63" s="52" t="s">
        <v>225</v>
      </c>
      <c r="K63" s="52" t="s">
        <v>225</v>
      </c>
    </row>
    <row r="64" spans="2:11" x14ac:dyDescent="0.2">
      <c r="C64" s="1" t="s">
        <v>265</v>
      </c>
      <c r="D64" s="60"/>
      <c r="E64" s="14">
        <f>F64+G64</f>
        <v>983000</v>
      </c>
      <c r="F64" s="16">
        <v>476000</v>
      </c>
      <c r="G64" s="16">
        <v>507000</v>
      </c>
      <c r="H64" s="52" t="s">
        <v>225</v>
      </c>
      <c r="I64" s="52" t="s">
        <v>225</v>
      </c>
      <c r="J64" s="52" t="s">
        <v>225</v>
      </c>
      <c r="K64" s="52" t="s">
        <v>225</v>
      </c>
    </row>
    <row r="65" spans="1:11" x14ac:dyDescent="0.2">
      <c r="C65" s="1"/>
      <c r="D65" s="60"/>
      <c r="E65" s="14"/>
      <c r="F65" s="16"/>
      <c r="G65" s="16"/>
      <c r="H65" s="52"/>
      <c r="I65" s="52"/>
      <c r="J65" s="52"/>
      <c r="K65" s="52"/>
    </row>
    <row r="66" spans="1:11" x14ac:dyDescent="0.2">
      <c r="C66" s="61" t="s">
        <v>266</v>
      </c>
      <c r="D66" s="60"/>
      <c r="E66" s="14">
        <f>F66+G66</f>
        <v>988000</v>
      </c>
      <c r="F66" s="16">
        <v>480000</v>
      </c>
      <c r="G66" s="16">
        <v>508000</v>
      </c>
      <c r="H66" s="52" t="s">
        <v>225</v>
      </c>
      <c r="I66" s="52" t="s">
        <v>225</v>
      </c>
      <c r="J66" s="52" t="s">
        <v>225</v>
      </c>
      <c r="K66" s="52" t="s">
        <v>225</v>
      </c>
    </row>
    <row r="67" spans="1:11" x14ac:dyDescent="0.2">
      <c r="C67" s="1" t="s">
        <v>267</v>
      </c>
      <c r="D67" s="60"/>
      <c r="E67" s="14">
        <f>F67+G67</f>
        <v>990000</v>
      </c>
      <c r="F67" s="16">
        <v>481000</v>
      </c>
      <c r="G67" s="16">
        <v>509000</v>
      </c>
      <c r="H67" s="15">
        <f>I67+J67</f>
        <v>994000</v>
      </c>
      <c r="I67" s="16">
        <v>482213</v>
      </c>
      <c r="J67" s="16">
        <v>511787</v>
      </c>
      <c r="K67" s="16">
        <v>217803</v>
      </c>
    </row>
    <row r="68" spans="1:11" x14ac:dyDescent="0.2">
      <c r="C68" s="1" t="s">
        <v>268</v>
      </c>
      <c r="D68" s="60"/>
      <c r="E68" s="25">
        <f>F68+G68</f>
        <v>997000</v>
      </c>
      <c r="F68" s="16">
        <v>485000</v>
      </c>
      <c r="G68" s="16">
        <v>512000</v>
      </c>
      <c r="H68" s="15">
        <f>I68+J68</f>
        <v>998813</v>
      </c>
      <c r="I68" s="16">
        <v>484591</v>
      </c>
      <c r="J68" s="16">
        <v>514222</v>
      </c>
      <c r="K68" s="16">
        <v>219117</v>
      </c>
    </row>
    <row r="69" spans="1:11" x14ac:dyDescent="0.2">
      <c r="B69" s="1" t="s">
        <v>233</v>
      </c>
      <c r="C69" s="1" t="s">
        <v>269</v>
      </c>
      <c r="D69" s="60"/>
      <c r="E69" s="25">
        <f>F69+G69</f>
        <v>1006819</v>
      </c>
      <c r="F69" s="16">
        <v>490533</v>
      </c>
      <c r="G69" s="16">
        <v>516286</v>
      </c>
      <c r="H69" s="62">
        <f>I69+J69</f>
        <v>1012304</v>
      </c>
      <c r="I69" s="16">
        <v>491332</v>
      </c>
      <c r="J69" s="16">
        <v>520972</v>
      </c>
      <c r="K69" s="16">
        <v>222441</v>
      </c>
    </row>
    <row r="70" spans="1:11" ht="18" thickBot="1" x14ac:dyDescent="0.25">
      <c r="B70" s="4"/>
      <c r="C70" s="4"/>
      <c r="D70" s="63"/>
      <c r="E70" s="36"/>
      <c r="F70" s="4"/>
      <c r="G70" s="4"/>
      <c r="H70" s="4"/>
      <c r="I70" s="4"/>
      <c r="J70" s="4"/>
      <c r="K70" s="4"/>
    </row>
    <row r="71" spans="1:11" x14ac:dyDescent="0.2">
      <c r="D71" s="64"/>
      <c r="E71" s="65" t="s">
        <v>270</v>
      </c>
    </row>
    <row r="72" spans="1:11" x14ac:dyDescent="0.2">
      <c r="D72" s="64"/>
      <c r="E72" s="65" t="s">
        <v>271</v>
      </c>
    </row>
    <row r="73" spans="1:11" x14ac:dyDescent="0.2">
      <c r="A73" s="1"/>
      <c r="D73" s="64"/>
    </row>
    <row r="74" spans="1:11" x14ac:dyDescent="0.2">
      <c r="A74" s="1"/>
      <c r="D74" s="64"/>
      <c r="E74" s="42"/>
    </row>
    <row r="75" spans="1:11" x14ac:dyDescent="0.2">
      <c r="D75" s="64"/>
      <c r="E75" s="42"/>
    </row>
    <row r="76" spans="1:11" x14ac:dyDescent="0.2">
      <c r="D76" s="64"/>
      <c r="E76" s="42"/>
    </row>
    <row r="77" spans="1:11" x14ac:dyDescent="0.2">
      <c r="D77" s="64"/>
      <c r="E77" s="42"/>
    </row>
    <row r="78" spans="1:11" x14ac:dyDescent="0.2">
      <c r="D78" s="64"/>
      <c r="E78" s="42"/>
    </row>
    <row r="79" spans="1:11" x14ac:dyDescent="0.2">
      <c r="E79" s="42"/>
      <c r="G79" s="3" t="s">
        <v>272</v>
      </c>
    </row>
    <row r="80" spans="1:11" ht="18" thickBot="1" x14ac:dyDescent="0.25">
      <c r="B80" s="4"/>
      <c r="C80" s="4"/>
      <c r="D80" s="63"/>
      <c r="E80" s="4"/>
      <c r="F80" s="4"/>
      <c r="G80" s="4"/>
      <c r="H80" s="4"/>
      <c r="I80" s="4"/>
      <c r="J80" s="4"/>
      <c r="K80" s="4"/>
    </row>
    <row r="81" spans="2:11" x14ac:dyDescent="0.2">
      <c r="D81" s="64"/>
      <c r="E81" s="8"/>
      <c r="H81" s="8"/>
    </row>
    <row r="82" spans="2:11" x14ac:dyDescent="0.2">
      <c r="D82" s="64"/>
      <c r="E82" s="12" t="s">
        <v>273</v>
      </c>
      <c r="F82" s="9"/>
      <c r="G82" s="9"/>
      <c r="H82" s="12" t="s">
        <v>219</v>
      </c>
      <c r="I82" s="9"/>
      <c r="J82" s="9"/>
      <c r="K82" s="9"/>
    </row>
    <row r="83" spans="2:11" x14ac:dyDescent="0.2">
      <c r="D83" s="64"/>
      <c r="E83" s="8"/>
      <c r="F83" s="9"/>
      <c r="G83" s="9"/>
      <c r="H83" s="8"/>
      <c r="I83" s="9"/>
      <c r="J83" s="9"/>
      <c r="K83" s="8"/>
    </row>
    <row r="84" spans="2:11" x14ac:dyDescent="0.2">
      <c r="B84" s="9"/>
      <c r="C84" s="9"/>
      <c r="D84" s="66"/>
      <c r="E84" s="13" t="s">
        <v>274</v>
      </c>
      <c r="F84" s="13" t="s">
        <v>221</v>
      </c>
      <c r="G84" s="13" t="s">
        <v>222</v>
      </c>
      <c r="H84" s="13" t="s">
        <v>274</v>
      </c>
      <c r="I84" s="13" t="s">
        <v>221</v>
      </c>
      <c r="J84" s="13" t="s">
        <v>222</v>
      </c>
      <c r="K84" s="13" t="s">
        <v>275</v>
      </c>
    </row>
    <row r="85" spans="2:11" x14ac:dyDescent="0.2">
      <c r="D85" s="64"/>
      <c r="E85" s="51" t="s">
        <v>161</v>
      </c>
      <c r="F85" s="52" t="s">
        <v>161</v>
      </c>
      <c r="G85" s="52" t="s">
        <v>161</v>
      </c>
      <c r="H85" s="52" t="s">
        <v>161</v>
      </c>
      <c r="I85" s="52" t="s">
        <v>161</v>
      </c>
      <c r="J85" s="52" t="s">
        <v>161</v>
      </c>
      <c r="K85" s="52" t="s">
        <v>160</v>
      </c>
    </row>
    <row r="86" spans="2:11" x14ac:dyDescent="0.2">
      <c r="B86" s="1"/>
      <c r="C86" s="1" t="s">
        <v>276</v>
      </c>
      <c r="D86" s="60">
        <v>1956</v>
      </c>
      <c r="E86" s="25">
        <v>1007000</v>
      </c>
      <c r="F86" s="16">
        <v>491000</v>
      </c>
      <c r="G86" s="16">
        <v>517000</v>
      </c>
      <c r="H86" s="15">
        <f>I86+J86</f>
        <v>1020670</v>
      </c>
      <c r="I86" s="16">
        <v>495485</v>
      </c>
      <c r="J86" s="16">
        <v>525185</v>
      </c>
      <c r="K86" s="16">
        <v>225429</v>
      </c>
    </row>
    <row r="87" spans="2:11" x14ac:dyDescent="0.2">
      <c r="C87" s="1" t="s">
        <v>277</v>
      </c>
      <c r="D87" s="60">
        <v>1957</v>
      </c>
      <c r="E87" s="14">
        <f>F87+G87</f>
        <v>1003000</v>
      </c>
      <c r="F87" s="16">
        <v>488000</v>
      </c>
      <c r="G87" s="16">
        <v>515000</v>
      </c>
      <c r="H87" s="15">
        <f>I87+J87</f>
        <v>1021970</v>
      </c>
      <c r="I87" s="16">
        <v>495689</v>
      </c>
      <c r="J87" s="16">
        <v>526281</v>
      </c>
      <c r="K87" s="16">
        <v>228455</v>
      </c>
    </row>
    <row r="88" spans="2:11" x14ac:dyDescent="0.2">
      <c r="C88" s="1" t="s">
        <v>278</v>
      </c>
      <c r="D88" s="60">
        <v>1958</v>
      </c>
      <c r="E88" s="25">
        <v>1002000</v>
      </c>
      <c r="F88" s="16">
        <v>486000</v>
      </c>
      <c r="G88" s="16">
        <v>515000</v>
      </c>
      <c r="H88" s="15">
        <f>I88+J88</f>
        <v>1029565</v>
      </c>
      <c r="I88" s="16">
        <v>497993</v>
      </c>
      <c r="J88" s="16">
        <v>531572</v>
      </c>
      <c r="K88" s="16">
        <v>232105</v>
      </c>
    </row>
    <row r="89" spans="2:11" x14ac:dyDescent="0.2">
      <c r="C89" s="1" t="s">
        <v>279</v>
      </c>
      <c r="D89" s="60">
        <v>1959</v>
      </c>
      <c r="E89" s="14">
        <f>F89+G89</f>
        <v>1002000</v>
      </c>
      <c r="F89" s="16">
        <v>486000</v>
      </c>
      <c r="G89" s="16">
        <v>516000</v>
      </c>
      <c r="H89" s="15">
        <f>I89+J89</f>
        <v>1035019</v>
      </c>
      <c r="I89" s="16">
        <v>500790</v>
      </c>
      <c r="J89" s="16">
        <v>534229</v>
      </c>
      <c r="K89" s="16">
        <v>236052</v>
      </c>
    </row>
    <row r="90" spans="2:11" x14ac:dyDescent="0.2">
      <c r="B90" s="1" t="s">
        <v>233</v>
      </c>
      <c r="C90" s="1" t="s">
        <v>280</v>
      </c>
      <c r="D90" s="60">
        <v>1960</v>
      </c>
      <c r="E90" s="14">
        <f>F90+G90</f>
        <v>1002191</v>
      </c>
      <c r="F90" s="16">
        <v>484994</v>
      </c>
      <c r="G90" s="16">
        <v>517197</v>
      </c>
      <c r="H90" s="15">
        <f>I90+J90</f>
        <v>1036444</v>
      </c>
      <c r="I90" s="16">
        <v>501797</v>
      </c>
      <c r="J90" s="16">
        <v>534647</v>
      </c>
      <c r="K90" s="16">
        <v>240337</v>
      </c>
    </row>
    <row r="91" spans="2:11" x14ac:dyDescent="0.2">
      <c r="B91" s="1"/>
      <c r="C91" s="1"/>
      <c r="D91" s="60"/>
      <c r="E91" s="14"/>
      <c r="F91" s="16"/>
      <c r="G91" s="16"/>
      <c r="H91" s="15"/>
      <c r="I91" s="16"/>
      <c r="J91" s="16"/>
      <c r="K91" s="16"/>
    </row>
    <row r="92" spans="2:11" x14ac:dyDescent="0.2">
      <c r="C92" s="1" t="s">
        <v>281</v>
      </c>
      <c r="D92" s="60">
        <v>1961</v>
      </c>
      <c r="E92" s="14">
        <f>F92+G92</f>
        <v>1003935</v>
      </c>
      <c r="F92" s="16">
        <v>485239</v>
      </c>
      <c r="G92" s="16">
        <v>518696</v>
      </c>
      <c r="H92" s="15">
        <f>I92+J92</f>
        <v>1039981</v>
      </c>
      <c r="I92" s="16">
        <v>503728</v>
      </c>
      <c r="J92" s="16">
        <v>536253</v>
      </c>
      <c r="K92" s="16">
        <v>245767</v>
      </c>
    </row>
    <row r="93" spans="2:11" x14ac:dyDescent="0.2">
      <c r="C93" s="1" t="s">
        <v>282</v>
      </c>
      <c r="D93" s="60">
        <v>1962</v>
      </c>
      <c r="E93" s="14">
        <f>F93+G93</f>
        <v>1005551</v>
      </c>
      <c r="F93" s="16">
        <v>485414</v>
      </c>
      <c r="G93" s="16">
        <v>520137</v>
      </c>
      <c r="H93" s="15">
        <f>I93+J93</f>
        <v>1047670</v>
      </c>
      <c r="I93" s="16">
        <v>507077</v>
      </c>
      <c r="J93" s="16">
        <v>540593</v>
      </c>
      <c r="K93" s="16">
        <v>250023</v>
      </c>
    </row>
    <row r="94" spans="2:11" x14ac:dyDescent="0.2">
      <c r="C94" s="1" t="s">
        <v>283</v>
      </c>
      <c r="D94" s="60">
        <v>1963</v>
      </c>
      <c r="E94" s="14">
        <f>F94+G94</f>
        <v>1011170</v>
      </c>
      <c r="F94" s="16">
        <v>488522</v>
      </c>
      <c r="G94" s="16">
        <v>522648</v>
      </c>
      <c r="H94" s="15">
        <f>I94+J94</f>
        <v>1050097</v>
      </c>
      <c r="I94" s="16">
        <v>509110</v>
      </c>
      <c r="J94" s="16">
        <v>540987</v>
      </c>
      <c r="K94" s="16">
        <v>255155</v>
      </c>
    </row>
    <row r="95" spans="2:11" x14ac:dyDescent="0.2">
      <c r="C95" s="1" t="s">
        <v>284</v>
      </c>
      <c r="D95" s="60">
        <v>1964</v>
      </c>
      <c r="E95" s="14">
        <f>F95+G95</f>
        <v>1018791</v>
      </c>
      <c r="F95" s="16">
        <v>492684</v>
      </c>
      <c r="G95" s="16">
        <v>526107</v>
      </c>
      <c r="H95" s="15">
        <f>I95+J95</f>
        <v>1059214</v>
      </c>
      <c r="I95" s="16">
        <v>515033</v>
      </c>
      <c r="J95" s="16">
        <v>544181</v>
      </c>
      <c r="K95" s="16">
        <v>261406</v>
      </c>
    </row>
    <row r="96" spans="2:11" x14ac:dyDescent="0.2">
      <c r="B96" s="1" t="s">
        <v>233</v>
      </c>
      <c r="C96" s="1" t="s">
        <v>285</v>
      </c>
      <c r="D96" s="60">
        <v>1965</v>
      </c>
      <c r="E96" s="14">
        <f>F96+G96</f>
        <v>1026975</v>
      </c>
      <c r="F96" s="16">
        <v>497256</v>
      </c>
      <c r="G96" s="16">
        <v>529719</v>
      </c>
      <c r="H96" s="15">
        <f>I96+J96</f>
        <v>1067539</v>
      </c>
      <c r="I96" s="16">
        <v>519742</v>
      </c>
      <c r="J96" s="16">
        <v>547797</v>
      </c>
      <c r="K96" s="16">
        <v>267991</v>
      </c>
    </row>
    <row r="97" spans="2:11" x14ac:dyDescent="0.2">
      <c r="B97" s="1"/>
      <c r="C97" s="1"/>
      <c r="D97" s="60"/>
      <c r="E97" s="14"/>
      <c r="F97" s="16"/>
      <c r="G97" s="16"/>
      <c r="H97" s="15"/>
      <c r="I97" s="16"/>
      <c r="J97" s="16"/>
      <c r="K97" s="16"/>
    </row>
    <row r="98" spans="2:11" x14ac:dyDescent="0.2">
      <c r="C98" s="1" t="s">
        <v>286</v>
      </c>
      <c r="D98" s="60">
        <v>1966</v>
      </c>
      <c r="E98" s="14">
        <f>F98+G98</f>
        <v>1027747</v>
      </c>
      <c r="F98" s="16">
        <v>497378</v>
      </c>
      <c r="G98" s="16">
        <v>530369</v>
      </c>
      <c r="H98" s="15">
        <f>I98+J98</f>
        <v>1071382</v>
      </c>
      <c r="I98" s="16">
        <v>522077</v>
      </c>
      <c r="J98" s="16">
        <v>549305</v>
      </c>
      <c r="K98" s="16">
        <v>274032</v>
      </c>
    </row>
    <row r="99" spans="2:11" x14ac:dyDescent="0.2">
      <c r="C99" s="1" t="s">
        <v>287</v>
      </c>
      <c r="D99" s="60">
        <v>1967</v>
      </c>
      <c r="E99" s="14">
        <f>F99+G99</f>
        <v>1033163</v>
      </c>
      <c r="F99" s="16">
        <v>499897</v>
      </c>
      <c r="G99" s="16">
        <v>533266</v>
      </c>
      <c r="H99" s="15">
        <f>I99+J99</f>
        <v>1072771</v>
      </c>
      <c r="I99" s="16">
        <v>523179</v>
      </c>
      <c r="J99" s="16">
        <v>549592</v>
      </c>
      <c r="K99" s="16">
        <v>281219</v>
      </c>
    </row>
    <row r="100" spans="2:11" x14ac:dyDescent="0.2">
      <c r="C100" s="1" t="s">
        <v>288</v>
      </c>
      <c r="D100" s="60">
        <v>1968</v>
      </c>
      <c r="E100" s="14">
        <f>F100+G100</f>
        <v>1037415</v>
      </c>
      <c r="F100" s="16">
        <v>501590</v>
      </c>
      <c r="G100" s="16">
        <v>535825</v>
      </c>
      <c r="H100" s="15">
        <f>I100+J100</f>
        <v>1068662</v>
      </c>
      <c r="I100" s="16">
        <v>520900</v>
      </c>
      <c r="J100" s="16">
        <v>547762</v>
      </c>
      <c r="K100" s="16">
        <v>285466</v>
      </c>
    </row>
    <row r="101" spans="2:11" x14ac:dyDescent="0.2">
      <c r="C101" s="1" t="s">
        <v>289</v>
      </c>
      <c r="D101" s="60">
        <v>1969</v>
      </c>
      <c r="E101" s="14">
        <f>F101+G101</f>
        <v>1039557</v>
      </c>
      <c r="F101" s="16">
        <v>501833</v>
      </c>
      <c r="G101" s="16">
        <v>537724</v>
      </c>
      <c r="H101" s="15">
        <f>I101+J101</f>
        <v>1064583</v>
      </c>
      <c r="I101" s="16">
        <v>517804</v>
      </c>
      <c r="J101" s="16">
        <v>546779</v>
      </c>
      <c r="K101" s="16">
        <v>289229</v>
      </c>
    </row>
    <row r="102" spans="2:11" x14ac:dyDescent="0.2">
      <c r="B102" s="1" t="s">
        <v>233</v>
      </c>
      <c r="C102" s="1" t="s">
        <v>290</v>
      </c>
      <c r="D102" s="60">
        <v>1970</v>
      </c>
      <c r="E102" s="14">
        <f>F102+G102</f>
        <v>1042736</v>
      </c>
      <c r="F102" s="16">
        <v>503202</v>
      </c>
      <c r="G102" s="16">
        <v>539534</v>
      </c>
      <c r="H102" s="15">
        <f>I102+J102</f>
        <v>1055813</v>
      </c>
      <c r="I102" s="16">
        <v>512119</v>
      </c>
      <c r="J102" s="16">
        <v>543694</v>
      </c>
      <c r="K102" s="16">
        <v>296693</v>
      </c>
    </row>
    <row r="103" spans="2:11" x14ac:dyDescent="0.2">
      <c r="B103" s="1"/>
      <c r="C103" s="1"/>
      <c r="D103" s="60"/>
      <c r="E103" s="14"/>
      <c r="F103" s="16"/>
      <c r="G103" s="16"/>
      <c r="H103" s="15"/>
      <c r="I103" s="16"/>
      <c r="J103" s="16"/>
      <c r="K103" s="16"/>
    </row>
    <row r="104" spans="2:11" x14ac:dyDescent="0.2">
      <c r="C104" s="1" t="s">
        <v>291</v>
      </c>
      <c r="D104" s="60">
        <v>1971</v>
      </c>
      <c r="E104" s="14">
        <f>F104+G104</f>
        <v>1047382</v>
      </c>
      <c r="F104" s="16">
        <v>505141</v>
      </c>
      <c r="G104" s="16">
        <v>542241</v>
      </c>
      <c r="H104" s="15">
        <f>I104+J104</f>
        <v>1060109</v>
      </c>
      <c r="I104" s="16">
        <v>514412</v>
      </c>
      <c r="J104" s="16">
        <v>545697</v>
      </c>
      <c r="K104" s="16">
        <v>301845</v>
      </c>
    </row>
    <row r="105" spans="2:11" x14ac:dyDescent="0.2">
      <c r="C105" s="1" t="s">
        <v>292</v>
      </c>
      <c r="D105" s="60">
        <v>1972</v>
      </c>
      <c r="E105" s="14">
        <f>F105+G105</f>
        <v>1053734</v>
      </c>
      <c r="F105" s="16">
        <v>508299</v>
      </c>
      <c r="G105" s="16">
        <v>545435</v>
      </c>
      <c r="H105" s="15">
        <f>I105+J105</f>
        <v>1066597</v>
      </c>
      <c r="I105" s="16">
        <v>517416</v>
      </c>
      <c r="J105" s="16">
        <v>549181</v>
      </c>
      <c r="K105" s="16">
        <v>306305</v>
      </c>
    </row>
    <row r="106" spans="2:11" x14ac:dyDescent="0.2">
      <c r="C106" s="1" t="s">
        <v>293</v>
      </c>
      <c r="D106" s="60">
        <v>1973</v>
      </c>
      <c r="E106" s="14">
        <f>F106+G106</f>
        <v>1060361</v>
      </c>
      <c r="F106" s="16">
        <v>511713</v>
      </c>
      <c r="G106" s="16">
        <v>548648</v>
      </c>
      <c r="H106" s="15">
        <f>I106+J106</f>
        <v>1071907</v>
      </c>
      <c r="I106" s="16">
        <v>520014</v>
      </c>
      <c r="J106" s="16">
        <v>551893</v>
      </c>
      <c r="K106" s="16">
        <v>310414</v>
      </c>
    </row>
    <row r="107" spans="2:11" x14ac:dyDescent="0.2">
      <c r="C107" s="1" t="s">
        <v>294</v>
      </c>
      <c r="D107" s="60">
        <v>1974</v>
      </c>
      <c r="E107" s="14">
        <f>F107+G107</f>
        <v>1066210</v>
      </c>
      <c r="F107" s="16">
        <v>514775</v>
      </c>
      <c r="G107" s="16">
        <v>551435</v>
      </c>
      <c r="H107" s="15">
        <f>I107+J107</f>
        <v>1077927</v>
      </c>
      <c r="I107" s="16">
        <v>523056</v>
      </c>
      <c r="J107" s="16">
        <v>554871</v>
      </c>
      <c r="K107" s="16">
        <v>313653</v>
      </c>
    </row>
    <row r="108" spans="2:11" x14ac:dyDescent="0.2">
      <c r="B108" s="1" t="s">
        <v>233</v>
      </c>
      <c r="C108" s="1" t="s">
        <v>295</v>
      </c>
      <c r="D108" s="60">
        <v>1975</v>
      </c>
      <c r="E108" s="14">
        <f>F108+G108</f>
        <v>1072118</v>
      </c>
      <c r="F108" s="16">
        <v>517868</v>
      </c>
      <c r="G108" s="16">
        <v>554250</v>
      </c>
      <c r="H108" s="15">
        <f>I108+J108</f>
        <v>1082163</v>
      </c>
      <c r="I108" s="16">
        <v>525151</v>
      </c>
      <c r="J108" s="16">
        <v>557012</v>
      </c>
      <c r="K108" s="16">
        <v>316349</v>
      </c>
    </row>
    <row r="109" spans="2:11" x14ac:dyDescent="0.2">
      <c r="B109" s="1"/>
      <c r="C109" s="1"/>
      <c r="D109" s="60"/>
      <c r="E109" s="14"/>
      <c r="F109" s="16"/>
      <c r="G109" s="16"/>
      <c r="H109" s="15"/>
      <c r="I109" s="16"/>
      <c r="J109" s="16"/>
      <c r="K109" s="16"/>
    </row>
    <row r="110" spans="2:11" x14ac:dyDescent="0.2">
      <c r="C110" s="1" t="s">
        <v>296</v>
      </c>
      <c r="D110" s="60">
        <v>1976</v>
      </c>
      <c r="E110" s="14">
        <f>F110+G110</f>
        <v>1077308</v>
      </c>
      <c r="F110" s="16">
        <v>520395</v>
      </c>
      <c r="G110" s="16">
        <v>556913</v>
      </c>
      <c r="H110" s="15">
        <f>I110+J110</f>
        <v>1087216</v>
      </c>
      <c r="I110" s="16">
        <v>527774</v>
      </c>
      <c r="J110" s="16">
        <v>559442</v>
      </c>
      <c r="K110" s="16">
        <v>319503</v>
      </c>
    </row>
    <row r="111" spans="2:11" x14ac:dyDescent="0.2">
      <c r="C111" s="1" t="s">
        <v>297</v>
      </c>
      <c r="D111" s="60">
        <v>1977</v>
      </c>
      <c r="E111" s="14">
        <f>F111+G111</f>
        <v>1080384</v>
      </c>
      <c r="F111" s="16">
        <v>521904</v>
      </c>
      <c r="G111" s="16">
        <v>558480</v>
      </c>
      <c r="H111" s="15">
        <f>I111+J111</f>
        <v>1091576</v>
      </c>
      <c r="I111" s="16">
        <v>530023</v>
      </c>
      <c r="J111" s="16">
        <v>561553</v>
      </c>
      <c r="K111" s="16">
        <v>322233</v>
      </c>
    </row>
    <row r="112" spans="2:11" x14ac:dyDescent="0.2">
      <c r="C112" s="1" t="s">
        <v>298</v>
      </c>
      <c r="D112" s="60">
        <v>1978</v>
      </c>
      <c r="E112" s="14">
        <f>F112+G112</f>
        <v>1083859</v>
      </c>
      <c r="F112" s="16">
        <v>523183</v>
      </c>
      <c r="G112" s="16">
        <v>560676</v>
      </c>
      <c r="H112" s="15">
        <f>I112+J112</f>
        <v>1094503</v>
      </c>
      <c r="I112" s="16">
        <v>531311</v>
      </c>
      <c r="J112" s="16">
        <v>563192</v>
      </c>
      <c r="K112" s="16">
        <v>324201</v>
      </c>
    </row>
    <row r="113" spans="2:11" x14ac:dyDescent="0.2">
      <c r="C113" s="1" t="s">
        <v>299</v>
      </c>
      <c r="D113" s="60">
        <v>1979</v>
      </c>
      <c r="E113" s="14">
        <f>F113+G113</f>
        <v>1086078</v>
      </c>
      <c r="F113" s="16">
        <v>523729</v>
      </c>
      <c r="G113" s="16">
        <v>562349</v>
      </c>
      <c r="H113" s="15">
        <f>I113+J113</f>
        <v>1097304</v>
      </c>
      <c r="I113" s="16">
        <v>532284</v>
      </c>
      <c r="J113" s="16">
        <v>565020</v>
      </c>
      <c r="K113" s="16">
        <v>326194</v>
      </c>
    </row>
    <row r="114" spans="2:11" x14ac:dyDescent="0.2">
      <c r="B114" s="1" t="s">
        <v>233</v>
      </c>
      <c r="C114" s="1" t="s">
        <v>300</v>
      </c>
      <c r="D114" s="60">
        <v>1980</v>
      </c>
      <c r="E114" s="14">
        <f>F114+G114</f>
        <v>1087012</v>
      </c>
      <c r="F114" s="16">
        <v>523467</v>
      </c>
      <c r="G114" s="16">
        <v>563545</v>
      </c>
      <c r="H114" s="15">
        <f>I114+J114</f>
        <v>1097896</v>
      </c>
      <c r="I114" s="16">
        <v>532248</v>
      </c>
      <c r="J114" s="16">
        <v>565648</v>
      </c>
      <c r="K114" s="16">
        <v>327996</v>
      </c>
    </row>
    <row r="115" spans="2:11" x14ac:dyDescent="0.2">
      <c r="B115" s="1"/>
      <c r="C115" s="1"/>
      <c r="D115" s="60"/>
      <c r="E115" s="14"/>
      <c r="F115" s="16"/>
      <c r="G115" s="16"/>
      <c r="H115" s="15"/>
      <c r="I115" s="16"/>
      <c r="J115" s="16"/>
      <c r="K115" s="16"/>
    </row>
    <row r="116" spans="2:11" x14ac:dyDescent="0.2">
      <c r="C116" s="1" t="s">
        <v>301</v>
      </c>
      <c r="D116" s="60">
        <v>1981</v>
      </c>
      <c r="E116" s="14">
        <f>F116+G116</f>
        <v>1088435</v>
      </c>
      <c r="F116" s="16">
        <v>523521</v>
      </c>
      <c r="G116" s="16">
        <v>564914</v>
      </c>
      <c r="H116" s="15">
        <f>I116+J116</f>
        <v>1099506</v>
      </c>
      <c r="I116" s="16">
        <v>532375</v>
      </c>
      <c r="J116" s="16">
        <v>567131</v>
      </c>
      <c r="K116" s="16">
        <v>330682</v>
      </c>
    </row>
    <row r="117" spans="2:11" x14ac:dyDescent="0.2">
      <c r="C117" s="1" t="s">
        <v>302</v>
      </c>
      <c r="D117" s="60">
        <v>1982</v>
      </c>
      <c r="E117" s="14">
        <f>F117+G117</f>
        <v>1090424</v>
      </c>
      <c r="F117" s="16">
        <v>524158</v>
      </c>
      <c r="G117" s="16">
        <v>566266</v>
      </c>
      <c r="H117" s="15">
        <f>I117+J117</f>
        <v>1100120</v>
      </c>
      <c r="I117" s="16">
        <v>532040</v>
      </c>
      <c r="J117" s="16">
        <v>568080</v>
      </c>
      <c r="K117" s="16">
        <v>333278</v>
      </c>
    </row>
    <row r="118" spans="2:11" x14ac:dyDescent="0.2">
      <c r="C118" s="1" t="s">
        <v>303</v>
      </c>
      <c r="D118" s="60">
        <v>1983</v>
      </c>
      <c r="E118" s="14">
        <f>F118+G118</f>
        <v>1089947</v>
      </c>
      <c r="F118" s="16">
        <v>523112</v>
      </c>
      <c r="G118" s="16">
        <v>566835</v>
      </c>
      <c r="H118" s="15">
        <f>I118+J118</f>
        <v>1100527</v>
      </c>
      <c r="I118" s="16">
        <v>531798</v>
      </c>
      <c r="J118" s="16">
        <v>568729</v>
      </c>
      <c r="K118" s="16">
        <v>336004</v>
      </c>
    </row>
    <row r="119" spans="2:11" x14ac:dyDescent="0.2">
      <c r="C119" s="1" t="s">
        <v>304</v>
      </c>
      <c r="D119" s="60">
        <v>1984</v>
      </c>
      <c r="E119" s="14">
        <f>F119+G119</f>
        <v>1088485</v>
      </c>
      <c r="F119" s="16">
        <v>521644</v>
      </c>
      <c r="G119" s="16">
        <v>566841</v>
      </c>
      <c r="H119" s="15">
        <f>I119+J119</f>
        <v>1099076</v>
      </c>
      <c r="I119" s="16">
        <v>530305</v>
      </c>
      <c r="J119" s="16">
        <v>568771</v>
      </c>
      <c r="K119" s="16">
        <v>337701</v>
      </c>
    </row>
    <row r="120" spans="2:11" x14ac:dyDescent="0.2">
      <c r="B120" s="1" t="s">
        <v>233</v>
      </c>
      <c r="C120" s="1" t="s">
        <v>305</v>
      </c>
      <c r="D120" s="60">
        <v>1985</v>
      </c>
      <c r="E120" s="14">
        <f>F120+G120</f>
        <v>1087206</v>
      </c>
      <c r="F120" s="16">
        <v>520172</v>
      </c>
      <c r="G120" s="16">
        <v>567034</v>
      </c>
      <c r="H120" s="15">
        <f>I120+J120</f>
        <v>1097881</v>
      </c>
      <c r="I120" s="16">
        <v>529054</v>
      </c>
      <c r="J120" s="16">
        <v>568827</v>
      </c>
      <c r="K120" s="16">
        <v>339945</v>
      </c>
    </row>
    <row r="121" spans="2:11" x14ac:dyDescent="0.2">
      <c r="B121" s="1"/>
      <c r="C121" s="1"/>
      <c r="D121" s="60"/>
      <c r="E121" s="14"/>
      <c r="F121" s="16"/>
      <c r="G121" s="16"/>
      <c r="H121" s="15"/>
      <c r="I121" s="16"/>
      <c r="J121" s="16"/>
      <c r="K121" s="16"/>
    </row>
    <row r="122" spans="2:11" x14ac:dyDescent="0.2">
      <c r="C122" s="1" t="s">
        <v>306</v>
      </c>
      <c r="D122" s="60">
        <v>1986</v>
      </c>
      <c r="E122" s="14">
        <f>F122+G122</f>
        <v>1083040</v>
      </c>
      <c r="F122" s="16">
        <v>517670</v>
      </c>
      <c r="G122" s="16">
        <v>565370</v>
      </c>
      <c r="H122" s="15">
        <f>I122+J122</f>
        <v>1095229</v>
      </c>
      <c r="I122" s="16">
        <v>526979</v>
      </c>
      <c r="J122" s="16">
        <v>568250</v>
      </c>
      <c r="K122" s="16">
        <v>341308</v>
      </c>
    </row>
    <row r="123" spans="2:11" x14ac:dyDescent="0.2">
      <c r="C123" s="1" t="s">
        <v>307</v>
      </c>
      <c r="D123" s="60">
        <v>1987</v>
      </c>
      <c r="E123" s="14">
        <f>F123+G123</f>
        <v>1078978</v>
      </c>
      <c r="F123" s="16">
        <v>514957</v>
      </c>
      <c r="G123" s="16">
        <v>564021</v>
      </c>
      <c r="H123" s="15">
        <f>I123+J123</f>
        <v>1093356</v>
      </c>
      <c r="I123" s="16">
        <v>525279</v>
      </c>
      <c r="J123" s="16">
        <v>568077</v>
      </c>
      <c r="K123" s="16">
        <v>343482</v>
      </c>
    </row>
    <row r="124" spans="2:11" x14ac:dyDescent="0.2">
      <c r="C124" s="1" t="s">
        <v>308</v>
      </c>
      <c r="D124" s="60">
        <v>1988</v>
      </c>
      <c r="E124" s="14">
        <f>F124+G124</f>
        <v>1075716</v>
      </c>
      <c r="F124" s="16">
        <v>512899</v>
      </c>
      <c r="G124" s="16">
        <v>562817</v>
      </c>
      <c r="H124" s="15">
        <f>I124+J124</f>
        <v>1090446</v>
      </c>
      <c r="I124" s="16">
        <v>523598</v>
      </c>
      <c r="J124" s="16">
        <v>566848</v>
      </c>
      <c r="K124" s="16">
        <v>346918</v>
      </c>
    </row>
    <row r="125" spans="2:11" x14ac:dyDescent="0.2">
      <c r="C125" s="1" t="s">
        <v>309</v>
      </c>
      <c r="D125" s="60"/>
      <c r="E125" s="14">
        <f>F125+G125</f>
        <v>1074086</v>
      </c>
      <c r="F125" s="16">
        <v>511313</v>
      </c>
      <c r="G125" s="16">
        <v>562773</v>
      </c>
      <c r="H125" s="15">
        <f>I125+J125</f>
        <v>1089152</v>
      </c>
      <c r="I125" s="16">
        <v>522210</v>
      </c>
      <c r="J125" s="16">
        <v>566942</v>
      </c>
      <c r="K125" s="16">
        <v>349959</v>
      </c>
    </row>
    <row r="126" spans="2:11" x14ac:dyDescent="0.2">
      <c r="B126" s="1" t="s">
        <v>233</v>
      </c>
      <c r="C126" s="1" t="s">
        <v>310</v>
      </c>
      <c r="D126" s="60">
        <v>1990</v>
      </c>
      <c r="E126" s="14">
        <f>F126+G126</f>
        <v>1074325</v>
      </c>
      <c r="F126" s="16">
        <v>510777</v>
      </c>
      <c r="G126" s="16">
        <v>563548</v>
      </c>
      <c r="H126" s="15">
        <f>I126+J126</f>
        <v>1089743</v>
      </c>
      <c r="I126" s="16">
        <v>521756</v>
      </c>
      <c r="J126" s="16">
        <v>567987</v>
      </c>
      <c r="K126" s="16">
        <v>353484</v>
      </c>
    </row>
    <row r="127" spans="2:11" x14ac:dyDescent="0.2">
      <c r="B127" s="1"/>
      <c r="C127" s="1"/>
      <c r="D127" s="60"/>
      <c r="E127" s="14"/>
      <c r="F127" s="16"/>
      <c r="G127" s="16"/>
      <c r="H127" s="15"/>
      <c r="I127" s="16"/>
      <c r="J127" s="16"/>
      <c r="K127" s="16"/>
    </row>
    <row r="128" spans="2:11" x14ac:dyDescent="0.2">
      <c r="C128" s="1" t="s">
        <v>311</v>
      </c>
      <c r="D128" s="60">
        <v>1991</v>
      </c>
      <c r="E128" s="14">
        <f>F128+G128</f>
        <v>1075653</v>
      </c>
      <c r="F128" s="16">
        <v>511227</v>
      </c>
      <c r="G128" s="16">
        <v>564426</v>
      </c>
      <c r="H128" s="15">
        <f>I128+J128</f>
        <v>1090676</v>
      </c>
      <c r="I128" s="16">
        <v>521821</v>
      </c>
      <c r="J128" s="16">
        <v>568855</v>
      </c>
      <c r="K128" s="16">
        <v>358698</v>
      </c>
    </row>
    <row r="129" spans="2:11" x14ac:dyDescent="0.2">
      <c r="C129" s="1" t="s">
        <v>312</v>
      </c>
      <c r="D129" s="60">
        <v>1992</v>
      </c>
      <c r="E129" s="14">
        <f>F129+G129</f>
        <v>1076472</v>
      </c>
      <c r="F129" s="16">
        <v>511559</v>
      </c>
      <c r="G129" s="16">
        <v>564913</v>
      </c>
      <c r="H129" s="15">
        <f>I129+J129</f>
        <v>1091409</v>
      </c>
      <c r="I129" s="16">
        <v>521934</v>
      </c>
      <c r="J129" s="16">
        <v>569475</v>
      </c>
      <c r="K129" s="16">
        <v>364252</v>
      </c>
    </row>
    <row r="130" spans="2:11" x14ac:dyDescent="0.2">
      <c r="C130" s="1" t="s">
        <v>313</v>
      </c>
      <c r="D130" s="60">
        <v>1993</v>
      </c>
      <c r="E130" s="14">
        <f>F130+G130</f>
        <v>1077443</v>
      </c>
      <c r="F130" s="16">
        <v>511748</v>
      </c>
      <c r="G130" s="16">
        <v>565695</v>
      </c>
      <c r="H130" s="15">
        <f>I130+J130</f>
        <v>1093057</v>
      </c>
      <c r="I130" s="16">
        <v>522551</v>
      </c>
      <c r="J130" s="16">
        <v>570506</v>
      </c>
      <c r="K130" s="16">
        <v>368625</v>
      </c>
    </row>
    <row r="131" spans="2:11" x14ac:dyDescent="0.2">
      <c r="C131" s="1" t="s">
        <v>314</v>
      </c>
      <c r="D131" s="60">
        <v>1994</v>
      </c>
      <c r="E131" s="14">
        <f>F131+G131</f>
        <v>1079620</v>
      </c>
      <c r="F131" s="16">
        <v>513186</v>
      </c>
      <c r="G131" s="16">
        <v>566434</v>
      </c>
      <c r="H131" s="15">
        <f>I131+J131</f>
        <v>1094933</v>
      </c>
      <c r="I131" s="16">
        <v>523425</v>
      </c>
      <c r="J131" s="16">
        <v>571508</v>
      </c>
      <c r="K131" s="16">
        <v>373312</v>
      </c>
    </row>
    <row r="132" spans="2:11" x14ac:dyDescent="0.2">
      <c r="B132" s="1" t="s">
        <v>233</v>
      </c>
      <c r="C132" s="1" t="s">
        <v>315</v>
      </c>
      <c r="D132" s="60">
        <v>1995</v>
      </c>
      <c r="E132" s="14">
        <f>F132+G132</f>
        <v>1080435</v>
      </c>
      <c r="F132" s="16">
        <v>513450</v>
      </c>
      <c r="G132" s="16">
        <v>566985</v>
      </c>
      <c r="H132" s="15">
        <f>I132+J132</f>
        <v>1098625</v>
      </c>
      <c r="I132" s="16">
        <v>525548</v>
      </c>
      <c r="J132" s="16">
        <v>573077</v>
      </c>
      <c r="K132" s="16">
        <v>378799</v>
      </c>
    </row>
    <row r="133" spans="2:11" x14ac:dyDescent="0.2">
      <c r="B133" s="1"/>
      <c r="C133" s="1"/>
      <c r="D133" s="60"/>
      <c r="E133" s="14"/>
      <c r="F133" s="16"/>
      <c r="G133" s="16"/>
      <c r="H133" s="15"/>
      <c r="I133" s="16"/>
      <c r="J133" s="16"/>
      <c r="K133" s="16"/>
    </row>
    <row r="134" spans="2:11" x14ac:dyDescent="0.2">
      <c r="C134" s="1" t="s">
        <v>316</v>
      </c>
      <c r="D134" s="60">
        <v>1996</v>
      </c>
      <c r="E134" s="14">
        <f>F134+G134</f>
        <v>1079924</v>
      </c>
      <c r="F134" s="16">
        <v>512929</v>
      </c>
      <c r="G134" s="16">
        <v>566995</v>
      </c>
      <c r="H134" s="15">
        <f>I134+J134</f>
        <v>1098682</v>
      </c>
      <c r="I134" s="16">
        <v>525199</v>
      </c>
      <c r="J134" s="16">
        <v>573483</v>
      </c>
      <c r="K134" s="16">
        <v>383028</v>
      </c>
    </row>
    <row r="135" spans="2:11" x14ac:dyDescent="0.2">
      <c r="C135" s="1" t="s">
        <v>317</v>
      </c>
      <c r="D135" s="60">
        <v>1997</v>
      </c>
      <c r="E135" s="14">
        <f>F135+G135</f>
        <v>1078184</v>
      </c>
      <c r="F135" s="16">
        <v>511694</v>
      </c>
      <c r="G135" s="16">
        <v>566490</v>
      </c>
      <c r="H135" s="15">
        <f>I135+J135</f>
        <v>1098200</v>
      </c>
      <c r="I135" s="16">
        <v>524697</v>
      </c>
      <c r="J135" s="16">
        <v>573503</v>
      </c>
      <c r="K135" s="16">
        <v>387195</v>
      </c>
    </row>
    <row r="136" spans="2:11" x14ac:dyDescent="0.2">
      <c r="C136" s="67" t="s">
        <v>318</v>
      </c>
      <c r="D136" s="60">
        <v>1998</v>
      </c>
      <c r="E136" s="14">
        <f>F136+G136</f>
        <v>1075807</v>
      </c>
      <c r="F136" s="16">
        <v>510118</v>
      </c>
      <c r="G136" s="16">
        <v>565689</v>
      </c>
      <c r="H136" s="15">
        <f>I136+J136</f>
        <v>1095626</v>
      </c>
      <c r="I136" s="16">
        <v>523040</v>
      </c>
      <c r="J136" s="16">
        <v>572586</v>
      </c>
      <c r="K136" s="16">
        <v>391093</v>
      </c>
    </row>
    <row r="137" spans="2:11" x14ac:dyDescent="0.2">
      <c r="C137" s="1" t="s">
        <v>319</v>
      </c>
      <c r="D137" s="60">
        <v>1999</v>
      </c>
      <c r="E137" s="14">
        <f>F137+G137</f>
        <v>1073232</v>
      </c>
      <c r="F137" s="16">
        <v>508752</v>
      </c>
      <c r="G137" s="16">
        <v>564480</v>
      </c>
      <c r="H137" s="15">
        <f>I137+J137</f>
        <v>1094120</v>
      </c>
      <c r="I137" s="16">
        <v>524020</v>
      </c>
      <c r="J137" s="16">
        <v>570100</v>
      </c>
      <c r="K137" s="16">
        <v>395154</v>
      </c>
    </row>
    <row r="138" spans="2:11" x14ac:dyDescent="0.2">
      <c r="B138" s="1" t="s">
        <v>233</v>
      </c>
      <c r="C138" s="1" t="s">
        <v>320</v>
      </c>
      <c r="D138" s="60">
        <v>2000</v>
      </c>
      <c r="E138" s="14">
        <f>F138+G138</f>
        <v>1069912</v>
      </c>
      <c r="F138" s="16">
        <v>506882</v>
      </c>
      <c r="G138" s="16">
        <v>563030</v>
      </c>
      <c r="H138" s="15">
        <f>I138+J138</f>
        <v>1091260</v>
      </c>
      <c r="I138" s="16">
        <v>520614</v>
      </c>
      <c r="J138" s="16">
        <v>570646</v>
      </c>
      <c r="K138" s="16">
        <v>398730</v>
      </c>
    </row>
    <row r="139" spans="2:11" x14ac:dyDescent="0.2">
      <c r="B139" s="1"/>
      <c r="C139" s="1"/>
      <c r="D139" s="60"/>
      <c r="E139" s="14"/>
      <c r="F139" s="16"/>
      <c r="G139" s="16"/>
      <c r="H139" s="15"/>
      <c r="I139" s="16"/>
      <c r="J139" s="16"/>
      <c r="K139" s="16"/>
    </row>
    <row r="140" spans="2:11" x14ac:dyDescent="0.2">
      <c r="B140" s="1"/>
      <c r="C140" s="68" t="s">
        <v>321</v>
      </c>
      <c r="D140" s="60">
        <v>2001</v>
      </c>
      <c r="E140" s="14">
        <f>F140+G140</f>
        <v>1066297</v>
      </c>
      <c r="F140" s="16">
        <v>504654</v>
      </c>
      <c r="G140" s="16">
        <v>561643</v>
      </c>
      <c r="H140" s="15">
        <f>I140+J140</f>
        <v>1087614</v>
      </c>
      <c r="I140" s="16">
        <v>518633</v>
      </c>
      <c r="J140" s="16">
        <v>568981</v>
      </c>
      <c r="K140" s="16">
        <v>401715</v>
      </c>
    </row>
    <row r="141" spans="2:11" x14ac:dyDescent="0.2">
      <c r="B141" s="1"/>
      <c r="C141" s="68" t="s">
        <v>322</v>
      </c>
      <c r="D141" s="60">
        <v>2002</v>
      </c>
      <c r="E141" s="14">
        <f>F141+G141</f>
        <v>1061646</v>
      </c>
      <c r="F141" s="16">
        <v>502233</v>
      </c>
      <c r="G141" s="16">
        <v>559413</v>
      </c>
      <c r="H141" s="15">
        <f>I141+J141</f>
        <v>1083391</v>
      </c>
      <c r="I141" s="16">
        <v>516340</v>
      </c>
      <c r="J141" s="16">
        <v>567051</v>
      </c>
      <c r="K141" s="16">
        <v>404897</v>
      </c>
    </row>
    <row r="142" spans="2:11" x14ac:dyDescent="0.2">
      <c r="B142" s="1"/>
      <c r="C142" s="69" t="s">
        <v>323</v>
      </c>
      <c r="D142" s="70">
        <v>2003</v>
      </c>
      <c r="E142" s="11">
        <v>1056050</v>
      </c>
      <c r="F142" s="18">
        <v>499174</v>
      </c>
      <c r="G142" s="18">
        <v>556876</v>
      </c>
      <c r="H142" s="6">
        <f>I142+J142</f>
        <v>1079055</v>
      </c>
      <c r="I142" s="18">
        <v>514075</v>
      </c>
      <c r="J142" s="18">
        <v>564980</v>
      </c>
      <c r="K142" s="18">
        <v>408330</v>
      </c>
    </row>
    <row r="143" spans="2:11" ht="18" thickBot="1" x14ac:dyDescent="0.25">
      <c r="B143" s="4"/>
      <c r="C143" s="71"/>
      <c r="D143" s="63"/>
      <c r="E143" s="36"/>
      <c r="F143" s="4"/>
      <c r="G143" s="4"/>
      <c r="H143" s="4"/>
      <c r="I143" s="4"/>
      <c r="J143" s="4"/>
      <c r="K143" s="4"/>
    </row>
    <row r="144" spans="2:11" x14ac:dyDescent="0.2">
      <c r="E144" s="1" t="s">
        <v>270</v>
      </c>
    </row>
    <row r="145" spans="1:5" x14ac:dyDescent="0.2">
      <c r="D145" s="64"/>
      <c r="E145" s="1" t="s">
        <v>324</v>
      </c>
    </row>
    <row r="146" spans="1:5" x14ac:dyDescent="0.2">
      <c r="A146" s="1"/>
      <c r="E146" s="72"/>
    </row>
  </sheetData>
  <phoneticPr fontId="2"/>
  <pageMargins left="0.4" right="0.51" top="0.6" bottom="0.51" header="0.51200000000000001" footer="0.51200000000000001"/>
  <pageSetup paperSize="12" scale="75" orientation="portrait" r:id="rId1"/>
  <headerFooter alignWithMargins="0"/>
  <rowBreaks count="1" manualBreakCount="1">
    <brk id="73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53"/>
  <sheetViews>
    <sheetView showGridLines="0" zoomScale="75" zoomScaleNormal="100" workbookViewId="0">
      <selection activeCell="H142" sqref="H142"/>
    </sheetView>
  </sheetViews>
  <sheetFormatPr defaultColWidth="10.875" defaultRowHeight="17.25" x14ac:dyDescent="0.2"/>
  <cols>
    <col min="1" max="4" width="13.375" style="2" customWidth="1"/>
    <col min="5" max="5" width="12.125" style="2" customWidth="1"/>
    <col min="6" max="6" width="11.25" style="2" bestFit="1" customWidth="1"/>
    <col min="7" max="7" width="10.875" style="2"/>
    <col min="8" max="8" width="13.375" style="2" customWidth="1"/>
    <col min="9" max="10" width="12.125" style="2" customWidth="1"/>
    <col min="11" max="256" width="10.875" style="2"/>
    <col min="257" max="260" width="13.375" style="2" customWidth="1"/>
    <col min="261" max="261" width="12.125" style="2" customWidth="1"/>
    <col min="262" max="262" width="11.25" style="2" bestFit="1" customWidth="1"/>
    <col min="263" max="263" width="10.875" style="2"/>
    <col min="264" max="264" width="13.375" style="2" customWidth="1"/>
    <col min="265" max="266" width="12.125" style="2" customWidth="1"/>
    <col min="267" max="512" width="10.875" style="2"/>
    <col min="513" max="516" width="13.375" style="2" customWidth="1"/>
    <col min="517" max="517" width="12.125" style="2" customWidth="1"/>
    <col min="518" max="518" width="11.25" style="2" bestFit="1" customWidth="1"/>
    <col min="519" max="519" width="10.875" style="2"/>
    <col min="520" max="520" width="13.375" style="2" customWidth="1"/>
    <col min="521" max="522" width="12.125" style="2" customWidth="1"/>
    <col min="523" max="768" width="10.875" style="2"/>
    <col min="769" max="772" width="13.375" style="2" customWidth="1"/>
    <col min="773" max="773" width="12.125" style="2" customWidth="1"/>
    <col min="774" max="774" width="11.25" style="2" bestFit="1" customWidth="1"/>
    <col min="775" max="775" width="10.875" style="2"/>
    <col min="776" max="776" width="13.375" style="2" customWidth="1"/>
    <col min="777" max="778" width="12.125" style="2" customWidth="1"/>
    <col min="779" max="1024" width="10.875" style="2"/>
    <col min="1025" max="1028" width="13.375" style="2" customWidth="1"/>
    <col min="1029" max="1029" width="12.125" style="2" customWidth="1"/>
    <col min="1030" max="1030" width="11.25" style="2" bestFit="1" customWidth="1"/>
    <col min="1031" max="1031" width="10.875" style="2"/>
    <col min="1032" max="1032" width="13.375" style="2" customWidth="1"/>
    <col min="1033" max="1034" width="12.125" style="2" customWidth="1"/>
    <col min="1035" max="1280" width="10.875" style="2"/>
    <col min="1281" max="1284" width="13.375" style="2" customWidth="1"/>
    <col min="1285" max="1285" width="12.125" style="2" customWidth="1"/>
    <col min="1286" max="1286" width="11.25" style="2" bestFit="1" customWidth="1"/>
    <col min="1287" max="1287" width="10.875" style="2"/>
    <col min="1288" max="1288" width="13.375" style="2" customWidth="1"/>
    <col min="1289" max="1290" width="12.125" style="2" customWidth="1"/>
    <col min="1291" max="1536" width="10.875" style="2"/>
    <col min="1537" max="1540" width="13.375" style="2" customWidth="1"/>
    <col min="1541" max="1541" width="12.125" style="2" customWidth="1"/>
    <col min="1542" max="1542" width="11.25" style="2" bestFit="1" customWidth="1"/>
    <col min="1543" max="1543" width="10.875" style="2"/>
    <col min="1544" max="1544" width="13.375" style="2" customWidth="1"/>
    <col min="1545" max="1546" width="12.125" style="2" customWidth="1"/>
    <col min="1547" max="1792" width="10.875" style="2"/>
    <col min="1793" max="1796" width="13.375" style="2" customWidth="1"/>
    <col min="1797" max="1797" width="12.125" style="2" customWidth="1"/>
    <col min="1798" max="1798" width="11.25" style="2" bestFit="1" customWidth="1"/>
    <col min="1799" max="1799" width="10.875" style="2"/>
    <col min="1800" max="1800" width="13.375" style="2" customWidth="1"/>
    <col min="1801" max="1802" width="12.125" style="2" customWidth="1"/>
    <col min="1803" max="2048" width="10.875" style="2"/>
    <col min="2049" max="2052" width="13.375" style="2" customWidth="1"/>
    <col min="2053" max="2053" width="12.125" style="2" customWidth="1"/>
    <col min="2054" max="2054" width="11.25" style="2" bestFit="1" customWidth="1"/>
    <col min="2055" max="2055" width="10.875" style="2"/>
    <col min="2056" max="2056" width="13.375" style="2" customWidth="1"/>
    <col min="2057" max="2058" width="12.125" style="2" customWidth="1"/>
    <col min="2059" max="2304" width="10.875" style="2"/>
    <col min="2305" max="2308" width="13.375" style="2" customWidth="1"/>
    <col min="2309" max="2309" width="12.125" style="2" customWidth="1"/>
    <col min="2310" max="2310" width="11.25" style="2" bestFit="1" customWidth="1"/>
    <col min="2311" max="2311" width="10.875" style="2"/>
    <col min="2312" max="2312" width="13.375" style="2" customWidth="1"/>
    <col min="2313" max="2314" width="12.125" style="2" customWidth="1"/>
    <col min="2315" max="2560" width="10.875" style="2"/>
    <col min="2561" max="2564" width="13.375" style="2" customWidth="1"/>
    <col min="2565" max="2565" width="12.125" style="2" customWidth="1"/>
    <col min="2566" max="2566" width="11.25" style="2" bestFit="1" customWidth="1"/>
    <col min="2567" max="2567" width="10.875" style="2"/>
    <col min="2568" max="2568" width="13.375" style="2" customWidth="1"/>
    <col min="2569" max="2570" width="12.125" style="2" customWidth="1"/>
    <col min="2571" max="2816" width="10.875" style="2"/>
    <col min="2817" max="2820" width="13.375" style="2" customWidth="1"/>
    <col min="2821" max="2821" width="12.125" style="2" customWidth="1"/>
    <col min="2822" max="2822" width="11.25" style="2" bestFit="1" customWidth="1"/>
    <col min="2823" max="2823" width="10.875" style="2"/>
    <col min="2824" max="2824" width="13.375" style="2" customWidth="1"/>
    <col min="2825" max="2826" width="12.125" style="2" customWidth="1"/>
    <col min="2827" max="3072" width="10.875" style="2"/>
    <col min="3073" max="3076" width="13.375" style="2" customWidth="1"/>
    <col min="3077" max="3077" width="12.125" style="2" customWidth="1"/>
    <col min="3078" max="3078" width="11.25" style="2" bestFit="1" customWidth="1"/>
    <col min="3079" max="3079" width="10.875" style="2"/>
    <col min="3080" max="3080" width="13.375" style="2" customWidth="1"/>
    <col min="3081" max="3082" width="12.125" style="2" customWidth="1"/>
    <col min="3083" max="3328" width="10.875" style="2"/>
    <col min="3329" max="3332" width="13.375" style="2" customWidth="1"/>
    <col min="3333" max="3333" width="12.125" style="2" customWidth="1"/>
    <col min="3334" max="3334" width="11.25" style="2" bestFit="1" customWidth="1"/>
    <col min="3335" max="3335" width="10.875" style="2"/>
    <col min="3336" max="3336" width="13.375" style="2" customWidth="1"/>
    <col min="3337" max="3338" width="12.125" style="2" customWidth="1"/>
    <col min="3339" max="3584" width="10.875" style="2"/>
    <col min="3585" max="3588" width="13.375" style="2" customWidth="1"/>
    <col min="3589" max="3589" width="12.125" style="2" customWidth="1"/>
    <col min="3590" max="3590" width="11.25" style="2" bestFit="1" customWidth="1"/>
    <col min="3591" max="3591" width="10.875" style="2"/>
    <col min="3592" max="3592" width="13.375" style="2" customWidth="1"/>
    <col min="3593" max="3594" width="12.125" style="2" customWidth="1"/>
    <col min="3595" max="3840" width="10.875" style="2"/>
    <col min="3841" max="3844" width="13.375" style="2" customWidth="1"/>
    <col min="3845" max="3845" width="12.125" style="2" customWidth="1"/>
    <col min="3846" max="3846" width="11.25" style="2" bestFit="1" customWidth="1"/>
    <col min="3847" max="3847" width="10.875" style="2"/>
    <col min="3848" max="3848" width="13.375" style="2" customWidth="1"/>
    <col min="3849" max="3850" width="12.125" style="2" customWidth="1"/>
    <col min="3851" max="4096" width="10.875" style="2"/>
    <col min="4097" max="4100" width="13.375" style="2" customWidth="1"/>
    <col min="4101" max="4101" width="12.125" style="2" customWidth="1"/>
    <col min="4102" max="4102" width="11.25" style="2" bestFit="1" customWidth="1"/>
    <col min="4103" max="4103" width="10.875" style="2"/>
    <col min="4104" max="4104" width="13.375" style="2" customWidth="1"/>
    <col min="4105" max="4106" width="12.125" style="2" customWidth="1"/>
    <col min="4107" max="4352" width="10.875" style="2"/>
    <col min="4353" max="4356" width="13.375" style="2" customWidth="1"/>
    <col min="4357" max="4357" width="12.125" style="2" customWidth="1"/>
    <col min="4358" max="4358" width="11.25" style="2" bestFit="1" customWidth="1"/>
    <col min="4359" max="4359" width="10.875" style="2"/>
    <col min="4360" max="4360" width="13.375" style="2" customWidth="1"/>
    <col min="4361" max="4362" width="12.125" style="2" customWidth="1"/>
    <col min="4363" max="4608" width="10.875" style="2"/>
    <col min="4609" max="4612" width="13.375" style="2" customWidth="1"/>
    <col min="4613" max="4613" width="12.125" style="2" customWidth="1"/>
    <col min="4614" max="4614" width="11.25" style="2" bestFit="1" customWidth="1"/>
    <col min="4615" max="4615" width="10.875" style="2"/>
    <col min="4616" max="4616" width="13.375" style="2" customWidth="1"/>
    <col min="4617" max="4618" width="12.125" style="2" customWidth="1"/>
    <col min="4619" max="4864" width="10.875" style="2"/>
    <col min="4865" max="4868" width="13.375" style="2" customWidth="1"/>
    <col min="4869" max="4869" width="12.125" style="2" customWidth="1"/>
    <col min="4870" max="4870" width="11.25" style="2" bestFit="1" customWidth="1"/>
    <col min="4871" max="4871" width="10.875" style="2"/>
    <col min="4872" max="4872" width="13.375" style="2" customWidth="1"/>
    <col min="4873" max="4874" width="12.125" style="2" customWidth="1"/>
    <col min="4875" max="5120" width="10.875" style="2"/>
    <col min="5121" max="5124" width="13.375" style="2" customWidth="1"/>
    <col min="5125" max="5125" width="12.125" style="2" customWidth="1"/>
    <col min="5126" max="5126" width="11.25" style="2" bestFit="1" customWidth="1"/>
    <col min="5127" max="5127" width="10.875" style="2"/>
    <col min="5128" max="5128" width="13.375" style="2" customWidth="1"/>
    <col min="5129" max="5130" width="12.125" style="2" customWidth="1"/>
    <col min="5131" max="5376" width="10.875" style="2"/>
    <col min="5377" max="5380" width="13.375" style="2" customWidth="1"/>
    <col min="5381" max="5381" width="12.125" style="2" customWidth="1"/>
    <col min="5382" max="5382" width="11.25" style="2" bestFit="1" customWidth="1"/>
    <col min="5383" max="5383" width="10.875" style="2"/>
    <col min="5384" max="5384" width="13.375" style="2" customWidth="1"/>
    <col min="5385" max="5386" width="12.125" style="2" customWidth="1"/>
    <col min="5387" max="5632" width="10.875" style="2"/>
    <col min="5633" max="5636" width="13.375" style="2" customWidth="1"/>
    <col min="5637" max="5637" width="12.125" style="2" customWidth="1"/>
    <col min="5638" max="5638" width="11.25" style="2" bestFit="1" customWidth="1"/>
    <col min="5639" max="5639" width="10.875" style="2"/>
    <col min="5640" max="5640" width="13.375" style="2" customWidth="1"/>
    <col min="5641" max="5642" width="12.125" style="2" customWidth="1"/>
    <col min="5643" max="5888" width="10.875" style="2"/>
    <col min="5889" max="5892" width="13.375" style="2" customWidth="1"/>
    <col min="5893" max="5893" width="12.125" style="2" customWidth="1"/>
    <col min="5894" max="5894" width="11.25" style="2" bestFit="1" customWidth="1"/>
    <col min="5895" max="5895" width="10.875" style="2"/>
    <col min="5896" max="5896" width="13.375" style="2" customWidth="1"/>
    <col min="5897" max="5898" width="12.125" style="2" customWidth="1"/>
    <col min="5899" max="6144" width="10.875" style="2"/>
    <col min="6145" max="6148" width="13.375" style="2" customWidth="1"/>
    <col min="6149" max="6149" width="12.125" style="2" customWidth="1"/>
    <col min="6150" max="6150" width="11.25" style="2" bestFit="1" customWidth="1"/>
    <col min="6151" max="6151" width="10.875" style="2"/>
    <col min="6152" max="6152" width="13.375" style="2" customWidth="1"/>
    <col min="6153" max="6154" width="12.125" style="2" customWidth="1"/>
    <col min="6155" max="6400" width="10.875" style="2"/>
    <col min="6401" max="6404" width="13.375" style="2" customWidth="1"/>
    <col min="6405" max="6405" width="12.125" style="2" customWidth="1"/>
    <col min="6406" max="6406" width="11.25" style="2" bestFit="1" customWidth="1"/>
    <col min="6407" max="6407" width="10.875" style="2"/>
    <col min="6408" max="6408" width="13.375" style="2" customWidth="1"/>
    <col min="6409" max="6410" width="12.125" style="2" customWidth="1"/>
    <col min="6411" max="6656" width="10.875" style="2"/>
    <col min="6657" max="6660" width="13.375" style="2" customWidth="1"/>
    <col min="6661" max="6661" width="12.125" style="2" customWidth="1"/>
    <col min="6662" max="6662" width="11.25" style="2" bestFit="1" customWidth="1"/>
    <col min="6663" max="6663" width="10.875" style="2"/>
    <col min="6664" max="6664" width="13.375" style="2" customWidth="1"/>
    <col min="6665" max="6666" width="12.125" style="2" customWidth="1"/>
    <col min="6667" max="6912" width="10.875" style="2"/>
    <col min="6913" max="6916" width="13.375" style="2" customWidth="1"/>
    <col min="6917" max="6917" width="12.125" style="2" customWidth="1"/>
    <col min="6918" max="6918" width="11.25" style="2" bestFit="1" customWidth="1"/>
    <col min="6919" max="6919" width="10.875" style="2"/>
    <col min="6920" max="6920" width="13.375" style="2" customWidth="1"/>
    <col min="6921" max="6922" width="12.125" style="2" customWidth="1"/>
    <col min="6923" max="7168" width="10.875" style="2"/>
    <col min="7169" max="7172" width="13.375" style="2" customWidth="1"/>
    <col min="7173" max="7173" width="12.125" style="2" customWidth="1"/>
    <col min="7174" max="7174" width="11.25" style="2" bestFit="1" customWidth="1"/>
    <col min="7175" max="7175" width="10.875" style="2"/>
    <col min="7176" max="7176" width="13.375" style="2" customWidth="1"/>
    <col min="7177" max="7178" width="12.125" style="2" customWidth="1"/>
    <col min="7179" max="7424" width="10.875" style="2"/>
    <col min="7425" max="7428" width="13.375" style="2" customWidth="1"/>
    <col min="7429" max="7429" width="12.125" style="2" customWidth="1"/>
    <col min="7430" max="7430" width="11.25" style="2" bestFit="1" customWidth="1"/>
    <col min="7431" max="7431" width="10.875" style="2"/>
    <col min="7432" max="7432" width="13.375" style="2" customWidth="1"/>
    <col min="7433" max="7434" width="12.125" style="2" customWidth="1"/>
    <col min="7435" max="7680" width="10.875" style="2"/>
    <col min="7681" max="7684" width="13.375" style="2" customWidth="1"/>
    <col min="7685" max="7685" width="12.125" style="2" customWidth="1"/>
    <col min="7686" max="7686" width="11.25" style="2" bestFit="1" customWidth="1"/>
    <col min="7687" max="7687" width="10.875" style="2"/>
    <col min="7688" max="7688" width="13.375" style="2" customWidth="1"/>
    <col min="7689" max="7690" width="12.125" style="2" customWidth="1"/>
    <col min="7691" max="7936" width="10.875" style="2"/>
    <col min="7937" max="7940" width="13.375" style="2" customWidth="1"/>
    <col min="7941" max="7941" width="12.125" style="2" customWidth="1"/>
    <col min="7942" max="7942" width="11.25" style="2" bestFit="1" customWidth="1"/>
    <col min="7943" max="7943" width="10.875" style="2"/>
    <col min="7944" max="7944" width="13.375" style="2" customWidth="1"/>
    <col min="7945" max="7946" width="12.125" style="2" customWidth="1"/>
    <col min="7947" max="8192" width="10.875" style="2"/>
    <col min="8193" max="8196" width="13.375" style="2" customWidth="1"/>
    <col min="8197" max="8197" width="12.125" style="2" customWidth="1"/>
    <col min="8198" max="8198" width="11.25" style="2" bestFit="1" customWidth="1"/>
    <col min="8199" max="8199" width="10.875" style="2"/>
    <col min="8200" max="8200" width="13.375" style="2" customWidth="1"/>
    <col min="8201" max="8202" width="12.125" style="2" customWidth="1"/>
    <col min="8203" max="8448" width="10.875" style="2"/>
    <col min="8449" max="8452" width="13.375" style="2" customWidth="1"/>
    <col min="8453" max="8453" width="12.125" style="2" customWidth="1"/>
    <col min="8454" max="8454" width="11.25" style="2" bestFit="1" customWidth="1"/>
    <col min="8455" max="8455" width="10.875" style="2"/>
    <col min="8456" max="8456" width="13.375" style="2" customWidth="1"/>
    <col min="8457" max="8458" width="12.125" style="2" customWidth="1"/>
    <col min="8459" max="8704" width="10.875" style="2"/>
    <col min="8705" max="8708" width="13.375" style="2" customWidth="1"/>
    <col min="8709" max="8709" width="12.125" style="2" customWidth="1"/>
    <col min="8710" max="8710" width="11.25" style="2" bestFit="1" customWidth="1"/>
    <col min="8711" max="8711" width="10.875" style="2"/>
    <col min="8712" max="8712" width="13.375" style="2" customWidth="1"/>
    <col min="8713" max="8714" width="12.125" style="2" customWidth="1"/>
    <col min="8715" max="8960" width="10.875" style="2"/>
    <col min="8961" max="8964" width="13.375" style="2" customWidth="1"/>
    <col min="8965" max="8965" width="12.125" style="2" customWidth="1"/>
    <col min="8966" max="8966" width="11.25" style="2" bestFit="1" customWidth="1"/>
    <col min="8967" max="8967" width="10.875" style="2"/>
    <col min="8968" max="8968" width="13.375" style="2" customWidth="1"/>
    <col min="8969" max="8970" width="12.125" style="2" customWidth="1"/>
    <col min="8971" max="9216" width="10.875" style="2"/>
    <col min="9217" max="9220" width="13.375" style="2" customWidth="1"/>
    <col min="9221" max="9221" width="12.125" style="2" customWidth="1"/>
    <col min="9222" max="9222" width="11.25" style="2" bestFit="1" customWidth="1"/>
    <col min="9223" max="9223" width="10.875" style="2"/>
    <col min="9224" max="9224" width="13.375" style="2" customWidth="1"/>
    <col min="9225" max="9226" width="12.125" style="2" customWidth="1"/>
    <col min="9227" max="9472" width="10.875" style="2"/>
    <col min="9473" max="9476" width="13.375" style="2" customWidth="1"/>
    <col min="9477" max="9477" width="12.125" style="2" customWidth="1"/>
    <col min="9478" max="9478" width="11.25" style="2" bestFit="1" customWidth="1"/>
    <col min="9479" max="9479" width="10.875" style="2"/>
    <col min="9480" max="9480" width="13.375" style="2" customWidth="1"/>
    <col min="9481" max="9482" width="12.125" style="2" customWidth="1"/>
    <col min="9483" max="9728" width="10.875" style="2"/>
    <col min="9729" max="9732" width="13.375" style="2" customWidth="1"/>
    <col min="9733" max="9733" width="12.125" style="2" customWidth="1"/>
    <col min="9734" max="9734" width="11.25" style="2" bestFit="1" customWidth="1"/>
    <col min="9735" max="9735" width="10.875" style="2"/>
    <col min="9736" max="9736" width="13.375" style="2" customWidth="1"/>
    <col min="9737" max="9738" width="12.125" style="2" customWidth="1"/>
    <col min="9739" max="9984" width="10.875" style="2"/>
    <col min="9985" max="9988" width="13.375" style="2" customWidth="1"/>
    <col min="9989" max="9989" width="12.125" style="2" customWidth="1"/>
    <col min="9990" max="9990" width="11.25" style="2" bestFit="1" customWidth="1"/>
    <col min="9991" max="9991" width="10.875" style="2"/>
    <col min="9992" max="9992" width="13.375" style="2" customWidth="1"/>
    <col min="9993" max="9994" width="12.125" style="2" customWidth="1"/>
    <col min="9995" max="10240" width="10.875" style="2"/>
    <col min="10241" max="10244" width="13.375" style="2" customWidth="1"/>
    <col min="10245" max="10245" width="12.125" style="2" customWidth="1"/>
    <col min="10246" max="10246" width="11.25" style="2" bestFit="1" customWidth="1"/>
    <col min="10247" max="10247" width="10.875" style="2"/>
    <col min="10248" max="10248" width="13.375" style="2" customWidth="1"/>
    <col min="10249" max="10250" width="12.125" style="2" customWidth="1"/>
    <col min="10251" max="10496" width="10.875" style="2"/>
    <col min="10497" max="10500" width="13.375" style="2" customWidth="1"/>
    <col min="10501" max="10501" width="12.125" style="2" customWidth="1"/>
    <col min="10502" max="10502" width="11.25" style="2" bestFit="1" customWidth="1"/>
    <col min="10503" max="10503" width="10.875" style="2"/>
    <col min="10504" max="10504" width="13.375" style="2" customWidth="1"/>
    <col min="10505" max="10506" width="12.125" style="2" customWidth="1"/>
    <col min="10507" max="10752" width="10.875" style="2"/>
    <col min="10753" max="10756" width="13.375" style="2" customWidth="1"/>
    <col min="10757" max="10757" width="12.125" style="2" customWidth="1"/>
    <col min="10758" max="10758" width="11.25" style="2" bestFit="1" customWidth="1"/>
    <col min="10759" max="10759" width="10.875" style="2"/>
    <col min="10760" max="10760" width="13.375" style="2" customWidth="1"/>
    <col min="10761" max="10762" width="12.125" style="2" customWidth="1"/>
    <col min="10763" max="11008" width="10.875" style="2"/>
    <col min="11009" max="11012" width="13.375" style="2" customWidth="1"/>
    <col min="11013" max="11013" width="12.125" style="2" customWidth="1"/>
    <col min="11014" max="11014" width="11.25" style="2" bestFit="1" customWidth="1"/>
    <col min="11015" max="11015" width="10.875" style="2"/>
    <col min="11016" max="11016" width="13.375" style="2" customWidth="1"/>
    <col min="11017" max="11018" width="12.125" style="2" customWidth="1"/>
    <col min="11019" max="11264" width="10.875" style="2"/>
    <col min="11265" max="11268" width="13.375" style="2" customWidth="1"/>
    <col min="11269" max="11269" width="12.125" style="2" customWidth="1"/>
    <col min="11270" max="11270" width="11.25" style="2" bestFit="1" customWidth="1"/>
    <col min="11271" max="11271" width="10.875" style="2"/>
    <col min="11272" max="11272" width="13.375" style="2" customWidth="1"/>
    <col min="11273" max="11274" width="12.125" style="2" customWidth="1"/>
    <col min="11275" max="11520" width="10.875" style="2"/>
    <col min="11521" max="11524" width="13.375" style="2" customWidth="1"/>
    <col min="11525" max="11525" width="12.125" style="2" customWidth="1"/>
    <col min="11526" max="11526" width="11.25" style="2" bestFit="1" customWidth="1"/>
    <col min="11527" max="11527" width="10.875" style="2"/>
    <col min="11528" max="11528" width="13.375" style="2" customWidth="1"/>
    <col min="11529" max="11530" width="12.125" style="2" customWidth="1"/>
    <col min="11531" max="11776" width="10.875" style="2"/>
    <col min="11777" max="11780" width="13.375" style="2" customWidth="1"/>
    <col min="11781" max="11781" width="12.125" style="2" customWidth="1"/>
    <col min="11782" max="11782" width="11.25" style="2" bestFit="1" customWidth="1"/>
    <col min="11783" max="11783" width="10.875" style="2"/>
    <col min="11784" max="11784" width="13.375" style="2" customWidth="1"/>
    <col min="11785" max="11786" width="12.125" style="2" customWidth="1"/>
    <col min="11787" max="12032" width="10.875" style="2"/>
    <col min="12033" max="12036" width="13.375" style="2" customWidth="1"/>
    <col min="12037" max="12037" width="12.125" style="2" customWidth="1"/>
    <col min="12038" max="12038" width="11.25" style="2" bestFit="1" customWidth="1"/>
    <col min="12039" max="12039" width="10.875" style="2"/>
    <col min="12040" max="12040" width="13.375" style="2" customWidth="1"/>
    <col min="12041" max="12042" width="12.125" style="2" customWidth="1"/>
    <col min="12043" max="12288" width="10.875" style="2"/>
    <col min="12289" max="12292" width="13.375" style="2" customWidth="1"/>
    <col min="12293" max="12293" width="12.125" style="2" customWidth="1"/>
    <col min="12294" max="12294" width="11.25" style="2" bestFit="1" customWidth="1"/>
    <col min="12295" max="12295" width="10.875" style="2"/>
    <col min="12296" max="12296" width="13.375" style="2" customWidth="1"/>
    <col min="12297" max="12298" width="12.125" style="2" customWidth="1"/>
    <col min="12299" max="12544" width="10.875" style="2"/>
    <col min="12545" max="12548" width="13.375" style="2" customWidth="1"/>
    <col min="12549" max="12549" width="12.125" style="2" customWidth="1"/>
    <col min="12550" max="12550" width="11.25" style="2" bestFit="1" customWidth="1"/>
    <col min="12551" max="12551" width="10.875" style="2"/>
    <col min="12552" max="12552" width="13.375" style="2" customWidth="1"/>
    <col min="12553" max="12554" width="12.125" style="2" customWidth="1"/>
    <col min="12555" max="12800" width="10.875" style="2"/>
    <col min="12801" max="12804" width="13.375" style="2" customWidth="1"/>
    <col min="12805" max="12805" width="12.125" style="2" customWidth="1"/>
    <col min="12806" max="12806" width="11.25" style="2" bestFit="1" customWidth="1"/>
    <col min="12807" max="12807" width="10.875" style="2"/>
    <col min="12808" max="12808" width="13.375" style="2" customWidth="1"/>
    <col min="12809" max="12810" width="12.125" style="2" customWidth="1"/>
    <col min="12811" max="13056" width="10.875" style="2"/>
    <col min="13057" max="13060" width="13.375" style="2" customWidth="1"/>
    <col min="13061" max="13061" width="12.125" style="2" customWidth="1"/>
    <col min="13062" max="13062" width="11.25" style="2" bestFit="1" customWidth="1"/>
    <col min="13063" max="13063" width="10.875" style="2"/>
    <col min="13064" max="13064" width="13.375" style="2" customWidth="1"/>
    <col min="13065" max="13066" width="12.125" style="2" customWidth="1"/>
    <col min="13067" max="13312" width="10.875" style="2"/>
    <col min="13313" max="13316" width="13.375" style="2" customWidth="1"/>
    <col min="13317" max="13317" width="12.125" style="2" customWidth="1"/>
    <col min="13318" max="13318" width="11.25" style="2" bestFit="1" customWidth="1"/>
    <col min="13319" max="13319" width="10.875" style="2"/>
    <col min="13320" max="13320" width="13.375" style="2" customWidth="1"/>
    <col min="13321" max="13322" width="12.125" style="2" customWidth="1"/>
    <col min="13323" max="13568" width="10.875" style="2"/>
    <col min="13569" max="13572" width="13.375" style="2" customWidth="1"/>
    <col min="13573" max="13573" width="12.125" style="2" customWidth="1"/>
    <col min="13574" max="13574" width="11.25" style="2" bestFit="1" customWidth="1"/>
    <col min="13575" max="13575" width="10.875" style="2"/>
    <col min="13576" max="13576" width="13.375" style="2" customWidth="1"/>
    <col min="13577" max="13578" width="12.125" style="2" customWidth="1"/>
    <col min="13579" max="13824" width="10.875" style="2"/>
    <col min="13825" max="13828" width="13.375" style="2" customWidth="1"/>
    <col min="13829" max="13829" width="12.125" style="2" customWidth="1"/>
    <col min="13830" max="13830" width="11.25" style="2" bestFit="1" customWidth="1"/>
    <col min="13831" max="13831" width="10.875" style="2"/>
    <col min="13832" max="13832" width="13.375" style="2" customWidth="1"/>
    <col min="13833" max="13834" width="12.125" style="2" customWidth="1"/>
    <col min="13835" max="14080" width="10.875" style="2"/>
    <col min="14081" max="14084" width="13.375" style="2" customWidth="1"/>
    <col min="14085" max="14085" width="12.125" style="2" customWidth="1"/>
    <col min="14086" max="14086" width="11.25" style="2" bestFit="1" customWidth="1"/>
    <col min="14087" max="14087" width="10.875" style="2"/>
    <col min="14088" max="14088" width="13.375" style="2" customWidth="1"/>
    <col min="14089" max="14090" width="12.125" style="2" customWidth="1"/>
    <col min="14091" max="14336" width="10.875" style="2"/>
    <col min="14337" max="14340" width="13.375" style="2" customWidth="1"/>
    <col min="14341" max="14341" width="12.125" style="2" customWidth="1"/>
    <col min="14342" max="14342" width="11.25" style="2" bestFit="1" customWidth="1"/>
    <col min="14343" max="14343" width="10.875" style="2"/>
    <col min="14344" max="14344" width="13.375" style="2" customWidth="1"/>
    <col min="14345" max="14346" width="12.125" style="2" customWidth="1"/>
    <col min="14347" max="14592" width="10.875" style="2"/>
    <col min="14593" max="14596" width="13.375" style="2" customWidth="1"/>
    <col min="14597" max="14597" width="12.125" style="2" customWidth="1"/>
    <col min="14598" max="14598" width="11.25" style="2" bestFit="1" customWidth="1"/>
    <col min="14599" max="14599" width="10.875" style="2"/>
    <col min="14600" max="14600" width="13.375" style="2" customWidth="1"/>
    <col min="14601" max="14602" width="12.125" style="2" customWidth="1"/>
    <col min="14603" max="14848" width="10.875" style="2"/>
    <col min="14849" max="14852" width="13.375" style="2" customWidth="1"/>
    <col min="14853" max="14853" width="12.125" style="2" customWidth="1"/>
    <col min="14854" max="14854" width="11.25" style="2" bestFit="1" customWidth="1"/>
    <col min="14855" max="14855" width="10.875" style="2"/>
    <col min="14856" max="14856" width="13.375" style="2" customWidth="1"/>
    <col min="14857" max="14858" width="12.125" style="2" customWidth="1"/>
    <col min="14859" max="15104" width="10.875" style="2"/>
    <col min="15105" max="15108" width="13.375" style="2" customWidth="1"/>
    <col min="15109" max="15109" width="12.125" style="2" customWidth="1"/>
    <col min="15110" max="15110" width="11.25" style="2" bestFit="1" customWidth="1"/>
    <col min="15111" max="15111" width="10.875" style="2"/>
    <col min="15112" max="15112" width="13.375" style="2" customWidth="1"/>
    <col min="15113" max="15114" width="12.125" style="2" customWidth="1"/>
    <col min="15115" max="15360" width="10.875" style="2"/>
    <col min="15361" max="15364" width="13.375" style="2" customWidth="1"/>
    <col min="15365" max="15365" width="12.125" style="2" customWidth="1"/>
    <col min="15366" max="15366" width="11.25" style="2" bestFit="1" customWidth="1"/>
    <col min="15367" max="15367" width="10.875" style="2"/>
    <col min="15368" max="15368" width="13.375" style="2" customWidth="1"/>
    <col min="15369" max="15370" width="12.125" style="2" customWidth="1"/>
    <col min="15371" max="15616" width="10.875" style="2"/>
    <col min="15617" max="15620" width="13.375" style="2" customWidth="1"/>
    <col min="15621" max="15621" width="12.125" style="2" customWidth="1"/>
    <col min="15622" max="15622" width="11.25" style="2" bestFit="1" customWidth="1"/>
    <col min="15623" max="15623" width="10.875" style="2"/>
    <col min="15624" max="15624" width="13.375" style="2" customWidth="1"/>
    <col min="15625" max="15626" width="12.125" style="2" customWidth="1"/>
    <col min="15627" max="15872" width="10.875" style="2"/>
    <col min="15873" max="15876" width="13.375" style="2" customWidth="1"/>
    <col min="15877" max="15877" width="12.125" style="2" customWidth="1"/>
    <col min="15878" max="15878" width="11.25" style="2" bestFit="1" customWidth="1"/>
    <col min="15879" max="15879" width="10.875" style="2"/>
    <col min="15880" max="15880" width="13.375" style="2" customWidth="1"/>
    <col min="15881" max="15882" width="12.125" style="2" customWidth="1"/>
    <col min="15883" max="16128" width="10.875" style="2"/>
    <col min="16129" max="16132" width="13.375" style="2" customWidth="1"/>
    <col min="16133" max="16133" width="12.125" style="2" customWidth="1"/>
    <col min="16134" max="16134" width="11.25" style="2" bestFit="1" customWidth="1"/>
    <col min="16135" max="16135" width="10.875" style="2"/>
    <col min="16136" max="16136" width="13.375" style="2" customWidth="1"/>
    <col min="16137" max="16138" width="12.125" style="2" customWidth="1"/>
    <col min="16139" max="16384" width="10.875" style="2"/>
  </cols>
  <sheetData>
    <row r="1" spans="1:20" x14ac:dyDescent="0.2">
      <c r="A1" s="1"/>
    </row>
    <row r="6" spans="1:20" x14ac:dyDescent="0.2">
      <c r="B6" s="42"/>
      <c r="C6" s="42"/>
      <c r="D6" s="42"/>
      <c r="E6" s="111" t="s">
        <v>466</v>
      </c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20" ht="18" thickBot="1" x14ac:dyDescent="0.25">
      <c r="B7" s="4"/>
      <c r="C7" s="4"/>
      <c r="D7" s="4"/>
      <c r="E7" s="4"/>
      <c r="F7" s="56" t="s">
        <v>166</v>
      </c>
      <c r="G7" s="4"/>
      <c r="H7" s="4"/>
      <c r="I7" s="4"/>
      <c r="J7" s="56" t="s">
        <v>2</v>
      </c>
      <c r="K7" s="42"/>
      <c r="T7" s="42"/>
    </row>
    <row r="8" spans="1:20" x14ac:dyDescent="0.2">
      <c r="C8" s="8"/>
      <c r="D8" s="22" t="s">
        <v>146</v>
      </c>
      <c r="E8" s="9"/>
      <c r="F8" s="9"/>
      <c r="G8" s="9"/>
      <c r="H8" s="9"/>
      <c r="I8" s="8"/>
      <c r="J8" s="8"/>
      <c r="T8" s="42"/>
    </row>
    <row r="9" spans="1:20" x14ac:dyDescent="0.2">
      <c r="C9" s="7" t="s">
        <v>467</v>
      </c>
      <c r="D9" s="7" t="s">
        <v>468</v>
      </c>
      <c r="E9" s="7" t="s">
        <v>469</v>
      </c>
      <c r="F9" s="7" t="s">
        <v>470</v>
      </c>
      <c r="G9" s="7" t="s">
        <v>471</v>
      </c>
      <c r="H9" s="7" t="s">
        <v>472</v>
      </c>
      <c r="I9" s="7" t="s">
        <v>473</v>
      </c>
      <c r="J9" s="7" t="s">
        <v>474</v>
      </c>
      <c r="T9" s="42"/>
    </row>
    <row r="10" spans="1:20" x14ac:dyDescent="0.2">
      <c r="B10" s="9"/>
      <c r="C10" s="38"/>
      <c r="D10" s="38"/>
      <c r="E10" s="13" t="s">
        <v>475</v>
      </c>
      <c r="F10" s="13" t="s">
        <v>476</v>
      </c>
      <c r="G10" s="13" t="s">
        <v>477</v>
      </c>
      <c r="H10" s="13" t="s">
        <v>478</v>
      </c>
      <c r="I10" s="38"/>
      <c r="J10" s="38"/>
      <c r="K10" s="42"/>
      <c r="T10" s="42"/>
    </row>
    <row r="11" spans="1:20" x14ac:dyDescent="0.2">
      <c r="C11" s="8"/>
      <c r="T11" s="42"/>
    </row>
    <row r="12" spans="1:20" x14ac:dyDescent="0.2">
      <c r="B12" s="53" t="s">
        <v>204</v>
      </c>
      <c r="C12" s="11">
        <f t="shared" ref="C12:J12" si="0">C14+C30</f>
        <v>910128</v>
      </c>
      <c r="D12" s="6">
        <f t="shared" si="0"/>
        <v>845483</v>
      </c>
      <c r="E12" s="6">
        <f t="shared" si="0"/>
        <v>256176</v>
      </c>
      <c r="F12" s="6">
        <f t="shared" si="0"/>
        <v>397428</v>
      </c>
      <c r="G12" s="6">
        <f t="shared" si="0"/>
        <v>82554</v>
      </c>
      <c r="H12" s="6">
        <f t="shared" si="0"/>
        <v>88694</v>
      </c>
      <c r="I12" s="6">
        <f t="shared" si="0"/>
        <v>63056</v>
      </c>
      <c r="J12" s="6">
        <f t="shared" si="0"/>
        <v>1589</v>
      </c>
      <c r="T12" s="42"/>
    </row>
    <row r="13" spans="1:20" x14ac:dyDescent="0.2">
      <c r="C13" s="8"/>
      <c r="T13" s="42"/>
    </row>
    <row r="14" spans="1:20" x14ac:dyDescent="0.2">
      <c r="B14" s="53" t="s">
        <v>221</v>
      </c>
      <c r="C14" s="11">
        <f t="shared" ref="C14:J14" si="1">SUM(C16:C28)</f>
        <v>424878</v>
      </c>
      <c r="D14" s="6">
        <f t="shared" si="1"/>
        <v>391405</v>
      </c>
      <c r="E14" s="6">
        <f t="shared" si="1"/>
        <v>112629</v>
      </c>
      <c r="F14" s="6">
        <f t="shared" si="1"/>
        <v>183475</v>
      </c>
      <c r="G14" s="6">
        <f t="shared" si="1"/>
        <v>21874</v>
      </c>
      <c r="H14" s="6">
        <f t="shared" si="1"/>
        <v>63925</v>
      </c>
      <c r="I14" s="6">
        <f t="shared" si="1"/>
        <v>32956</v>
      </c>
      <c r="J14" s="6">
        <f t="shared" si="1"/>
        <v>517</v>
      </c>
      <c r="T14" s="42"/>
    </row>
    <row r="15" spans="1:20" x14ac:dyDescent="0.2">
      <c r="B15" s="112"/>
      <c r="C15" s="11"/>
      <c r="D15" s="75"/>
      <c r="E15" s="75"/>
      <c r="F15" s="75"/>
      <c r="G15" s="75"/>
      <c r="H15" s="75"/>
      <c r="I15" s="75"/>
      <c r="J15" s="75"/>
      <c r="T15" s="42"/>
    </row>
    <row r="16" spans="1:20" x14ac:dyDescent="0.2">
      <c r="B16" s="65" t="s">
        <v>461</v>
      </c>
      <c r="C16" s="14">
        <f>D16+I16+J16</f>
        <v>31223</v>
      </c>
      <c r="D16" s="76">
        <v>4600</v>
      </c>
      <c r="E16" s="76">
        <v>1645</v>
      </c>
      <c r="F16" s="76">
        <v>2955</v>
      </c>
      <c r="G16" s="87" t="s">
        <v>140</v>
      </c>
      <c r="H16" s="87" t="s">
        <v>140</v>
      </c>
      <c r="I16" s="76">
        <v>26609</v>
      </c>
      <c r="J16" s="76">
        <v>14</v>
      </c>
      <c r="L16" s="16"/>
      <c r="T16" s="42"/>
    </row>
    <row r="17" spans="2:20" x14ac:dyDescent="0.2">
      <c r="B17" s="1" t="s">
        <v>403</v>
      </c>
      <c r="C17" s="14">
        <f>D17+I17+J17</f>
        <v>27276</v>
      </c>
      <c r="D17" s="16">
        <v>21429</v>
      </c>
      <c r="E17" s="16">
        <v>2588</v>
      </c>
      <c r="F17" s="16">
        <v>13236</v>
      </c>
      <c r="G17" s="16">
        <v>2624</v>
      </c>
      <c r="H17" s="16">
        <v>2627</v>
      </c>
      <c r="I17" s="16">
        <v>5842</v>
      </c>
      <c r="J17" s="16">
        <v>5</v>
      </c>
      <c r="L17" s="16"/>
      <c r="T17" s="42"/>
    </row>
    <row r="18" spans="2:20" x14ac:dyDescent="0.2">
      <c r="B18" s="1" t="s">
        <v>404</v>
      </c>
      <c r="C18" s="14">
        <f>D18+I18+J18</f>
        <v>33825</v>
      </c>
      <c r="D18" s="16">
        <v>33451</v>
      </c>
      <c r="E18" s="16">
        <v>3272</v>
      </c>
      <c r="F18" s="16">
        <v>17547</v>
      </c>
      <c r="G18" s="16">
        <v>3950</v>
      </c>
      <c r="H18" s="16">
        <v>7787</v>
      </c>
      <c r="I18" s="16">
        <v>361</v>
      </c>
      <c r="J18" s="16">
        <v>13</v>
      </c>
      <c r="L18" s="16"/>
      <c r="T18" s="42"/>
    </row>
    <row r="19" spans="2:20" x14ac:dyDescent="0.2">
      <c r="B19" s="1" t="s">
        <v>405</v>
      </c>
      <c r="C19" s="14">
        <f>D19+I19+J19</f>
        <v>30237</v>
      </c>
      <c r="D19" s="16">
        <v>30139</v>
      </c>
      <c r="E19" s="16">
        <v>3186</v>
      </c>
      <c r="F19" s="16">
        <v>16092</v>
      </c>
      <c r="G19" s="16">
        <v>2920</v>
      </c>
      <c r="H19" s="16">
        <v>7206</v>
      </c>
      <c r="I19" s="16">
        <v>87</v>
      </c>
      <c r="J19" s="16">
        <v>11</v>
      </c>
      <c r="L19" s="16"/>
      <c r="T19" s="42"/>
    </row>
    <row r="20" spans="2:20" x14ac:dyDescent="0.2">
      <c r="B20" s="1" t="s">
        <v>406</v>
      </c>
      <c r="C20" s="14">
        <f>D20+I20+J20</f>
        <v>30645</v>
      </c>
      <c r="D20" s="16">
        <v>30595</v>
      </c>
      <c r="E20" s="16">
        <v>2989</v>
      </c>
      <c r="F20" s="16">
        <v>15927</v>
      </c>
      <c r="G20" s="16">
        <v>2549</v>
      </c>
      <c r="H20" s="16">
        <v>8424</v>
      </c>
      <c r="I20" s="16">
        <v>25</v>
      </c>
      <c r="J20" s="16">
        <v>25</v>
      </c>
      <c r="L20" s="16"/>
      <c r="T20" s="42"/>
    </row>
    <row r="21" spans="2:20" x14ac:dyDescent="0.2">
      <c r="B21" s="1" t="s">
        <v>407</v>
      </c>
      <c r="C21" s="14">
        <f t="shared" ref="C21:C28" si="2">D21+I21+J21</f>
        <v>31550</v>
      </c>
      <c r="D21" s="16">
        <v>31513</v>
      </c>
      <c r="E21" s="16">
        <v>3390</v>
      </c>
      <c r="F21" s="16">
        <v>15208</v>
      </c>
      <c r="G21" s="16">
        <v>2179</v>
      </c>
      <c r="H21" s="16">
        <v>10188</v>
      </c>
      <c r="I21" s="16">
        <v>5</v>
      </c>
      <c r="J21" s="16">
        <v>32</v>
      </c>
      <c r="L21" s="16"/>
      <c r="T21" s="42"/>
    </row>
    <row r="22" spans="2:20" x14ac:dyDescent="0.2">
      <c r="B22" s="1" t="s">
        <v>408</v>
      </c>
      <c r="C22" s="14">
        <f t="shared" si="2"/>
        <v>35763</v>
      </c>
      <c r="D22" s="16">
        <v>35710</v>
      </c>
      <c r="E22" s="16">
        <v>7090</v>
      </c>
      <c r="F22" s="16">
        <v>17304</v>
      </c>
      <c r="G22" s="16">
        <v>1782</v>
      </c>
      <c r="H22" s="16">
        <v>8768</v>
      </c>
      <c r="I22" s="16">
        <v>12</v>
      </c>
      <c r="J22" s="16">
        <v>41</v>
      </c>
      <c r="L22" s="16"/>
      <c r="T22" s="42"/>
    </row>
    <row r="23" spans="2:20" x14ac:dyDescent="0.2">
      <c r="B23" s="1" t="s">
        <v>409</v>
      </c>
      <c r="C23" s="14">
        <f t="shared" si="2"/>
        <v>42988</v>
      </c>
      <c r="D23" s="16">
        <v>42940</v>
      </c>
      <c r="E23" s="16">
        <v>11329</v>
      </c>
      <c r="F23" s="16">
        <v>21929</v>
      </c>
      <c r="G23" s="16">
        <v>1469</v>
      </c>
      <c r="H23" s="16">
        <v>7121</v>
      </c>
      <c r="I23" s="16">
        <v>4</v>
      </c>
      <c r="J23" s="16">
        <v>44</v>
      </c>
      <c r="L23" s="16"/>
      <c r="T23" s="42"/>
    </row>
    <row r="24" spans="2:20" x14ac:dyDescent="0.2">
      <c r="B24" s="1" t="s">
        <v>410</v>
      </c>
      <c r="C24" s="14">
        <f t="shared" si="2"/>
        <v>36296</v>
      </c>
      <c r="D24" s="16">
        <v>36250</v>
      </c>
      <c r="E24" s="16">
        <v>12672</v>
      </c>
      <c r="F24" s="16">
        <v>17706</v>
      </c>
      <c r="G24" s="16">
        <v>761</v>
      </c>
      <c r="H24" s="16">
        <v>4042</v>
      </c>
      <c r="I24" s="16">
        <v>5</v>
      </c>
      <c r="J24" s="16">
        <v>41</v>
      </c>
      <c r="L24" s="16"/>
      <c r="T24" s="42"/>
    </row>
    <row r="25" spans="2:20" x14ac:dyDescent="0.2">
      <c r="B25" s="1" t="s">
        <v>411</v>
      </c>
      <c r="C25" s="14">
        <f t="shared" si="2"/>
        <v>32582</v>
      </c>
      <c r="D25" s="16">
        <v>32534</v>
      </c>
      <c r="E25" s="16">
        <v>14080</v>
      </c>
      <c r="F25" s="16">
        <v>14292</v>
      </c>
      <c r="G25" s="16">
        <v>572</v>
      </c>
      <c r="H25" s="16">
        <v>2648</v>
      </c>
      <c r="I25" s="16">
        <v>2</v>
      </c>
      <c r="J25" s="16">
        <v>46</v>
      </c>
      <c r="L25" s="16"/>
      <c r="T25" s="42"/>
    </row>
    <row r="26" spans="2:20" x14ac:dyDescent="0.2">
      <c r="B26" s="1" t="s">
        <v>479</v>
      </c>
      <c r="C26" s="14">
        <f t="shared" si="2"/>
        <v>31676</v>
      </c>
      <c r="D26" s="16">
        <v>31618</v>
      </c>
      <c r="E26" s="16">
        <v>16077</v>
      </c>
      <c r="F26" s="16">
        <v>11971</v>
      </c>
      <c r="G26" s="16">
        <v>436</v>
      </c>
      <c r="H26" s="16">
        <v>2276</v>
      </c>
      <c r="I26" s="16">
        <v>1</v>
      </c>
      <c r="J26" s="16">
        <v>57</v>
      </c>
      <c r="L26" s="16"/>
      <c r="T26" s="42"/>
    </row>
    <row r="27" spans="2:20" x14ac:dyDescent="0.2">
      <c r="B27" s="1" t="s">
        <v>480</v>
      </c>
      <c r="C27" s="14">
        <f t="shared" si="2"/>
        <v>27658</v>
      </c>
      <c r="D27" s="16">
        <v>27607</v>
      </c>
      <c r="E27" s="16">
        <v>13596</v>
      </c>
      <c r="F27" s="16">
        <v>10705</v>
      </c>
      <c r="G27" s="16">
        <v>1227</v>
      </c>
      <c r="H27" s="16">
        <v>1428</v>
      </c>
      <c r="I27" s="16">
        <v>2</v>
      </c>
      <c r="J27" s="16">
        <v>49</v>
      </c>
      <c r="L27" s="16"/>
      <c r="T27" s="42"/>
    </row>
    <row r="28" spans="2:20" x14ac:dyDescent="0.2">
      <c r="B28" s="1" t="s">
        <v>481</v>
      </c>
      <c r="C28" s="14">
        <f t="shared" si="2"/>
        <v>33159</v>
      </c>
      <c r="D28" s="16">
        <f>16774+9666+6579</f>
        <v>33019</v>
      </c>
      <c r="E28" s="16">
        <f>9895+6333+4487</f>
        <v>20715</v>
      </c>
      <c r="F28" s="16">
        <f>4819+2355+1429</f>
        <v>8603</v>
      </c>
      <c r="G28" s="16">
        <f>867+340+198</f>
        <v>1405</v>
      </c>
      <c r="H28" s="16">
        <f>766+362+282</f>
        <v>1410</v>
      </c>
      <c r="I28" s="16">
        <v>1</v>
      </c>
      <c r="J28" s="16">
        <f>49+46+44</f>
        <v>139</v>
      </c>
      <c r="L28" s="16"/>
      <c r="T28" s="42"/>
    </row>
    <row r="29" spans="2:20" x14ac:dyDescent="0.2">
      <c r="C29" s="8"/>
      <c r="D29" s="16"/>
      <c r="T29" s="42"/>
    </row>
    <row r="30" spans="2:20" x14ac:dyDescent="0.2">
      <c r="B30" s="53" t="s">
        <v>222</v>
      </c>
      <c r="C30" s="11">
        <f t="shared" ref="C30:I30" si="3">SUM(C32:C44)</f>
        <v>485250</v>
      </c>
      <c r="D30" s="6">
        <f t="shared" si="3"/>
        <v>454078</v>
      </c>
      <c r="E30" s="6">
        <f t="shared" si="3"/>
        <v>143547</v>
      </c>
      <c r="F30" s="6">
        <f t="shared" si="3"/>
        <v>213953</v>
      </c>
      <c r="G30" s="6">
        <f t="shared" si="3"/>
        <v>60680</v>
      </c>
      <c r="H30" s="6">
        <f t="shared" si="3"/>
        <v>24769</v>
      </c>
      <c r="I30" s="6">
        <f t="shared" si="3"/>
        <v>30100</v>
      </c>
      <c r="J30" s="6">
        <f>SUM(J32:J44)</f>
        <v>1072</v>
      </c>
      <c r="T30" s="42"/>
    </row>
    <row r="31" spans="2:20" x14ac:dyDescent="0.2">
      <c r="B31" s="112"/>
      <c r="C31" s="11"/>
      <c r="D31" s="75"/>
      <c r="E31" s="75"/>
      <c r="F31" s="75"/>
      <c r="G31" s="75"/>
      <c r="H31" s="75"/>
      <c r="I31" s="75"/>
      <c r="J31" s="75"/>
      <c r="T31" s="42"/>
    </row>
    <row r="32" spans="2:20" x14ac:dyDescent="0.2">
      <c r="B32" s="65" t="s">
        <v>461</v>
      </c>
      <c r="C32" s="14">
        <f>D32+I32+J32</f>
        <v>29492</v>
      </c>
      <c r="D32" s="76">
        <v>3967</v>
      </c>
      <c r="E32" s="76">
        <v>1068</v>
      </c>
      <c r="F32" s="76">
        <v>2899</v>
      </c>
      <c r="G32" s="87" t="s">
        <v>140</v>
      </c>
      <c r="H32" s="87" t="s">
        <v>140</v>
      </c>
      <c r="I32" s="76">
        <v>25515</v>
      </c>
      <c r="J32" s="76">
        <v>10</v>
      </c>
      <c r="L32" s="16"/>
      <c r="T32" s="42"/>
    </row>
    <row r="33" spans="1:20" x14ac:dyDescent="0.2">
      <c r="B33" s="1" t="s">
        <v>403</v>
      </c>
      <c r="C33" s="14">
        <f>D33+I33+J33</f>
        <v>28212</v>
      </c>
      <c r="D33" s="16">
        <v>23958</v>
      </c>
      <c r="E33" s="16">
        <v>1787</v>
      </c>
      <c r="F33" s="16">
        <v>11884</v>
      </c>
      <c r="G33" s="16">
        <v>7618</v>
      </c>
      <c r="H33" s="16">
        <v>2326</v>
      </c>
      <c r="I33" s="16">
        <v>4242</v>
      </c>
      <c r="J33" s="16">
        <v>12</v>
      </c>
      <c r="L33" s="16"/>
      <c r="T33" s="42"/>
    </row>
    <row r="34" spans="1:20" x14ac:dyDescent="0.2">
      <c r="B34" s="1" t="s">
        <v>404</v>
      </c>
      <c r="C34" s="14">
        <f>D34+I34+J34</f>
        <v>35710</v>
      </c>
      <c r="D34" s="16">
        <v>35491</v>
      </c>
      <c r="E34" s="16">
        <v>2332</v>
      </c>
      <c r="F34" s="16">
        <v>16877</v>
      </c>
      <c r="G34" s="16">
        <v>10794</v>
      </c>
      <c r="H34" s="16">
        <v>4692</v>
      </c>
      <c r="I34" s="16">
        <v>204</v>
      </c>
      <c r="J34" s="16">
        <v>15</v>
      </c>
      <c r="L34" s="16"/>
      <c r="T34" s="42"/>
    </row>
    <row r="35" spans="1:20" x14ac:dyDescent="0.2">
      <c r="B35" s="1" t="s">
        <v>405</v>
      </c>
      <c r="C35" s="14">
        <f>D35+I35+J35</f>
        <v>33468</v>
      </c>
      <c r="D35" s="16">
        <v>33372</v>
      </c>
      <c r="E35" s="16">
        <v>2403</v>
      </c>
      <c r="F35" s="16">
        <v>18389</v>
      </c>
      <c r="G35" s="16">
        <v>8538</v>
      </c>
      <c r="H35" s="16">
        <v>3295</v>
      </c>
      <c r="I35" s="16">
        <v>82</v>
      </c>
      <c r="J35" s="16">
        <v>14</v>
      </c>
      <c r="L35" s="16"/>
      <c r="T35" s="42"/>
    </row>
    <row r="36" spans="1:20" x14ac:dyDescent="0.2">
      <c r="B36" s="1" t="s">
        <v>406</v>
      </c>
      <c r="C36" s="14">
        <f>D36+I36+J36</f>
        <v>34126</v>
      </c>
      <c r="D36" s="16">
        <v>34076</v>
      </c>
      <c r="E36" s="16">
        <v>2152</v>
      </c>
      <c r="F36" s="16">
        <v>19222</v>
      </c>
      <c r="G36" s="16">
        <v>8537</v>
      </c>
      <c r="H36" s="16">
        <v>3459</v>
      </c>
      <c r="I36" s="16">
        <v>28</v>
      </c>
      <c r="J36" s="16">
        <v>22</v>
      </c>
      <c r="L36" s="16"/>
      <c r="T36" s="42"/>
    </row>
    <row r="37" spans="1:20" x14ac:dyDescent="0.2">
      <c r="B37" s="1" t="s">
        <v>407</v>
      </c>
      <c r="C37" s="14">
        <f t="shared" ref="C37:C44" si="4">D37+I37+J37</f>
        <v>32985</v>
      </c>
      <c r="D37" s="16">
        <v>32940</v>
      </c>
      <c r="E37" s="16">
        <v>2827</v>
      </c>
      <c r="F37" s="16">
        <v>17489</v>
      </c>
      <c r="G37" s="16">
        <v>8163</v>
      </c>
      <c r="H37" s="16">
        <v>3872</v>
      </c>
      <c r="I37" s="16">
        <v>13</v>
      </c>
      <c r="J37" s="16">
        <v>32</v>
      </c>
      <c r="L37" s="16"/>
      <c r="T37" s="42"/>
    </row>
    <row r="38" spans="1:20" x14ac:dyDescent="0.2">
      <c r="B38" s="1" t="s">
        <v>408</v>
      </c>
      <c r="C38" s="14">
        <f t="shared" si="4"/>
        <v>37230</v>
      </c>
      <c r="D38" s="16">
        <v>37191</v>
      </c>
      <c r="E38" s="16">
        <v>6594</v>
      </c>
      <c r="F38" s="16">
        <v>20762</v>
      </c>
      <c r="G38" s="16">
        <v>6121</v>
      </c>
      <c r="H38" s="16">
        <v>2913</v>
      </c>
      <c r="I38" s="16">
        <v>4</v>
      </c>
      <c r="J38" s="16">
        <v>35</v>
      </c>
      <c r="L38" s="16"/>
      <c r="T38" s="42"/>
    </row>
    <row r="39" spans="1:20" x14ac:dyDescent="0.2">
      <c r="B39" s="1" t="s">
        <v>409</v>
      </c>
      <c r="C39" s="14">
        <f t="shared" si="4"/>
        <v>44841</v>
      </c>
      <c r="D39" s="16">
        <v>44788</v>
      </c>
      <c r="E39" s="16">
        <v>11436</v>
      </c>
      <c r="F39" s="16">
        <v>25658</v>
      </c>
      <c r="G39" s="16">
        <v>4667</v>
      </c>
      <c r="H39" s="16">
        <v>1825</v>
      </c>
      <c r="I39" s="16">
        <v>4</v>
      </c>
      <c r="J39" s="16">
        <v>49</v>
      </c>
      <c r="L39" s="16"/>
      <c r="T39" s="42"/>
    </row>
    <row r="40" spans="1:20" x14ac:dyDescent="0.2">
      <c r="B40" s="1" t="s">
        <v>410</v>
      </c>
      <c r="C40" s="14">
        <f t="shared" si="4"/>
        <v>39441</v>
      </c>
      <c r="D40" s="16">
        <v>39388</v>
      </c>
      <c r="E40" s="16">
        <v>15180</v>
      </c>
      <c r="F40" s="16">
        <v>19947</v>
      </c>
      <c r="G40" s="16">
        <v>2168</v>
      </c>
      <c r="H40" s="16">
        <v>892</v>
      </c>
      <c r="I40" s="16">
        <v>3</v>
      </c>
      <c r="J40" s="16">
        <v>50</v>
      </c>
      <c r="L40" s="16"/>
      <c r="T40" s="42"/>
    </row>
    <row r="41" spans="1:20" x14ac:dyDescent="0.2">
      <c r="B41" s="1" t="s">
        <v>411</v>
      </c>
      <c r="C41" s="14">
        <f t="shared" si="4"/>
        <v>35915</v>
      </c>
      <c r="D41" s="16">
        <v>35852</v>
      </c>
      <c r="E41" s="16">
        <v>17573</v>
      </c>
      <c r="F41" s="16">
        <v>15508</v>
      </c>
      <c r="G41" s="16">
        <v>1239</v>
      </c>
      <c r="H41" s="16">
        <v>485</v>
      </c>
      <c r="I41" s="16">
        <v>3</v>
      </c>
      <c r="J41" s="16">
        <v>60</v>
      </c>
      <c r="L41" s="16"/>
      <c r="T41" s="42"/>
    </row>
    <row r="42" spans="1:20" x14ac:dyDescent="0.2">
      <c r="B42" s="1" t="s">
        <v>479</v>
      </c>
      <c r="C42" s="14">
        <f t="shared" si="4"/>
        <v>36882</v>
      </c>
      <c r="D42" s="16">
        <v>36799</v>
      </c>
      <c r="E42" s="16">
        <v>19320</v>
      </c>
      <c r="F42" s="16">
        <v>15428</v>
      </c>
      <c r="G42" s="16">
        <v>784</v>
      </c>
      <c r="H42" s="16">
        <v>360</v>
      </c>
      <c r="I42" s="16">
        <v>1</v>
      </c>
      <c r="J42" s="16">
        <v>82</v>
      </c>
      <c r="L42" s="16"/>
      <c r="T42" s="42"/>
    </row>
    <row r="43" spans="1:20" x14ac:dyDescent="0.2">
      <c r="B43" s="1" t="s">
        <v>480</v>
      </c>
      <c r="C43" s="14">
        <f t="shared" si="4"/>
        <v>33635</v>
      </c>
      <c r="D43" s="16">
        <v>33543</v>
      </c>
      <c r="E43" s="16">
        <v>17907</v>
      </c>
      <c r="F43" s="16">
        <v>13657</v>
      </c>
      <c r="G43" s="16">
        <v>891</v>
      </c>
      <c r="H43" s="16">
        <v>229</v>
      </c>
      <c r="I43" s="16">
        <v>1</v>
      </c>
      <c r="J43" s="16">
        <v>91</v>
      </c>
      <c r="L43" s="16"/>
      <c r="T43" s="42"/>
    </row>
    <row r="44" spans="1:20" x14ac:dyDescent="0.2">
      <c r="B44" s="1" t="s">
        <v>481</v>
      </c>
      <c r="C44" s="14">
        <f t="shared" si="4"/>
        <v>63313</v>
      </c>
      <c r="D44" s="16">
        <f>27012+18376+17325</f>
        <v>62713</v>
      </c>
      <c r="E44" s="16">
        <f>17348+12789+12831</f>
        <v>42968</v>
      </c>
      <c r="F44" s="16">
        <f>8116+4608+3509</f>
        <v>16233</v>
      </c>
      <c r="G44" s="16">
        <f>643+283+234</f>
        <v>1160</v>
      </c>
      <c r="H44" s="16">
        <f>208+102+111</f>
        <v>421</v>
      </c>
      <c r="I44" s="17" t="s">
        <v>140</v>
      </c>
      <c r="J44" s="16">
        <f>146+139+315</f>
        <v>600</v>
      </c>
      <c r="L44" s="16"/>
      <c r="T44" s="42"/>
    </row>
    <row r="45" spans="1:20" ht="18" thickBot="1" x14ac:dyDescent="0.25">
      <c r="B45" s="4"/>
      <c r="C45" s="20"/>
      <c r="D45" s="21"/>
      <c r="E45" s="21"/>
      <c r="F45" s="21"/>
      <c r="G45" s="21"/>
      <c r="H45" s="21"/>
      <c r="I45" s="21"/>
      <c r="J45" s="4"/>
      <c r="K45" s="42"/>
      <c r="T45" s="42"/>
    </row>
    <row r="46" spans="1:20" x14ac:dyDescent="0.2">
      <c r="C46" s="1" t="s">
        <v>26</v>
      </c>
      <c r="G46" s="1" t="s">
        <v>482</v>
      </c>
      <c r="T46" s="42"/>
    </row>
    <row r="47" spans="1:20" x14ac:dyDescent="0.2">
      <c r="A47" s="1"/>
      <c r="T47" s="42"/>
    </row>
    <row r="48" spans="1:20" x14ac:dyDescent="0.2">
      <c r="T48" s="42"/>
    </row>
    <row r="49" spans="20:20" x14ac:dyDescent="0.2">
      <c r="T49" s="42"/>
    </row>
    <row r="50" spans="20:20" x14ac:dyDescent="0.2">
      <c r="T50" s="42"/>
    </row>
    <row r="51" spans="20:20" x14ac:dyDescent="0.2">
      <c r="T51" s="42"/>
    </row>
    <row r="52" spans="20:20" x14ac:dyDescent="0.2">
      <c r="T52" s="42"/>
    </row>
    <row r="53" spans="20:20" x14ac:dyDescent="0.2">
      <c r="T53" s="42"/>
    </row>
  </sheetData>
  <phoneticPr fontId="2"/>
  <pageMargins left="0.32" right="0.54" top="0.55000000000000004" bottom="0.51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X151"/>
  <sheetViews>
    <sheetView showGridLines="0" zoomScale="75" zoomScaleNormal="100" workbookViewId="0">
      <selection activeCell="H142" sqref="H142"/>
    </sheetView>
  </sheetViews>
  <sheetFormatPr defaultColWidth="9.625" defaultRowHeight="17.25" x14ac:dyDescent="0.2"/>
  <cols>
    <col min="1" max="1" width="13.375" style="2" customWidth="1"/>
    <col min="2" max="2" width="18.375" style="2" customWidth="1"/>
    <col min="3" max="3" width="12.125" style="2" customWidth="1"/>
    <col min="4" max="5" width="9.625" style="2"/>
    <col min="6" max="6" width="10.875" style="2" customWidth="1"/>
    <col min="7" max="8" width="9.625" style="2"/>
    <col min="9" max="9" width="12.125" style="2" customWidth="1"/>
    <col min="10" max="10" width="9.625" style="2"/>
    <col min="11" max="13" width="10.875" style="2" customWidth="1"/>
    <col min="14" max="256" width="9.625" style="2"/>
    <col min="257" max="257" width="13.375" style="2" customWidth="1"/>
    <col min="258" max="258" width="18.375" style="2" customWidth="1"/>
    <col min="259" max="259" width="12.125" style="2" customWidth="1"/>
    <col min="260" max="261" width="9.625" style="2"/>
    <col min="262" max="262" width="10.875" style="2" customWidth="1"/>
    <col min="263" max="264" width="9.625" style="2"/>
    <col min="265" max="265" width="12.125" style="2" customWidth="1"/>
    <col min="266" max="266" width="9.625" style="2"/>
    <col min="267" max="269" width="10.875" style="2" customWidth="1"/>
    <col min="270" max="512" width="9.625" style="2"/>
    <col min="513" max="513" width="13.375" style="2" customWidth="1"/>
    <col min="514" max="514" width="18.375" style="2" customWidth="1"/>
    <col min="515" max="515" width="12.125" style="2" customWidth="1"/>
    <col min="516" max="517" width="9.625" style="2"/>
    <col min="518" max="518" width="10.875" style="2" customWidth="1"/>
    <col min="519" max="520" width="9.625" style="2"/>
    <col min="521" max="521" width="12.125" style="2" customWidth="1"/>
    <col min="522" max="522" width="9.625" style="2"/>
    <col min="523" max="525" width="10.875" style="2" customWidth="1"/>
    <col min="526" max="768" width="9.625" style="2"/>
    <col min="769" max="769" width="13.375" style="2" customWidth="1"/>
    <col min="770" max="770" width="18.375" style="2" customWidth="1"/>
    <col min="771" max="771" width="12.125" style="2" customWidth="1"/>
    <col min="772" max="773" width="9.625" style="2"/>
    <col min="774" max="774" width="10.875" style="2" customWidth="1"/>
    <col min="775" max="776" width="9.625" style="2"/>
    <col min="777" max="777" width="12.125" style="2" customWidth="1"/>
    <col min="778" max="778" width="9.625" style="2"/>
    <col min="779" max="781" width="10.875" style="2" customWidth="1"/>
    <col min="782" max="1024" width="9.625" style="2"/>
    <col min="1025" max="1025" width="13.375" style="2" customWidth="1"/>
    <col min="1026" max="1026" width="18.375" style="2" customWidth="1"/>
    <col min="1027" max="1027" width="12.125" style="2" customWidth="1"/>
    <col min="1028" max="1029" width="9.625" style="2"/>
    <col min="1030" max="1030" width="10.875" style="2" customWidth="1"/>
    <col min="1031" max="1032" width="9.625" style="2"/>
    <col min="1033" max="1033" width="12.125" style="2" customWidth="1"/>
    <col min="1034" max="1034" width="9.625" style="2"/>
    <col min="1035" max="1037" width="10.875" style="2" customWidth="1"/>
    <col min="1038" max="1280" width="9.625" style="2"/>
    <col min="1281" max="1281" width="13.375" style="2" customWidth="1"/>
    <col min="1282" max="1282" width="18.375" style="2" customWidth="1"/>
    <col min="1283" max="1283" width="12.125" style="2" customWidth="1"/>
    <col min="1284" max="1285" width="9.625" style="2"/>
    <col min="1286" max="1286" width="10.875" style="2" customWidth="1"/>
    <col min="1287" max="1288" width="9.625" style="2"/>
    <col min="1289" max="1289" width="12.125" style="2" customWidth="1"/>
    <col min="1290" max="1290" width="9.625" style="2"/>
    <col min="1291" max="1293" width="10.875" style="2" customWidth="1"/>
    <col min="1294" max="1536" width="9.625" style="2"/>
    <col min="1537" max="1537" width="13.375" style="2" customWidth="1"/>
    <col min="1538" max="1538" width="18.375" style="2" customWidth="1"/>
    <col min="1539" max="1539" width="12.125" style="2" customWidth="1"/>
    <col min="1540" max="1541" width="9.625" style="2"/>
    <col min="1542" max="1542" width="10.875" style="2" customWidth="1"/>
    <col min="1543" max="1544" width="9.625" style="2"/>
    <col min="1545" max="1545" width="12.125" style="2" customWidth="1"/>
    <col min="1546" max="1546" width="9.625" style="2"/>
    <col min="1547" max="1549" width="10.875" style="2" customWidth="1"/>
    <col min="1550" max="1792" width="9.625" style="2"/>
    <col min="1793" max="1793" width="13.375" style="2" customWidth="1"/>
    <col min="1794" max="1794" width="18.375" style="2" customWidth="1"/>
    <col min="1795" max="1795" width="12.125" style="2" customWidth="1"/>
    <col min="1796" max="1797" width="9.625" style="2"/>
    <col min="1798" max="1798" width="10.875" style="2" customWidth="1"/>
    <col min="1799" max="1800" width="9.625" style="2"/>
    <col min="1801" max="1801" width="12.125" style="2" customWidth="1"/>
    <col min="1802" max="1802" width="9.625" style="2"/>
    <col min="1803" max="1805" width="10.875" style="2" customWidth="1"/>
    <col min="1806" max="2048" width="9.625" style="2"/>
    <col min="2049" max="2049" width="13.375" style="2" customWidth="1"/>
    <col min="2050" max="2050" width="18.375" style="2" customWidth="1"/>
    <col min="2051" max="2051" width="12.125" style="2" customWidth="1"/>
    <col min="2052" max="2053" width="9.625" style="2"/>
    <col min="2054" max="2054" width="10.875" style="2" customWidth="1"/>
    <col min="2055" max="2056" width="9.625" style="2"/>
    <col min="2057" max="2057" width="12.125" style="2" customWidth="1"/>
    <col min="2058" max="2058" width="9.625" style="2"/>
    <col min="2059" max="2061" width="10.875" style="2" customWidth="1"/>
    <col min="2062" max="2304" width="9.625" style="2"/>
    <col min="2305" max="2305" width="13.375" style="2" customWidth="1"/>
    <col min="2306" max="2306" width="18.375" style="2" customWidth="1"/>
    <col min="2307" max="2307" width="12.125" style="2" customWidth="1"/>
    <col min="2308" max="2309" width="9.625" style="2"/>
    <col min="2310" max="2310" width="10.875" style="2" customWidth="1"/>
    <col min="2311" max="2312" width="9.625" style="2"/>
    <col min="2313" max="2313" width="12.125" style="2" customWidth="1"/>
    <col min="2314" max="2314" width="9.625" style="2"/>
    <col min="2315" max="2317" width="10.875" style="2" customWidth="1"/>
    <col min="2318" max="2560" width="9.625" style="2"/>
    <col min="2561" max="2561" width="13.375" style="2" customWidth="1"/>
    <col min="2562" max="2562" width="18.375" style="2" customWidth="1"/>
    <col min="2563" max="2563" width="12.125" style="2" customWidth="1"/>
    <col min="2564" max="2565" width="9.625" style="2"/>
    <col min="2566" max="2566" width="10.875" style="2" customWidth="1"/>
    <col min="2567" max="2568" width="9.625" style="2"/>
    <col min="2569" max="2569" width="12.125" style="2" customWidth="1"/>
    <col min="2570" max="2570" width="9.625" style="2"/>
    <col min="2571" max="2573" width="10.875" style="2" customWidth="1"/>
    <col min="2574" max="2816" width="9.625" style="2"/>
    <col min="2817" max="2817" width="13.375" style="2" customWidth="1"/>
    <col min="2818" max="2818" width="18.375" style="2" customWidth="1"/>
    <col min="2819" max="2819" width="12.125" style="2" customWidth="1"/>
    <col min="2820" max="2821" width="9.625" style="2"/>
    <col min="2822" max="2822" width="10.875" style="2" customWidth="1"/>
    <col min="2823" max="2824" width="9.625" style="2"/>
    <col min="2825" max="2825" width="12.125" style="2" customWidth="1"/>
    <col min="2826" max="2826" width="9.625" style="2"/>
    <col min="2827" max="2829" width="10.875" style="2" customWidth="1"/>
    <col min="2830" max="3072" width="9.625" style="2"/>
    <col min="3073" max="3073" width="13.375" style="2" customWidth="1"/>
    <col min="3074" max="3074" width="18.375" style="2" customWidth="1"/>
    <col min="3075" max="3075" width="12.125" style="2" customWidth="1"/>
    <col min="3076" max="3077" width="9.625" style="2"/>
    <col min="3078" max="3078" width="10.875" style="2" customWidth="1"/>
    <col min="3079" max="3080" width="9.625" style="2"/>
    <col min="3081" max="3081" width="12.125" style="2" customWidth="1"/>
    <col min="3082" max="3082" width="9.625" style="2"/>
    <col min="3083" max="3085" width="10.875" style="2" customWidth="1"/>
    <col min="3086" max="3328" width="9.625" style="2"/>
    <col min="3329" max="3329" width="13.375" style="2" customWidth="1"/>
    <col min="3330" max="3330" width="18.375" style="2" customWidth="1"/>
    <col min="3331" max="3331" width="12.125" style="2" customWidth="1"/>
    <col min="3332" max="3333" width="9.625" style="2"/>
    <col min="3334" max="3334" width="10.875" style="2" customWidth="1"/>
    <col min="3335" max="3336" width="9.625" style="2"/>
    <col min="3337" max="3337" width="12.125" style="2" customWidth="1"/>
    <col min="3338" max="3338" width="9.625" style="2"/>
    <col min="3339" max="3341" width="10.875" style="2" customWidth="1"/>
    <col min="3342" max="3584" width="9.625" style="2"/>
    <col min="3585" max="3585" width="13.375" style="2" customWidth="1"/>
    <col min="3586" max="3586" width="18.375" style="2" customWidth="1"/>
    <col min="3587" max="3587" width="12.125" style="2" customWidth="1"/>
    <col min="3588" max="3589" width="9.625" style="2"/>
    <col min="3590" max="3590" width="10.875" style="2" customWidth="1"/>
    <col min="3591" max="3592" width="9.625" style="2"/>
    <col min="3593" max="3593" width="12.125" style="2" customWidth="1"/>
    <col min="3594" max="3594" width="9.625" style="2"/>
    <col min="3595" max="3597" width="10.875" style="2" customWidth="1"/>
    <col min="3598" max="3840" width="9.625" style="2"/>
    <col min="3841" max="3841" width="13.375" style="2" customWidth="1"/>
    <col min="3842" max="3842" width="18.375" style="2" customWidth="1"/>
    <col min="3843" max="3843" width="12.125" style="2" customWidth="1"/>
    <col min="3844" max="3845" width="9.625" style="2"/>
    <col min="3846" max="3846" width="10.875" style="2" customWidth="1"/>
    <col min="3847" max="3848" width="9.625" style="2"/>
    <col min="3849" max="3849" width="12.125" style="2" customWidth="1"/>
    <col min="3850" max="3850" width="9.625" style="2"/>
    <col min="3851" max="3853" width="10.875" style="2" customWidth="1"/>
    <col min="3854" max="4096" width="9.625" style="2"/>
    <col min="4097" max="4097" width="13.375" style="2" customWidth="1"/>
    <col min="4098" max="4098" width="18.375" style="2" customWidth="1"/>
    <col min="4099" max="4099" width="12.125" style="2" customWidth="1"/>
    <col min="4100" max="4101" width="9.625" style="2"/>
    <col min="4102" max="4102" width="10.875" style="2" customWidth="1"/>
    <col min="4103" max="4104" width="9.625" style="2"/>
    <col min="4105" max="4105" width="12.125" style="2" customWidth="1"/>
    <col min="4106" max="4106" width="9.625" style="2"/>
    <col min="4107" max="4109" width="10.875" style="2" customWidth="1"/>
    <col min="4110" max="4352" width="9.625" style="2"/>
    <col min="4353" max="4353" width="13.375" style="2" customWidth="1"/>
    <col min="4354" max="4354" width="18.375" style="2" customWidth="1"/>
    <col min="4355" max="4355" width="12.125" style="2" customWidth="1"/>
    <col min="4356" max="4357" width="9.625" style="2"/>
    <col min="4358" max="4358" width="10.875" style="2" customWidth="1"/>
    <col min="4359" max="4360" width="9.625" style="2"/>
    <col min="4361" max="4361" width="12.125" style="2" customWidth="1"/>
    <col min="4362" max="4362" width="9.625" style="2"/>
    <col min="4363" max="4365" width="10.875" style="2" customWidth="1"/>
    <col min="4366" max="4608" width="9.625" style="2"/>
    <col min="4609" max="4609" width="13.375" style="2" customWidth="1"/>
    <col min="4610" max="4610" width="18.375" style="2" customWidth="1"/>
    <col min="4611" max="4611" width="12.125" style="2" customWidth="1"/>
    <col min="4612" max="4613" width="9.625" style="2"/>
    <col min="4614" max="4614" width="10.875" style="2" customWidth="1"/>
    <col min="4615" max="4616" width="9.625" style="2"/>
    <col min="4617" max="4617" width="12.125" style="2" customWidth="1"/>
    <col min="4618" max="4618" width="9.625" style="2"/>
    <col min="4619" max="4621" width="10.875" style="2" customWidth="1"/>
    <col min="4622" max="4864" width="9.625" style="2"/>
    <col min="4865" max="4865" width="13.375" style="2" customWidth="1"/>
    <col min="4866" max="4866" width="18.375" style="2" customWidth="1"/>
    <col min="4867" max="4867" width="12.125" style="2" customWidth="1"/>
    <col min="4868" max="4869" width="9.625" style="2"/>
    <col min="4870" max="4870" width="10.875" style="2" customWidth="1"/>
    <col min="4871" max="4872" width="9.625" style="2"/>
    <col min="4873" max="4873" width="12.125" style="2" customWidth="1"/>
    <col min="4874" max="4874" width="9.625" style="2"/>
    <col min="4875" max="4877" width="10.875" style="2" customWidth="1"/>
    <col min="4878" max="5120" width="9.625" style="2"/>
    <col min="5121" max="5121" width="13.375" style="2" customWidth="1"/>
    <col min="5122" max="5122" width="18.375" style="2" customWidth="1"/>
    <col min="5123" max="5123" width="12.125" style="2" customWidth="1"/>
    <col min="5124" max="5125" width="9.625" style="2"/>
    <col min="5126" max="5126" width="10.875" style="2" customWidth="1"/>
    <col min="5127" max="5128" width="9.625" style="2"/>
    <col min="5129" max="5129" width="12.125" style="2" customWidth="1"/>
    <col min="5130" max="5130" width="9.625" style="2"/>
    <col min="5131" max="5133" width="10.875" style="2" customWidth="1"/>
    <col min="5134" max="5376" width="9.625" style="2"/>
    <col min="5377" max="5377" width="13.375" style="2" customWidth="1"/>
    <col min="5378" max="5378" width="18.375" style="2" customWidth="1"/>
    <col min="5379" max="5379" width="12.125" style="2" customWidth="1"/>
    <col min="5380" max="5381" width="9.625" style="2"/>
    <col min="5382" max="5382" width="10.875" style="2" customWidth="1"/>
    <col min="5383" max="5384" width="9.625" style="2"/>
    <col min="5385" max="5385" width="12.125" style="2" customWidth="1"/>
    <col min="5386" max="5386" width="9.625" style="2"/>
    <col min="5387" max="5389" width="10.875" style="2" customWidth="1"/>
    <col min="5390" max="5632" width="9.625" style="2"/>
    <col min="5633" max="5633" width="13.375" style="2" customWidth="1"/>
    <col min="5634" max="5634" width="18.375" style="2" customWidth="1"/>
    <col min="5635" max="5635" width="12.125" style="2" customWidth="1"/>
    <col min="5636" max="5637" width="9.625" style="2"/>
    <col min="5638" max="5638" width="10.875" style="2" customWidth="1"/>
    <col min="5639" max="5640" width="9.625" style="2"/>
    <col min="5641" max="5641" width="12.125" style="2" customWidth="1"/>
    <col min="5642" max="5642" width="9.625" style="2"/>
    <col min="5643" max="5645" width="10.875" style="2" customWidth="1"/>
    <col min="5646" max="5888" width="9.625" style="2"/>
    <col min="5889" max="5889" width="13.375" style="2" customWidth="1"/>
    <col min="5890" max="5890" width="18.375" style="2" customWidth="1"/>
    <col min="5891" max="5891" width="12.125" style="2" customWidth="1"/>
    <col min="5892" max="5893" width="9.625" style="2"/>
    <col min="5894" max="5894" width="10.875" style="2" customWidth="1"/>
    <col min="5895" max="5896" width="9.625" style="2"/>
    <col min="5897" max="5897" width="12.125" style="2" customWidth="1"/>
    <col min="5898" max="5898" width="9.625" style="2"/>
    <col min="5899" max="5901" width="10.875" style="2" customWidth="1"/>
    <col min="5902" max="6144" width="9.625" style="2"/>
    <col min="6145" max="6145" width="13.375" style="2" customWidth="1"/>
    <col min="6146" max="6146" width="18.375" style="2" customWidth="1"/>
    <col min="6147" max="6147" width="12.125" style="2" customWidth="1"/>
    <col min="6148" max="6149" width="9.625" style="2"/>
    <col min="6150" max="6150" width="10.875" style="2" customWidth="1"/>
    <col min="6151" max="6152" width="9.625" style="2"/>
    <col min="6153" max="6153" width="12.125" style="2" customWidth="1"/>
    <col min="6154" max="6154" width="9.625" style="2"/>
    <col min="6155" max="6157" width="10.875" style="2" customWidth="1"/>
    <col min="6158" max="6400" width="9.625" style="2"/>
    <col min="6401" max="6401" width="13.375" style="2" customWidth="1"/>
    <col min="6402" max="6402" width="18.375" style="2" customWidth="1"/>
    <col min="6403" max="6403" width="12.125" style="2" customWidth="1"/>
    <col min="6404" max="6405" width="9.625" style="2"/>
    <col min="6406" max="6406" width="10.875" style="2" customWidth="1"/>
    <col min="6407" max="6408" width="9.625" style="2"/>
    <col min="6409" max="6409" width="12.125" style="2" customWidth="1"/>
    <col min="6410" max="6410" width="9.625" style="2"/>
    <col min="6411" max="6413" width="10.875" style="2" customWidth="1"/>
    <col min="6414" max="6656" width="9.625" style="2"/>
    <col min="6657" max="6657" width="13.375" style="2" customWidth="1"/>
    <col min="6658" max="6658" width="18.375" style="2" customWidth="1"/>
    <col min="6659" max="6659" width="12.125" style="2" customWidth="1"/>
    <col min="6660" max="6661" width="9.625" style="2"/>
    <col min="6662" max="6662" width="10.875" style="2" customWidth="1"/>
    <col min="6663" max="6664" width="9.625" style="2"/>
    <col min="6665" max="6665" width="12.125" style="2" customWidth="1"/>
    <col min="6666" max="6666" width="9.625" style="2"/>
    <col min="6667" max="6669" width="10.875" style="2" customWidth="1"/>
    <col min="6670" max="6912" width="9.625" style="2"/>
    <col min="6913" max="6913" width="13.375" style="2" customWidth="1"/>
    <col min="6914" max="6914" width="18.375" style="2" customWidth="1"/>
    <col min="6915" max="6915" width="12.125" style="2" customWidth="1"/>
    <col min="6916" max="6917" width="9.625" style="2"/>
    <col min="6918" max="6918" width="10.875" style="2" customWidth="1"/>
    <col min="6919" max="6920" width="9.625" style="2"/>
    <col min="6921" max="6921" width="12.125" style="2" customWidth="1"/>
    <col min="6922" max="6922" width="9.625" style="2"/>
    <col min="6923" max="6925" width="10.875" style="2" customWidth="1"/>
    <col min="6926" max="7168" width="9.625" style="2"/>
    <col min="7169" max="7169" width="13.375" style="2" customWidth="1"/>
    <col min="7170" max="7170" width="18.375" style="2" customWidth="1"/>
    <col min="7171" max="7171" width="12.125" style="2" customWidth="1"/>
    <col min="7172" max="7173" width="9.625" style="2"/>
    <col min="7174" max="7174" width="10.875" style="2" customWidth="1"/>
    <col min="7175" max="7176" width="9.625" style="2"/>
    <col min="7177" max="7177" width="12.125" style="2" customWidth="1"/>
    <col min="7178" max="7178" width="9.625" style="2"/>
    <col min="7179" max="7181" width="10.875" style="2" customWidth="1"/>
    <col min="7182" max="7424" width="9.625" style="2"/>
    <col min="7425" max="7425" width="13.375" style="2" customWidth="1"/>
    <col min="7426" max="7426" width="18.375" style="2" customWidth="1"/>
    <col min="7427" max="7427" width="12.125" style="2" customWidth="1"/>
    <col min="7428" max="7429" width="9.625" style="2"/>
    <col min="7430" max="7430" width="10.875" style="2" customWidth="1"/>
    <col min="7431" max="7432" width="9.625" style="2"/>
    <col min="7433" max="7433" width="12.125" style="2" customWidth="1"/>
    <col min="7434" max="7434" width="9.625" style="2"/>
    <col min="7435" max="7437" width="10.875" style="2" customWidth="1"/>
    <col min="7438" max="7680" width="9.625" style="2"/>
    <col min="7681" max="7681" width="13.375" style="2" customWidth="1"/>
    <col min="7682" max="7682" width="18.375" style="2" customWidth="1"/>
    <col min="7683" max="7683" width="12.125" style="2" customWidth="1"/>
    <col min="7684" max="7685" width="9.625" style="2"/>
    <col min="7686" max="7686" width="10.875" style="2" customWidth="1"/>
    <col min="7687" max="7688" width="9.625" style="2"/>
    <col min="7689" max="7689" width="12.125" style="2" customWidth="1"/>
    <col min="7690" max="7690" width="9.625" style="2"/>
    <col min="7691" max="7693" width="10.875" style="2" customWidth="1"/>
    <col min="7694" max="7936" width="9.625" style="2"/>
    <col min="7937" max="7937" width="13.375" style="2" customWidth="1"/>
    <col min="7938" max="7938" width="18.375" style="2" customWidth="1"/>
    <col min="7939" max="7939" width="12.125" style="2" customWidth="1"/>
    <col min="7940" max="7941" width="9.625" style="2"/>
    <col min="7942" max="7942" width="10.875" style="2" customWidth="1"/>
    <col min="7943" max="7944" width="9.625" style="2"/>
    <col min="7945" max="7945" width="12.125" style="2" customWidth="1"/>
    <col min="7946" max="7946" width="9.625" style="2"/>
    <col min="7947" max="7949" width="10.875" style="2" customWidth="1"/>
    <col min="7950" max="8192" width="9.625" style="2"/>
    <col min="8193" max="8193" width="13.375" style="2" customWidth="1"/>
    <col min="8194" max="8194" width="18.375" style="2" customWidth="1"/>
    <col min="8195" max="8195" width="12.125" style="2" customWidth="1"/>
    <col min="8196" max="8197" width="9.625" style="2"/>
    <col min="8198" max="8198" width="10.875" style="2" customWidth="1"/>
    <col min="8199" max="8200" width="9.625" style="2"/>
    <col min="8201" max="8201" width="12.125" style="2" customWidth="1"/>
    <col min="8202" max="8202" width="9.625" style="2"/>
    <col min="8203" max="8205" width="10.875" style="2" customWidth="1"/>
    <col min="8206" max="8448" width="9.625" style="2"/>
    <col min="8449" max="8449" width="13.375" style="2" customWidth="1"/>
    <col min="8450" max="8450" width="18.375" style="2" customWidth="1"/>
    <col min="8451" max="8451" width="12.125" style="2" customWidth="1"/>
    <col min="8452" max="8453" width="9.625" style="2"/>
    <col min="8454" max="8454" width="10.875" style="2" customWidth="1"/>
    <col min="8455" max="8456" width="9.625" style="2"/>
    <col min="8457" max="8457" width="12.125" style="2" customWidth="1"/>
    <col min="8458" max="8458" width="9.625" style="2"/>
    <col min="8459" max="8461" width="10.875" style="2" customWidth="1"/>
    <col min="8462" max="8704" width="9.625" style="2"/>
    <col min="8705" max="8705" width="13.375" style="2" customWidth="1"/>
    <col min="8706" max="8706" width="18.375" style="2" customWidth="1"/>
    <col min="8707" max="8707" width="12.125" style="2" customWidth="1"/>
    <col min="8708" max="8709" width="9.625" style="2"/>
    <col min="8710" max="8710" width="10.875" style="2" customWidth="1"/>
    <col min="8711" max="8712" width="9.625" style="2"/>
    <col min="8713" max="8713" width="12.125" style="2" customWidth="1"/>
    <col min="8714" max="8714" width="9.625" style="2"/>
    <col min="8715" max="8717" width="10.875" style="2" customWidth="1"/>
    <col min="8718" max="8960" width="9.625" style="2"/>
    <col min="8961" max="8961" width="13.375" style="2" customWidth="1"/>
    <col min="8962" max="8962" width="18.375" style="2" customWidth="1"/>
    <col min="8963" max="8963" width="12.125" style="2" customWidth="1"/>
    <col min="8964" max="8965" width="9.625" style="2"/>
    <col min="8966" max="8966" width="10.875" style="2" customWidth="1"/>
    <col min="8967" max="8968" width="9.625" style="2"/>
    <col min="8969" max="8969" width="12.125" style="2" customWidth="1"/>
    <col min="8970" max="8970" width="9.625" style="2"/>
    <col min="8971" max="8973" width="10.875" style="2" customWidth="1"/>
    <col min="8974" max="9216" width="9.625" style="2"/>
    <col min="9217" max="9217" width="13.375" style="2" customWidth="1"/>
    <col min="9218" max="9218" width="18.375" style="2" customWidth="1"/>
    <col min="9219" max="9219" width="12.125" style="2" customWidth="1"/>
    <col min="9220" max="9221" width="9.625" style="2"/>
    <col min="9222" max="9222" width="10.875" style="2" customWidth="1"/>
    <col min="9223" max="9224" width="9.625" style="2"/>
    <col min="9225" max="9225" width="12.125" style="2" customWidth="1"/>
    <col min="9226" max="9226" width="9.625" style="2"/>
    <col min="9227" max="9229" width="10.875" style="2" customWidth="1"/>
    <col min="9230" max="9472" width="9.625" style="2"/>
    <col min="9473" max="9473" width="13.375" style="2" customWidth="1"/>
    <col min="9474" max="9474" width="18.375" style="2" customWidth="1"/>
    <col min="9475" max="9475" width="12.125" style="2" customWidth="1"/>
    <col min="9476" max="9477" width="9.625" style="2"/>
    <col min="9478" max="9478" width="10.875" style="2" customWidth="1"/>
    <col min="9479" max="9480" width="9.625" style="2"/>
    <col min="9481" max="9481" width="12.125" style="2" customWidth="1"/>
    <col min="9482" max="9482" width="9.625" style="2"/>
    <col min="9483" max="9485" width="10.875" style="2" customWidth="1"/>
    <col min="9486" max="9728" width="9.625" style="2"/>
    <col min="9729" max="9729" width="13.375" style="2" customWidth="1"/>
    <col min="9730" max="9730" width="18.375" style="2" customWidth="1"/>
    <col min="9731" max="9731" width="12.125" style="2" customWidth="1"/>
    <col min="9732" max="9733" width="9.625" style="2"/>
    <col min="9734" max="9734" width="10.875" style="2" customWidth="1"/>
    <col min="9735" max="9736" width="9.625" style="2"/>
    <col min="9737" max="9737" width="12.125" style="2" customWidth="1"/>
    <col min="9738" max="9738" width="9.625" style="2"/>
    <col min="9739" max="9741" width="10.875" style="2" customWidth="1"/>
    <col min="9742" max="9984" width="9.625" style="2"/>
    <col min="9985" max="9985" width="13.375" style="2" customWidth="1"/>
    <col min="9986" max="9986" width="18.375" style="2" customWidth="1"/>
    <col min="9987" max="9987" width="12.125" style="2" customWidth="1"/>
    <col min="9988" max="9989" width="9.625" style="2"/>
    <col min="9990" max="9990" width="10.875" style="2" customWidth="1"/>
    <col min="9991" max="9992" width="9.625" style="2"/>
    <col min="9993" max="9993" width="12.125" style="2" customWidth="1"/>
    <col min="9994" max="9994" width="9.625" style="2"/>
    <col min="9995" max="9997" width="10.875" style="2" customWidth="1"/>
    <col min="9998" max="10240" width="9.625" style="2"/>
    <col min="10241" max="10241" width="13.375" style="2" customWidth="1"/>
    <col min="10242" max="10242" width="18.375" style="2" customWidth="1"/>
    <col min="10243" max="10243" width="12.125" style="2" customWidth="1"/>
    <col min="10244" max="10245" width="9.625" style="2"/>
    <col min="10246" max="10246" width="10.875" style="2" customWidth="1"/>
    <col min="10247" max="10248" width="9.625" style="2"/>
    <col min="10249" max="10249" width="12.125" style="2" customWidth="1"/>
    <col min="10250" max="10250" width="9.625" style="2"/>
    <col min="10251" max="10253" width="10.875" style="2" customWidth="1"/>
    <col min="10254" max="10496" width="9.625" style="2"/>
    <col min="10497" max="10497" width="13.375" style="2" customWidth="1"/>
    <col min="10498" max="10498" width="18.375" style="2" customWidth="1"/>
    <col min="10499" max="10499" width="12.125" style="2" customWidth="1"/>
    <col min="10500" max="10501" width="9.625" style="2"/>
    <col min="10502" max="10502" width="10.875" style="2" customWidth="1"/>
    <col min="10503" max="10504" width="9.625" style="2"/>
    <col min="10505" max="10505" width="12.125" style="2" customWidth="1"/>
    <col min="10506" max="10506" width="9.625" style="2"/>
    <col min="10507" max="10509" width="10.875" style="2" customWidth="1"/>
    <col min="10510" max="10752" width="9.625" style="2"/>
    <col min="10753" max="10753" width="13.375" style="2" customWidth="1"/>
    <col min="10754" max="10754" width="18.375" style="2" customWidth="1"/>
    <col min="10755" max="10755" width="12.125" style="2" customWidth="1"/>
    <col min="10756" max="10757" width="9.625" style="2"/>
    <col min="10758" max="10758" width="10.875" style="2" customWidth="1"/>
    <col min="10759" max="10760" width="9.625" style="2"/>
    <col min="10761" max="10761" width="12.125" style="2" customWidth="1"/>
    <col min="10762" max="10762" width="9.625" style="2"/>
    <col min="10763" max="10765" width="10.875" style="2" customWidth="1"/>
    <col min="10766" max="11008" width="9.625" style="2"/>
    <col min="11009" max="11009" width="13.375" style="2" customWidth="1"/>
    <col min="11010" max="11010" width="18.375" style="2" customWidth="1"/>
    <col min="11011" max="11011" width="12.125" style="2" customWidth="1"/>
    <col min="11012" max="11013" width="9.625" style="2"/>
    <col min="11014" max="11014" width="10.875" style="2" customWidth="1"/>
    <col min="11015" max="11016" width="9.625" style="2"/>
    <col min="11017" max="11017" width="12.125" style="2" customWidth="1"/>
    <col min="11018" max="11018" width="9.625" style="2"/>
    <col min="11019" max="11021" width="10.875" style="2" customWidth="1"/>
    <col min="11022" max="11264" width="9.625" style="2"/>
    <col min="11265" max="11265" width="13.375" style="2" customWidth="1"/>
    <col min="11266" max="11266" width="18.375" style="2" customWidth="1"/>
    <col min="11267" max="11267" width="12.125" style="2" customWidth="1"/>
    <col min="11268" max="11269" width="9.625" style="2"/>
    <col min="11270" max="11270" width="10.875" style="2" customWidth="1"/>
    <col min="11271" max="11272" width="9.625" style="2"/>
    <col min="11273" max="11273" width="12.125" style="2" customWidth="1"/>
    <col min="11274" max="11274" width="9.625" style="2"/>
    <col min="11275" max="11277" width="10.875" style="2" customWidth="1"/>
    <col min="11278" max="11520" width="9.625" style="2"/>
    <col min="11521" max="11521" width="13.375" style="2" customWidth="1"/>
    <col min="11522" max="11522" width="18.375" style="2" customWidth="1"/>
    <col min="11523" max="11523" width="12.125" style="2" customWidth="1"/>
    <col min="11524" max="11525" width="9.625" style="2"/>
    <col min="11526" max="11526" width="10.875" style="2" customWidth="1"/>
    <col min="11527" max="11528" width="9.625" style="2"/>
    <col min="11529" max="11529" width="12.125" style="2" customWidth="1"/>
    <col min="11530" max="11530" width="9.625" style="2"/>
    <col min="11531" max="11533" width="10.875" style="2" customWidth="1"/>
    <col min="11534" max="11776" width="9.625" style="2"/>
    <col min="11777" max="11777" width="13.375" style="2" customWidth="1"/>
    <col min="11778" max="11778" width="18.375" style="2" customWidth="1"/>
    <col min="11779" max="11779" width="12.125" style="2" customWidth="1"/>
    <col min="11780" max="11781" width="9.625" style="2"/>
    <col min="11782" max="11782" width="10.875" style="2" customWidth="1"/>
    <col min="11783" max="11784" width="9.625" style="2"/>
    <col min="11785" max="11785" width="12.125" style="2" customWidth="1"/>
    <col min="11786" max="11786" width="9.625" style="2"/>
    <col min="11787" max="11789" width="10.875" style="2" customWidth="1"/>
    <col min="11790" max="12032" width="9.625" style="2"/>
    <col min="12033" max="12033" width="13.375" style="2" customWidth="1"/>
    <col min="12034" max="12034" width="18.375" style="2" customWidth="1"/>
    <col min="12035" max="12035" width="12.125" style="2" customWidth="1"/>
    <col min="12036" max="12037" width="9.625" style="2"/>
    <col min="12038" max="12038" width="10.875" style="2" customWidth="1"/>
    <col min="12039" max="12040" width="9.625" style="2"/>
    <col min="12041" max="12041" width="12.125" style="2" customWidth="1"/>
    <col min="12042" max="12042" width="9.625" style="2"/>
    <col min="12043" max="12045" width="10.875" style="2" customWidth="1"/>
    <col min="12046" max="12288" width="9.625" style="2"/>
    <col min="12289" max="12289" width="13.375" style="2" customWidth="1"/>
    <col min="12290" max="12290" width="18.375" style="2" customWidth="1"/>
    <col min="12291" max="12291" width="12.125" style="2" customWidth="1"/>
    <col min="12292" max="12293" width="9.625" style="2"/>
    <col min="12294" max="12294" width="10.875" style="2" customWidth="1"/>
    <col min="12295" max="12296" width="9.625" style="2"/>
    <col min="12297" max="12297" width="12.125" style="2" customWidth="1"/>
    <col min="12298" max="12298" width="9.625" style="2"/>
    <col min="12299" max="12301" width="10.875" style="2" customWidth="1"/>
    <col min="12302" max="12544" width="9.625" style="2"/>
    <col min="12545" max="12545" width="13.375" style="2" customWidth="1"/>
    <col min="12546" max="12546" width="18.375" style="2" customWidth="1"/>
    <col min="12547" max="12547" width="12.125" style="2" customWidth="1"/>
    <col min="12548" max="12549" width="9.625" style="2"/>
    <col min="12550" max="12550" width="10.875" style="2" customWidth="1"/>
    <col min="12551" max="12552" width="9.625" style="2"/>
    <col min="12553" max="12553" width="12.125" style="2" customWidth="1"/>
    <col min="12554" max="12554" width="9.625" style="2"/>
    <col min="12555" max="12557" width="10.875" style="2" customWidth="1"/>
    <col min="12558" max="12800" width="9.625" style="2"/>
    <col min="12801" max="12801" width="13.375" style="2" customWidth="1"/>
    <col min="12802" max="12802" width="18.375" style="2" customWidth="1"/>
    <col min="12803" max="12803" width="12.125" style="2" customWidth="1"/>
    <col min="12804" max="12805" width="9.625" style="2"/>
    <col min="12806" max="12806" width="10.875" style="2" customWidth="1"/>
    <col min="12807" max="12808" width="9.625" style="2"/>
    <col min="12809" max="12809" width="12.125" style="2" customWidth="1"/>
    <col min="12810" max="12810" width="9.625" style="2"/>
    <col min="12811" max="12813" width="10.875" style="2" customWidth="1"/>
    <col min="12814" max="13056" width="9.625" style="2"/>
    <col min="13057" max="13057" width="13.375" style="2" customWidth="1"/>
    <col min="13058" max="13058" width="18.375" style="2" customWidth="1"/>
    <col min="13059" max="13059" width="12.125" style="2" customWidth="1"/>
    <col min="13060" max="13061" width="9.625" style="2"/>
    <col min="13062" max="13062" width="10.875" style="2" customWidth="1"/>
    <col min="13063" max="13064" width="9.625" style="2"/>
    <col min="13065" max="13065" width="12.125" style="2" customWidth="1"/>
    <col min="13066" max="13066" width="9.625" style="2"/>
    <col min="13067" max="13069" width="10.875" style="2" customWidth="1"/>
    <col min="13070" max="13312" width="9.625" style="2"/>
    <col min="13313" max="13313" width="13.375" style="2" customWidth="1"/>
    <col min="13314" max="13314" width="18.375" style="2" customWidth="1"/>
    <col min="13315" max="13315" width="12.125" style="2" customWidth="1"/>
    <col min="13316" max="13317" width="9.625" style="2"/>
    <col min="13318" max="13318" width="10.875" style="2" customWidth="1"/>
    <col min="13319" max="13320" width="9.625" style="2"/>
    <col min="13321" max="13321" width="12.125" style="2" customWidth="1"/>
    <col min="13322" max="13322" width="9.625" style="2"/>
    <col min="13323" max="13325" width="10.875" style="2" customWidth="1"/>
    <col min="13326" max="13568" width="9.625" style="2"/>
    <col min="13569" max="13569" width="13.375" style="2" customWidth="1"/>
    <col min="13570" max="13570" width="18.375" style="2" customWidth="1"/>
    <col min="13571" max="13571" width="12.125" style="2" customWidth="1"/>
    <col min="13572" max="13573" width="9.625" style="2"/>
    <col min="13574" max="13574" width="10.875" style="2" customWidth="1"/>
    <col min="13575" max="13576" width="9.625" style="2"/>
    <col min="13577" max="13577" width="12.125" style="2" customWidth="1"/>
    <col min="13578" max="13578" width="9.625" style="2"/>
    <col min="13579" max="13581" width="10.875" style="2" customWidth="1"/>
    <col min="13582" max="13824" width="9.625" style="2"/>
    <col min="13825" max="13825" width="13.375" style="2" customWidth="1"/>
    <col min="13826" max="13826" width="18.375" style="2" customWidth="1"/>
    <col min="13827" max="13827" width="12.125" style="2" customWidth="1"/>
    <col min="13828" max="13829" width="9.625" style="2"/>
    <col min="13830" max="13830" width="10.875" style="2" customWidth="1"/>
    <col min="13831" max="13832" width="9.625" style="2"/>
    <col min="13833" max="13833" width="12.125" style="2" customWidth="1"/>
    <col min="13834" max="13834" width="9.625" style="2"/>
    <col min="13835" max="13837" width="10.875" style="2" customWidth="1"/>
    <col min="13838" max="14080" width="9.625" style="2"/>
    <col min="14081" max="14081" width="13.375" style="2" customWidth="1"/>
    <col min="14082" max="14082" width="18.375" style="2" customWidth="1"/>
    <col min="14083" max="14083" width="12.125" style="2" customWidth="1"/>
    <col min="14084" max="14085" width="9.625" style="2"/>
    <col min="14086" max="14086" width="10.875" style="2" customWidth="1"/>
    <col min="14087" max="14088" width="9.625" style="2"/>
    <col min="14089" max="14089" width="12.125" style="2" customWidth="1"/>
    <col min="14090" max="14090" width="9.625" style="2"/>
    <col min="14091" max="14093" width="10.875" style="2" customWidth="1"/>
    <col min="14094" max="14336" width="9.625" style="2"/>
    <col min="14337" max="14337" width="13.375" style="2" customWidth="1"/>
    <col min="14338" max="14338" width="18.375" style="2" customWidth="1"/>
    <col min="14339" max="14339" width="12.125" style="2" customWidth="1"/>
    <col min="14340" max="14341" width="9.625" style="2"/>
    <col min="14342" max="14342" width="10.875" style="2" customWidth="1"/>
    <col min="14343" max="14344" width="9.625" style="2"/>
    <col min="14345" max="14345" width="12.125" style="2" customWidth="1"/>
    <col min="14346" max="14346" width="9.625" style="2"/>
    <col min="14347" max="14349" width="10.875" style="2" customWidth="1"/>
    <col min="14350" max="14592" width="9.625" style="2"/>
    <col min="14593" max="14593" width="13.375" style="2" customWidth="1"/>
    <col min="14594" max="14594" width="18.375" style="2" customWidth="1"/>
    <col min="14595" max="14595" width="12.125" style="2" customWidth="1"/>
    <col min="14596" max="14597" width="9.625" style="2"/>
    <col min="14598" max="14598" width="10.875" style="2" customWidth="1"/>
    <col min="14599" max="14600" width="9.625" style="2"/>
    <col min="14601" max="14601" width="12.125" style="2" customWidth="1"/>
    <col min="14602" max="14602" width="9.625" style="2"/>
    <col min="14603" max="14605" width="10.875" style="2" customWidth="1"/>
    <col min="14606" max="14848" width="9.625" style="2"/>
    <col min="14849" max="14849" width="13.375" style="2" customWidth="1"/>
    <col min="14850" max="14850" width="18.375" style="2" customWidth="1"/>
    <col min="14851" max="14851" width="12.125" style="2" customWidth="1"/>
    <col min="14852" max="14853" width="9.625" style="2"/>
    <col min="14854" max="14854" width="10.875" style="2" customWidth="1"/>
    <col min="14855" max="14856" width="9.625" style="2"/>
    <col min="14857" max="14857" width="12.125" style="2" customWidth="1"/>
    <col min="14858" max="14858" width="9.625" style="2"/>
    <col min="14859" max="14861" width="10.875" style="2" customWidth="1"/>
    <col min="14862" max="15104" width="9.625" style="2"/>
    <col min="15105" max="15105" width="13.375" style="2" customWidth="1"/>
    <col min="15106" max="15106" width="18.375" style="2" customWidth="1"/>
    <col min="15107" max="15107" width="12.125" style="2" customWidth="1"/>
    <col min="15108" max="15109" width="9.625" style="2"/>
    <col min="15110" max="15110" width="10.875" style="2" customWidth="1"/>
    <col min="15111" max="15112" width="9.625" style="2"/>
    <col min="15113" max="15113" width="12.125" style="2" customWidth="1"/>
    <col min="15114" max="15114" width="9.625" style="2"/>
    <col min="15115" max="15117" width="10.875" style="2" customWidth="1"/>
    <col min="15118" max="15360" width="9.625" style="2"/>
    <col min="15361" max="15361" width="13.375" style="2" customWidth="1"/>
    <col min="15362" max="15362" width="18.375" style="2" customWidth="1"/>
    <col min="15363" max="15363" width="12.125" style="2" customWidth="1"/>
    <col min="15364" max="15365" width="9.625" style="2"/>
    <col min="15366" max="15366" width="10.875" style="2" customWidth="1"/>
    <col min="15367" max="15368" width="9.625" style="2"/>
    <col min="15369" max="15369" width="12.125" style="2" customWidth="1"/>
    <col min="15370" max="15370" width="9.625" style="2"/>
    <col min="15371" max="15373" width="10.875" style="2" customWidth="1"/>
    <col min="15374" max="15616" width="9.625" style="2"/>
    <col min="15617" max="15617" width="13.375" style="2" customWidth="1"/>
    <col min="15618" max="15618" width="18.375" style="2" customWidth="1"/>
    <col min="15619" max="15619" width="12.125" style="2" customWidth="1"/>
    <col min="15620" max="15621" width="9.625" style="2"/>
    <col min="15622" max="15622" width="10.875" style="2" customWidth="1"/>
    <col min="15623" max="15624" width="9.625" style="2"/>
    <col min="15625" max="15625" width="12.125" style="2" customWidth="1"/>
    <col min="15626" max="15626" width="9.625" style="2"/>
    <col min="15627" max="15629" width="10.875" style="2" customWidth="1"/>
    <col min="15630" max="15872" width="9.625" style="2"/>
    <col min="15873" max="15873" width="13.375" style="2" customWidth="1"/>
    <col min="15874" max="15874" width="18.375" style="2" customWidth="1"/>
    <col min="15875" max="15875" width="12.125" style="2" customWidth="1"/>
    <col min="15876" max="15877" width="9.625" style="2"/>
    <col min="15878" max="15878" width="10.875" style="2" customWidth="1"/>
    <col min="15879" max="15880" width="9.625" style="2"/>
    <col min="15881" max="15881" width="12.125" style="2" customWidth="1"/>
    <col min="15882" max="15882" width="9.625" style="2"/>
    <col min="15883" max="15885" width="10.875" style="2" customWidth="1"/>
    <col min="15886" max="16128" width="9.625" style="2"/>
    <col min="16129" max="16129" width="13.375" style="2" customWidth="1"/>
    <col min="16130" max="16130" width="18.375" style="2" customWidth="1"/>
    <col min="16131" max="16131" width="12.125" style="2" customWidth="1"/>
    <col min="16132" max="16133" width="9.625" style="2"/>
    <col min="16134" max="16134" width="10.875" style="2" customWidth="1"/>
    <col min="16135" max="16136" width="9.625" style="2"/>
    <col min="16137" max="16137" width="12.125" style="2" customWidth="1"/>
    <col min="16138" max="16138" width="9.625" style="2"/>
    <col min="16139" max="16141" width="10.875" style="2" customWidth="1"/>
    <col min="16142" max="16384" width="9.625" style="2"/>
  </cols>
  <sheetData>
    <row r="1" spans="1:13" x14ac:dyDescent="0.2">
      <c r="A1" s="1"/>
    </row>
    <row r="6" spans="1:13" x14ac:dyDescent="0.2">
      <c r="F6" s="3" t="s">
        <v>483</v>
      </c>
    </row>
    <row r="7" spans="1:13" x14ac:dyDescent="0.2">
      <c r="D7" s="3" t="s">
        <v>484</v>
      </c>
    </row>
    <row r="8" spans="1:13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 t="s">
        <v>485</v>
      </c>
      <c r="L8" s="4"/>
      <c r="M8" s="4"/>
    </row>
    <row r="9" spans="1:13" x14ac:dyDescent="0.2">
      <c r="C9" s="8"/>
      <c r="D9" s="9"/>
      <c r="E9" s="9"/>
      <c r="F9" s="8"/>
      <c r="G9" s="9"/>
      <c r="H9" s="9"/>
      <c r="I9" s="8"/>
      <c r="J9" s="22" t="s">
        <v>486</v>
      </c>
      <c r="K9" s="22" t="s">
        <v>487</v>
      </c>
      <c r="L9" s="8"/>
      <c r="M9" s="8"/>
    </row>
    <row r="10" spans="1:13" x14ac:dyDescent="0.2">
      <c r="C10" s="7" t="s">
        <v>488</v>
      </c>
      <c r="D10" s="8"/>
      <c r="E10" s="8"/>
      <c r="F10" s="7" t="s">
        <v>489</v>
      </c>
      <c r="G10" s="8"/>
      <c r="H10" s="8"/>
      <c r="I10" s="7" t="s">
        <v>490</v>
      </c>
      <c r="J10" s="7" t="s">
        <v>491</v>
      </c>
      <c r="K10" s="7" t="s">
        <v>492</v>
      </c>
      <c r="L10" s="7" t="s">
        <v>493</v>
      </c>
      <c r="M10" s="7" t="s">
        <v>494</v>
      </c>
    </row>
    <row r="11" spans="1:13" x14ac:dyDescent="0.2">
      <c r="B11" s="9"/>
      <c r="C11" s="38"/>
      <c r="D11" s="13" t="s">
        <v>221</v>
      </c>
      <c r="E11" s="13" t="s">
        <v>222</v>
      </c>
      <c r="F11" s="38"/>
      <c r="G11" s="13" t="s">
        <v>221</v>
      </c>
      <c r="H11" s="13" t="s">
        <v>222</v>
      </c>
      <c r="I11" s="13" t="s">
        <v>495</v>
      </c>
      <c r="J11" s="13" t="s">
        <v>496</v>
      </c>
      <c r="K11" s="38"/>
      <c r="L11" s="13" t="s">
        <v>497</v>
      </c>
      <c r="M11" s="13" t="s">
        <v>497</v>
      </c>
    </row>
    <row r="12" spans="1:13" x14ac:dyDescent="0.2">
      <c r="C12" s="8"/>
      <c r="L12" s="52" t="s">
        <v>498</v>
      </c>
      <c r="M12" s="52" t="s">
        <v>498</v>
      </c>
    </row>
    <row r="13" spans="1:13" x14ac:dyDescent="0.2">
      <c r="B13" s="1" t="s">
        <v>499</v>
      </c>
      <c r="C13" s="25">
        <v>20549</v>
      </c>
      <c r="D13" s="17" t="s">
        <v>500</v>
      </c>
      <c r="E13" s="17" t="s">
        <v>500</v>
      </c>
      <c r="F13" s="16">
        <v>13459</v>
      </c>
      <c r="G13" s="17" t="s">
        <v>500</v>
      </c>
      <c r="H13" s="17" t="s">
        <v>500</v>
      </c>
      <c r="I13" s="15">
        <f>C13-F13</f>
        <v>7090</v>
      </c>
      <c r="J13" s="17" t="s">
        <v>500</v>
      </c>
      <c r="K13" s="17" t="s">
        <v>500</v>
      </c>
      <c r="L13" s="16">
        <v>5102</v>
      </c>
      <c r="M13" s="16">
        <v>682</v>
      </c>
    </row>
    <row r="14" spans="1:13" x14ac:dyDescent="0.2">
      <c r="B14" s="1" t="s">
        <v>501</v>
      </c>
      <c r="C14" s="25">
        <v>19459</v>
      </c>
      <c r="D14" s="17" t="s">
        <v>500</v>
      </c>
      <c r="E14" s="17" t="s">
        <v>500</v>
      </c>
      <c r="F14" s="16">
        <v>13969</v>
      </c>
      <c r="G14" s="17" t="s">
        <v>500</v>
      </c>
      <c r="H14" s="17" t="s">
        <v>500</v>
      </c>
      <c r="I14" s="15">
        <f>C14-F14</f>
        <v>5490</v>
      </c>
      <c r="J14" s="17" t="s">
        <v>500</v>
      </c>
      <c r="K14" s="17" t="s">
        <v>500</v>
      </c>
      <c r="L14" s="16">
        <v>4758</v>
      </c>
      <c r="M14" s="16">
        <v>672</v>
      </c>
    </row>
    <row r="15" spans="1:13" x14ac:dyDescent="0.2">
      <c r="B15" s="1" t="s">
        <v>502</v>
      </c>
      <c r="C15" s="25">
        <v>23881</v>
      </c>
      <c r="D15" s="17" t="s">
        <v>500</v>
      </c>
      <c r="E15" s="17" t="s">
        <v>500</v>
      </c>
      <c r="F15" s="16">
        <v>14460</v>
      </c>
      <c r="G15" s="17" t="s">
        <v>500</v>
      </c>
      <c r="H15" s="17" t="s">
        <v>500</v>
      </c>
      <c r="I15" s="15">
        <f>C15-F15</f>
        <v>9421</v>
      </c>
      <c r="J15" s="17" t="s">
        <v>500</v>
      </c>
      <c r="K15" s="17" t="s">
        <v>500</v>
      </c>
      <c r="L15" s="16">
        <v>6146</v>
      </c>
      <c r="M15" s="16">
        <v>660</v>
      </c>
    </row>
    <row r="16" spans="1:13" x14ac:dyDescent="0.2">
      <c r="C16" s="8"/>
    </row>
    <row r="17" spans="2:13" x14ac:dyDescent="0.2">
      <c r="B17" s="1" t="s">
        <v>503</v>
      </c>
      <c r="C17" s="25">
        <v>24142</v>
      </c>
      <c r="D17" s="17" t="s">
        <v>500</v>
      </c>
      <c r="E17" s="17" t="s">
        <v>500</v>
      </c>
      <c r="F17" s="16">
        <v>14030</v>
      </c>
      <c r="G17" s="17" t="s">
        <v>500</v>
      </c>
      <c r="H17" s="17" t="s">
        <v>500</v>
      </c>
      <c r="I17" s="15">
        <f>C17-F17</f>
        <v>10112</v>
      </c>
      <c r="J17" s="17" t="s">
        <v>500</v>
      </c>
      <c r="K17" s="17" t="s">
        <v>500</v>
      </c>
      <c r="L17" s="16">
        <v>5820</v>
      </c>
      <c r="M17" s="16">
        <v>710</v>
      </c>
    </row>
    <row r="18" spans="2:13" x14ac:dyDescent="0.2">
      <c r="B18" s="1" t="s">
        <v>234</v>
      </c>
      <c r="C18" s="25">
        <v>26267</v>
      </c>
      <c r="D18" s="17" t="s">
        <v>500</v>
      </c>
      <c r="E18" s="17" t="s">
        <v>500</v>
      </c>
      <c r="F18" s="16">
        <v>16479</v>
      </c>
      <c r="G18" s="17" t="s">
        <v>500</v>
      </c>
      <c r="H18" s="17" t="s">
        <v>500</v>
      </c>
      <c r="I18" s="15">
        <f>C18-F18</f>
        <v>9788</v>
      </c>
      <c r="J18" s="17" t="s">
        <v>500</v>
      </c>
      <c r="K18" s="17" t="s">
        <v>500</v>
      </c>
      <c r="L18" s="16">
        <v>7539</v>
      </c>
      <c r="M18" s="16">
        <v>717</v>
      </c>
    </row>
    <row r="19" spans="2:13" x14ac:dyDescent="0.2">
      <c r="B19" s="1" t="s">
        <v>239</v>
      </c>
      <c r="C19" s="25">
        <v>24980</v>
      </c>
      <c r="D19" s="17" t="s">
        <v>500</v>
      </c>
      <c r="E19" s="17" t="s">
        <v>500</v>
      </c>
      <c r="F19" s="16">
        <v>15037</v>
      </c>
      <c r="G19" s="17" t="s">
        <v>500</v>
      </c>
      <c r="H19" s="17" t="s">
        <v>500</v>
      </c>
      <c r="I19" s="15">
        <f>C19-F19</f>
        <v>9943</v>
      </c>
      <c r="J19" s="17" t="s">
        <v>500</v>
      </c>
      <c r="K19" s="16">
        <v>1536</v>
      </c>
      <c r="L19" s="16">
        <v>6885</v>
      </c>
      <c r="M19" s="16">
        <v>642</v>
      </c>
    </row>
    <row r="20" spans="2:13" x14ac:dyDescent="0.2">
      <c r="C20" s="8"/>
    </row>
    <row r="21" spans="2:13" x14ac:dyDescent="0.2">
      <c r="B21" s="1" t="s">
        <v>504</v>
      </c>
      <c r="C21" s="25">
        <v>24744</v>
      </c>
      <c r="D21" s="17" t="s">
        <v>500</v>
      </c>
      <c r="E21" s="17" t="s">
        <v>500</v>
      </c>
      <c r="F21" s="16">
        <v>14357</v>
      </c>
      <c r="G21" s="17" t="s">
        <v>500</v>
      </c>
      <c r="H21" s="17" t="s">
        <v>500</v>
      </c>
      <c r="I21" s="15">
        <f>C21-F21</f>
        <v>10387</v>
      </c>
      <c r="J21" s="17" t="s">
        <v>500</v>
      </c>
      <c r="K21" s="16">
        <v>1492</v>
      </c>
      <c r="L21" s="16">
        <v>6730</v>
      </c>
      <c r="M21" s="16">
        <v>706</v>
      </c>
    </row>
    <row r="22" spans="2:13" x14ac:dyDescent="0.2">
      <c r="B22" s="1" t="s">
        <v>249</v>
      </c>
      <c r="C22" s="25">
        <v>24490</v>
      </c>
      <c r="D22" s="17" t="s">
        <v>500</v>
      </c>
      <c r="E22" s="17" t="s">
        <v>500</v>
      </c>
      <c r="F22" s="16">
        <v>15230</v>
      </c>
      <c r="G22" s="17" t="s">
        <v>500</v>
      </c>
      <c r="H22" s="17" t="s">
        <v>500</v>
      </c>
      <c r="I22" s="15">
        <f>C22-F22</f>
        <v>9260</v>
      </c>
      <c r="J22" s="16">
        <v>2545</v>
      </c>
      <c r="K22" s="16">
        <v>1436</v>
      </c>
      <c r="L22" s="16">
        <v>7283</v>
      </c>
      <c r="M22" s="16">
        <v>631</v>
      </c>
    </row>
    <row r="23" spans="2:13" x14ac:dyDescent="0.2">
      <c r="B23" s="1" t="s">
        <v>505</v>
      </c>
      <c r="C23" s="25">
        <v>21253</v>
      </c>
      <c r="D23" s="17" t="s">
        <v>500</v>
      </c>
      <c r="E23" s="17" t="s">
        <v>500</v>
      </c>
      <c r="F23" s="16">
        <v>13839</v>
      </c>
      <c r="G23" s="17" t="s">
        <v>500</v>
      </c>
      <c r="H23" s="17" t="s">
        <v>500</v>
      </c>
      <c r="I23" s="15">
        <f>C23-F23</f>
        <v>7414</v>
      </c>
      <c r="J23" s="17" t="s">
        <v>500</v>
      </c>
      <c r="K23" s="16">
        <v>1099</v>
      </c>
      <c r="L23" s="16">
        <v>8234</v>
      </c>
      <c r="M23" s="16">
        <v>569</v>
      </c>
    </row>
    <row r="24" spans="2:13" x14ac:dyDescent="0.2">
      <c r="B24" s="1"/>
      <c r="C24" s="25"/>
      <c r="D24" s="17"/>
      <c r="E24" s="17"/>
      <c r="F24" s="16"/>
      <c r="G24" s="17"/>
      <c r="H24" s="17"/>
      <c r="I24" s="15"/>
      <c r="J24" s="17"/>
      <c r="K24" s="16"/>
      <c r="L24" s="16"/>
      <c r="M24" s="16"/>
    </row>
    <row r="25" spans="2:13" x14ac:dyDescent="0.2">
      <c r="B25" s="1" t="s">
        <v>506</v>
      </c>
      <c r="C25" s="8">
        <v>23825</v>
      </c>
      <c r="D25" s="17" t="s">
        <v>500</v>
      </c>
      <c r="E25" s="17" t="s">
        <v>500</v>
      </c>
      <c r="F25" s="16">
        <v>13096</v>
      </c>
      <c r="G25" s="17" t="s">
        <v>500</v>
      </c>
      <c r="H25" s="17" t="s">
        <v>500</v>
      </c>
      <c r="I25" s="15">
        <f>C25-F25</f>
        <v>10729</v>
      </c>
      <c r="J25" s="17" t="s">
        <v>500</v>
      </c>
      <c r="K25" s="16">
        <v>1172</v>
      </c>
      <c r="L25" s="17" t="s">
        <v>500</v>
      </c>
      <c r="M25" s="17" t="s">
        <v>500</v>
      </c>
    </row>
    <row r="26" spans="2:13" x14ac:dyDescent="0.2">
      <c r="B26" s="1" t="s">
        <v>507</v>
      </c>
      <c r="C26" s="25">
        <v>23489</v>
      </c>
      <c r="D26" s="17" t="s">
        <v>500</v>
      </c>
      <c r="E26" s="17" t="s">
        <v>500</v>
      </c>
      <c r="F26" s="15">
        <v>14107</v>
      </c>
      <c r="G26" s="17" t="s">
        <v>500</v>
      </c>
      <c r="H26" s="17" t="s">
        <v>500</v>
      </c>
      <c r="I26" s="15">
        <f>C26-F26</f>
        <v>9382</v>
      </c>
      <c r="J26" s="17" t="s">
        <v>500</v>
      </c>
      <c r="K26" s="16">
        <v>1089</v>
      </c>
      <c r="L26" s="17" t="s">
        <v>500</v>
      </c>
      <c r="M26" s="17" t="s">
        <v>500</v>
      </c>
    </row>
    <row r="27" spans="2:13" x14ac:dyDescent="0.2">
      <c r="B27" s="1" t="s">
        <v>508</v>
      </c>
      <c r="C27" s="25">
        <v>22448</v>
      </c>
      <c r="D27" s="17" t="s">
        <v>500</v>
      </c>
      <c r="E27" s="17" t="s">
        <v>500</v>
      </c>
      <c r="F27" s="15">
        <v>14526</v>
      </c>
      <c r="G27" s="17" t="s">
        <v>500</v>
      </c>
      <c r="H27" s="17" t="s">
        <v>500</v>
      </c>
      <c r="I27" s="15">
        <f>C27-F27</f>
        <v>7922</v>
      </c>
      <c r="J27" s="16">
        <v>1953</v>
      </c>
      <c r="K27" s="16">
        <v>987</v>
      </c>
      <c r="L27" s="16">
        <v>9590</v>
      </c>
      <c r="M27" s="16">
        <v>564</v>
      </c>
    </row>
    <row r="28" spans="2:13" x14ac:dyDescent="0.2">
      <c r="B28" s="1"/>
      <c r="C28" s="25"/>
      <c r="D28" s="17"/>
      <c r="E28" s="17"/>
      <c r="F28" s="15"/>
      <c r="G28" s="17"/>
      <c r="H28" s="17"/>
      <c r="I28" s="15"/>
      <c r="J28" s="16"/>
      <c r="K28" s="16"/>
      <c r="L28" s="16"/>
      <c r="M28" s="16"/>
    </row>
    <row r="29" spans="2:13" x14ac:dyDescent="0.2">
      <c r="B29" s="1" t="s">
        <v>509</v>
      </c>
      <c r="C29" s="25">
        <v>23349</v>
      </c>
      <c r="D29" s="17" t="s">
        <v>500</v>
      </c>
      <c r="E29" s="17" t="s">
        <v>500</v>
      </c>
      <c r="F29" s="15">
        <v>15730</v>
      </c>
      <c r="G29" s="17" t="s">
        <v>500</v>
      </c>
      <c r="H29" s="17" t="s">
        <v>500</v>
      </c>
      <c r="I29" s="15">
        <f>C29-F29</f>
        <v>7619</v>
      </c>
      <c r="J29" s="17" t="s">
        <v>500</v>
      </c>
      <c r="K29" s="16">
        <v>929</v>
      </c>
      <c r="L29" s="17" t="s">
        <v>500</v>
      </c>
      <c r="M29" s="17" t="s">
        <v>500</v>
      </c>
    </row>
    <row r="30" spans="2:13" x14ac:dyDescent="0.2">
      <c r="B30" s="1" t="s">
        <v>510</v>
      </c>
      <c r="C30" s="25">
        <v>19157</v>
      </c>
      <c r="D30" s="17" t="s">
        <v>500</v>
      </c>
      <c r="E30" s="17" t="s">
        <v>500</v>
      </c>
      <c r="F30" s="15">
        <v>29186</v>
      </c>
      <c r="G30" s="17" t="s">
        <v>500</v>
      </c>
      <c r="H30" s="17" t="s">
        <v>500</v>
      </c>
      <c r="I30" s="15">
        <f>C30-F30</f>
        <v>-10029</v>
      </c>
      <c r="J30" s="17" t="s">
        <v>500</v>
      </c>
      <c r="K30" s="17" t="s">
        <v>500</v>
      </c>
      <c r="L30" s="17" t="s">
        <v>500</v>
      </c>
      <c r="M30" s="17" t="s">
        <v>500</v>
      </c>
    </row>
    <row r="31" spans="2:13" x14ac:dyDescent="0.2">
      <c r="B31" s="1" t="s">
        <v>511</v>
      </c>
      <c r="C31" s="25">
        <v>19613</v>
      </c>
      <c r="D31" s="17" t="s">
        <v>500</v>
      </c>
      <c r="E31" s="17" t="s">
        <v>500</v>
      </c>
      <c r="F31" s="15">
        <v>19792</v>
      </c>
      <c r="G31" s="17" t="s">
        <v>500</v>
      </c>
      <c r="H31" s="17" t="s">
        <v>500</v>
      </c>
      <c r="I31" s="15">
        <f>C31-F31</f>
        <v>-179</v>
      </c>
      <c r="J31" s="17" t="s">
        <v>500</v>
      </c>
      <c r="K31" s="16">
        <v>798</v>
      </c>
      <c r="L31" s="17" t="s">
        <v>500</v>
      </c>
      <c r="M31" s="17" t="s">
        <v>500</v>
      </c>
    </row>
    <row r="32" spans="2:13" x14ac:dyDescent="0.2">
      <c r="B32" s="1"/>
      <c r="C32" s="25"/>
      <c r="D32" s="17"/>
      <c r="E32" s="17"/>
      <c r="F32" s="15"/>
      <c r="G32" s="17"/>
      <c r="H32" s="17"/>
      <c r="I32" s="15"/>
      <c r="J32" s="17"/>
      <c r="K32" s="16"/>
      <c r="L32" s="17"/>
      <c r="M32" s="17"/>
    </row>
    <row r="33" spans="2:13" x14ac:dyDescent="0.2">
      <c r="B33" s="1" t="s">
        <v>512</v>
      </c>
      <c r="C33" s="25">
        <v>30803</v>
      </c>
      <c r="D33" s="17" t="s">
        <v>500</v>
      </c>
      <c r="E33" s="17" t="s">
        <v>500</v>
      </c>
      <c r="F33" s="15">
        <v>13804</v>
      </c>
      <c r="G33" s="17" t="s">
        <v>500</v>
      </c>
      <c r="H33" s="17" t="s">
        <v>500</v>
      </c>
      <c r="I33" s="15">
        <f>C33-F33</f>
        <v>16999</v>
      </c>
      <c r="J33" s="16">
        <v>2180</v>
      </c>
      <c r="K33" s="16">
        <v>1244</v>
      </c>
      <c r="L33" s="16">
        <v>11576</v>
      </c>
      <c r="M33" s="16">
        <v>1089</v>
      </c>
    </row>
    <row r="34" spans="2:13" x14ac:dyDescent="0.2">
      <c r="B34" s="1" t="s">
        <v>513</v>
      </c>
      <c r="C34" s="25">
        <v>29695</v>
      </c>
      <c r="D34" s="17" t="s">
        <v>500</v>
      </c>
      <c r="E34" s="17" t="s">
        <v>500</v>
      </c>
      <c r="F34" s="15">
        <v>11037</v>
      </c>
      <c r="G34" s="17" t="s">
        <v>500</v>
      </c>
      <c r="H34" s="17" t="s">
        <v>500</v>
      </c>
      <c r="I34" s="15">
        <f>C34-F34</f>
        <v>18658</v>
      </c>
      <c r="J34" s="16">
        <v>1735</v>
      </c>
      <c r="K34" s="16">
        <v>1570</v>
      </c>
      <c r="L34" s="16">
        <v>12141</v>
      </c>
      <c r="M34" s="16">
        <v>1039</v>
      </c>
    </row>
    <row r="35" spans="2:13" x14ac:dyDescent="0.2">
      <c r="B35" s="1" t="s">
        <v>514</v>
      </c>
      <c r="C35" s="25">
        <v>28875</v>
      </c>
      <c r="D35" s="17" t="s">
        <v>500</v>
      </c>
      <c r="E35" s="17" t="s">
        <v>500</v>
      </c>
      <c r="F35" s="15">
        <v>11092</v>
      </c>
      <c r="G35" s="17" t="s">
        <v>500</v>
      </c>
      <c r="H35" s="17" t="s">
        <v>500</v>
      </c>
      <c r="I35" s="15">
        <f>C35-F35</f>
        <v>17783</v>
      </c>
      <c r="J35" s="16">
        <v>1720</v>
      </c>
      <c r="K35" s="16">
        <v>2017</v>
      </c>
      <c r="L35" s="16">
        <v>10277</v>
      </c>
      <c r="M35" s="16">
        <v>1047</v>
      </c>
    </row>
    <row r="36" spans="2:13" x14ac:dyDescent="0.2">
      <c r="B36" s="1"/>
      <c r="C36" s="25"/>
      <c r="D36" s="17"/>
      <c r="E36" s="17"/>
      <c r="F36" s="15"/>
      <c r="G36" s="17"/>
      <c r="H36" s="17"/>
      <c r="I36" s="15"/>
      <c r="J36" s="16"/>
      <c r="K36" s="16"/>
      <c r="L36" s="16"/>
      <c r="M36" s="16"/>
    </row>
    <row r="37" spans="2:13" x14ac:dyDescent="0.2">
      <c r="B37" s="1" t="s">
        <v>264</v>
      </c>
      <c r="C37" s="14">
        <f>D37+E37</f>
        <v>23739</v>
      </c>
      <c r="D37" s="16">
        <v>12186</v>
      </c>
      <c r="E37" s="16">
        <v>11553</v>
      </c>
      <c r="F37" s="15">
        <f>G37+H37</f>
        <v>10449</v>
      </c>
      <c r="G37" s="16">
        <v>5375</v>
      </c>
      <c r="H37" s="16">
        <v>5074</v>
      </c>
      <c r="I37" s="15">
        <f>C37-F37</f>
        <v>13290</v>
      </c>
      <c r="J37" s="16">
        <v>1387</v>
      </c>
      <c r="K37" s="16">
        <v>2194</v>
      </c>
      <c r="L37" s="16">
        <v>8290</v>
      </c>
      <c r="M37" s="16">
        <v>1006</v>
      </c>
    </row>
    <row r="38" spans="2:13" x14ac:dyDescent="0.2">
      <c r="B38" s="1" t="s">
        <v>515</v>
      </c>
      <c r="C38" s="14">
        <f>D38+E38</f>
        <v>22081</v>
      </c>
      <c r="D38" s="16">
        <v>11385</v>
      </c>
      <c r="E38" s="16">
        <v>10696</v>
      </c>
      <c r="F38" s="15">
        <f>G38+H38</f>
        <v>9339</v>
      </c>
      <c r="G38" s="16">
        <v>4858</v>
      </c>
      <c r="H38" s="16">
        <v>4481</v>
      </c>
      <c r="I38" s="15">
        <f>C38-F38</f>
        <v>12742</v>
      </c>
      <c r="J38" s="16">
        <v>1131</v>
      </c>
      <c r="K38" s="16">
        <v>2203</v>
      </c>
      <c r="L38" s="16">
        <v>7766</v>
      </c>
      <c r="M38" s="16">
        <v>998</v>
      </c>
    </row>
    <row r="39" spans="2:13" x14ac:dyDescent="0.2">
      <c r="B39" s="1" t="s">
        <v>516</v>
      </c>
      <c r="C39" s="14">
        <f>D39+E39</f>
        <v>19756</v>
      </c>
      <c r="D39" s="16">
        <v>10111</v>
      </c>
      <c r="E39" s="16">
        <v>9645</v>
      </c>
      <c r="F39" s="15">
        <f>G39+H39</f>
        <v>8980</v>
      </c>
      <c r="G39" s="16">
        <v>4616</v>
      </c>
      <c r="H39" s="16">
        <v>4364</v>
      </c>
      <c r="I39" s="15">
        <f>C39-F39</f>
        <v>10776</v>
      </c>
      <c r="J39" s="16">
        <v>998</v>
      </c>
      <c r="K39" s="16">
        <v>2004</v>
      </c>
      <c r="L39" s="16">
        <v>7826</v>
      </c>
      <c r="M39" s="16">
        <v>928</v>
      </c>
    </row>
    <row r="40" spans="2:13" x14ac:dyDescent="0.2">
      <c r="B40" s="1"/>
      <c r="C40" s="14"/>
      <c r="D40" s="16"/>
      <c r="E40" s="16"/>
      <c r="F40" s="15"/>
      <c r="G40" s="16"/>
      <c r="H40" s="16"/>
      <c r="I40" s="15"/>
      <c r="J40" s="16"/>
      <c r="K40" s="16"/>
      <c r="L40" s="16"/>
      <c r="M40" s="16"/>
    </row>
    <row r="41" spans="2:13" x14ac:dyDescent="0.2">
      <c r="B41" s="1" t="s">
        <v>517</v>
      </c>
      <c r="C41" s="14">
        <f>D41+E41</f>
        <v>18620</v>
      </c>
      <c r="D41" s="16">
        <v>9495</v>
      </c>
      <c r="E41" s="16">
        <v>9125</v>
      </c>
      <c r="F41" s="15">
        <f>G41+H41</f>
        <v>9733</v>
      </c>
      <c r="G41" s="16">
        <v>5039</v>
      </c>
      <c r="H41" s="16">
        <v>4694</v>
      </c>
      <c r="I41" s="15">
        <f>C41-F41</f>
        <v>8887</v>
      </c>
      <c r="J41" s="16">
        <v>895</v>
      </c>
      <c r="K41" s="16">
        <v>1932</v>
      </c>
      <c r="L41" s="16">
        <v>7532</v>
      </c>
      <c r="M41" s="16">
        <v>864</v>
      </c>
    </row>
    <row r="42" spans="2:13" x14ac:dyDescent="0.2">
      <c r="B42" s="1" t="s">
        <v>518</v>
      </c>
      <c r="C42" s="14">
        <f>D42+E42</f>
        <v>17619</v>
      </c>
      <c r="D42" s="16">
        <v>9000</v>
      </c>
      <c r="E42" s="16">
        <v>8619</v>
      </c>
      <c r="F42" s="15">
        <f>G42+H42</f>
        <v>8815</v>
      </c>
      <c r="G42" s="16">
        <v>4636</v>
      </c>
      <c r="H42" s="16">
        <v>4179</v>
      </c>
      <c r="I42" s="15">
        <f>C42-F42</f>
        <v>8804</v>
      </c>
      <c r="J42" s="16">
        <v>734</v>
      </c>
      <c r="K42" s="16">
        <v>1851</v>
      </c>
      <c r="L42" s="16">
        <v>7792</v>
      </c>
      <c r="M42" s="16">
        <v>816</v>
      </c>
    </row>
    <row r="43" spans="2:13" x14ac:dyDescent="0.2">
      <c r="B43" s="1" t="s">
        <v>519</v>
      </c>
      <c r="C43" s="14">
        <f>D43+E43</f>
        <v>17434</v>
      </c>
      <c r="D43" s="16">
        <v>9046</v>
      </c>
      <c r="E43" s="16">
        <v>8388</v>
      </c>
      <c r="F43" s="15">
        <f>G43+H43</f>
        <v>8266</v>
      </c>
      <c r="G43" s="16">
        <v>4349</v>
      </c>
      <c r="H43" s="16">
        <v>3917</v>
      </c>
      <c r="I43" s="15">
        <f>C43-F43</f>
        <v>9168</v>
      </c>
      <c r="J43" s="16">
        <v>668</v>
      </c>
      <c r="K43" s="16">
        <v>1965</v>
      </c>
      <c r="L43" s="16">
        <v>8771</v>
      </c>
      <c r="M43" s="16">
        <v>914</v>
      </c>
    </row>
    <row r="44" spans="2:13" x14ac:dyDescent="0.2">
      <c r="B44" s="1"/>
      <c r="C44" s="14"/>
      <c r="D44" s="16"/>
      <c r="E44" s="16"/>
      <c r="F44" s="15"/>
      <c r="G44" s="16"/>
      <c r="H44" s="16"/>
      <c r="I44" s="15"/>
      <c r="J44" s="16"/>
      <c r="K44" s="16"/>
      <c r="L44" s="16"/>
      <c r="M44" s="16"/>
    </row>
    <row r="45" spans="2:13" x14ac:dyDescent="0.2">
      <c r="B45" s="1" t="s">
        <v>520</v>
      </c>
      <c r="C45" s="14">
        <f>D45+E45</f>
        <v>17052</v>
      </c>
      <c r="D45" s="16">
        <v>8904</v>
      </c>
      <c r="E45" s="16">
        <v>8148</v>
      </c>
      <c r="F45" s="15">
        <f>G45+H45</f>
        <v>8920</v>
      </c>
      <c r="G45" s="16">
        <v>4720</v>
      </c>
      <c r="H45" s="16">
        <v>4200</v>
      </c>
      <c r="I45" s="15">
        <f>C45-F45</f>
        <v>8132</v>
      </c>
      <c r="J45" s="16">
        <v>688</v>
      </c>
      <c r="K45" s="16">
        <v>1792</v>
      </c>
      <c r="L45" s="16">
        <v>8392</v>
      </c>
      <c r="M45" s="16">
        <v>894</v>
      </c>
    </row>
    <row r="46" spans="2:13" x14ac:dyDescent="0.2">
      <c r="B46" s="1" t="s">
        <v>521</v>
      </c>
      <c r="C46" s="14">
        <f>D46+E46</f>
        <v>15473</v>
      </c>
      <c r="D46" s="16">
        <v>8072</v>
      </c>
      <c r="E46" s="16">
        <v>7401</v>
      </c>
      <c r="F46" s="15">
        <f>G46+H46</f>
        <v>9015</v>
      </c>
      <c r="G46" s="16">
        <v>4768</v>
      </c>
      <c r="H46" s="16">
        <v>4247</v>
      </c>
      <c r="I46" s="15">
        <f>C46-F46</f>
        <v>6458</v>
      </c>
      <c r="J46" s="16">
        <v>666</v>
      </c>
      <c r="K46" s="16">
        <v>1786</v>
      </c>
      <c r="L46" s="16">
        <v>8550</v>
      </c>
      <c r="M46" s="16">
        <v>833</v>
      </c>
    </row>
    <row r="47" spans="2:13" x14ac:dyDescent="0.2">
      <c r="B47" s="1" t="s">
        <v>522</v>
      </c>
      <c r="C47" s="14">
        <f>D47+E47</f>
        <v>16841</v>
      </c>
      <c r="D47" s="16">
        <v>8630</v>
      </c>
      <c r="E47" s="16">
        <v>8211</v>
      </c>
      <c r="F47" s="15">
        <f>G47+H47</f>
        <v>8550</v>
      </c>
      <c r="G47" s="16">
        <v>4541</v>
      </c>
      <c r="H47" s="16">
        <v>4009</v>
      </c>
      <c r="I47" s="15">
        <f>C47-F47</f>
        <v>8291</v>
      </c>
      <c r="J47" s="16">
        <v>597</v>
      </c>
      <c r="K47" s="16">
        <v>1787</v>
      </c>
      <c r="L47" s="16">
        <v>9080</v>
      </c>
      <c r="M47" s="16">
        <v>860</v>
      </c>
    </row>
    <row r="48" spans="2:13" x14ac:dyDescent="0.2">
      <c r="B48" s="1"/>
      <c r="C48" s="14"/>
      <c r="D48" s="16"/>
      <c r="E48" s="16"/>
      <c r="F48" s="15"/>
      <c r="G48" s="16"/>
      <c r="H48" s="16"/>
      <c r="I48" s="15"/>
      <c r="J48" s="16"/>
      <c r="K48" s="16"/>
      <c r="L48" s="16"/>
      <c r="M48" s="16"/>
    </row>
    <row r="49" spans="2:13" x14ac:dyDescent="0.2">
      <c r="B49" s="1" t="s">
        <v>523</v>
      </c>
      <c r="C49" s="14">
        <f>D49+E49</f>
        <v>16439</v>
      </c>
      <c r="D49" s="16">
        <v>8528</v>
      </c>
      <c r="E49" s="16">
        <v>7911</v>
      </c>
      <c r="F49" s="15">
        <f>G49+H49</f>
        <v>8315</v>
      </c>
      <c r="G49" s="16">
        <v>4337</v>
      </c>
      <c r="H49" s="16">
        <v>3978</v>
      </c>
      <c r="I49" s="15">
        <f>C49-F49</f>
        <v>8124</v>
      </c>
      <c r="J49" s="16">
        <v>581</v>
      </c>
      <c r="K49" s="16">
        <v>1867</v>
      </c>
      <c r="L49" s="16">
        <v>8792</v>
      </c>
      <c r="M49" s="16">
        <v>852</v>
      </c>
    </row>
    <row r="50" spans="2:13" x14ac:dyDescent="0.2">
      <c r="B50" s="1" t="s">
        <v>524</v>
      </c>
      <c r="C50" s="14">
        <f>D50+E50</f>
        <v>15905</v>
      </c>
      <c r="D50" s="16">
        <v>8190</v>
      </c>
      <c r="E50" s="16">
        <v>7715</v>
      </c>
      <c r="F50" s="15">
        <f>G50+H50</f>
        <v>8703</v>
      </c>
      <c r="G50" s="16">
        <v>4549</v>
      </c>
      <c r="H50" s="16">
        <v>4154</v>
      </c>
      <c r="I50" s="15">
        <f>C50-F50</f>
        <v>7202</v>
      </c>
      <c r="J50" s="16">
        <v>563</v>
      </c>
      <c r="K50" s="16">
        <v>1801</v>
      </c>
      <c r="L50" s="16">
        <v>8684</v>
      </c>
      <c r="M50" s="16">
        <v>810</v>
      </c>
    </row>
    <row r="51" spans="2:13" x14ac:dyDescent="0.2">
      <c r="B51" s="1" t="s">
        <v>525</v>
      </c>
      <c r="C51" s="14">
        <f>D51+E51</f>
        <v>15713</v>
      </c>
      <c r="D51" s="16">
        <v>8032</v>
      </c>
      <c r="E51" s="16">
        <v>7681</v>
      </c>
      <c r="F51" s="15">
        <f>G51+H51</f>
        <v>8682</v>
      </c>
      <c r="G51" s="16">
        <v>4594</v>
      </c>
      <c r="H51" s="16">
        <v>4088</v>
      </c>
      <c r="I51" s="15">
        <f>C51-F51</f>
        <v>7031</v>
      </c>
      <c r="J51" s="16">
        <v>474</v>
      </c>
      <c r="K51" s="16">
        <v>1682</v>
      </c>
      <c r="L51" s="16">
        <v>8704</v>
      </c>
      <c r="M51" s="16">
        <v>854</v>
      </c>
    </row>
    <row r="52" spans="2:13" x14ac:dyDescent="0.2">
      <c r="B52" s="1"/>
      <c r="C52" s="14"/>
      <c r="D52" s="16"/>
      <c r="E52" s="16"/>
      <c r="F52" s="15"/>
      <c r="G52" s="16"/>
      <c r="H52" s="16"/>
      <c r="I52" s="15"/>
      <c r="J52" s="16"/>
      <c r="K52" s="16"/>
      <c r="L52" s="16"/>
      <c r="M52" s="16"/>
    </row>
    <row r="53" spans="2:13" x14ac:dyDescent="0.2">
      <c r="B53" s="1" t="s">
        <v>526</v>
      </c>
      <c r="C53" s="14">
        <f>D53+E53</f>
        <v>16152</v>
      </c>
      <c r="D53" s="16">
        <v>8380</v>
      </c>
      <c r="E53" s="16">
        <v>7772</v>
      </c>
      <c r="F53" s="15">
        <f>G53+H53</f>
        <v>8762</v>
      </c>
      <c r="G53" s="16">
        <v>4711</v>
      </c>
      <c r="H53" s="16">
        <v>4051</v>
      </c>
      <c r="I53" s="15">
        <f>C53-F53</f>
        <v>7390</v>
      </c>
      <c r="J53" s="16">
        <v>467</v>
      </c>
      <c r="K53" s="16">
        <v>1638</v>
      </c>
      <c r="L53" s="16">
        <v>9155</v>
      </c>
      <c r="M53" s="16">
        <v>807</v>
      </c>
    </row>
    <row r="54" spans="2:13" x14ac:dyDescent="0.2">
      <c r="B54" s="1" t="s">
        <v>527</v>
      </c>
      <c r="C54" s="14">
        <f>D54+E54</f>
        <v>16396</v>
      </c>
      <c r="D54" s="16">
        <v>8490</v>
      </c>
      <c r="E54" s="16">
        <v>7906</v>
      </c>
      <c r="F54" s="15">
        <f>G54+H54</f>
        <v>8464</v>
      </c>
      <c r="G54" s="16">
        <v>4501</v>
      </c>
      <c r="H54" s="16">
        <v>3963</v>
      </c>
      <c r="I54" s="15">
        <f>C54-F54</f>
        <v>7932</v>
      </c>
      <c r="J54" s="16">
        <v>437</v>
      </c>
      <c r="K54" s="16">
        <v>1724</v>
      </c>
      <c r="L54" s="16">
        <v>9008</v>
      </c>
      <c r="M54" s="16">
        <v>818</v>
      </c>
    </row>
    <row r="55" spans="2:13" x14ac:dyDescent="0.2">
      <c r="B55" s="1" t="s">
        <v>528</v>
      </c>
      <c r="C55" s="14">
        <f>D55+E55</f>
        <v>16975</v>
      </c>
      <c r="D55" s="16">
        <v>8653</v>
      </c>
      <c r="E55" s="16">
        <v>8322</v>
      </c>
      <c r="F55" s="15">
        <f>G55+H55</f>
        <v>8306</v>
      </c>
      <c r="G55" s="16">
        <v>4460</v>
      </c>
      <c r="H55" s="16">
        <v>3846</v>
      </c>
      <c r="I55" s="15">
        <f>C55-F55</f>
        <v>8669</v>
      </c>
      <c r="J55" s="16">
        <v>408</v>
      </c>
      <c r="K55" s="16">
        <v>1589</v>
      </c>
      <c r="L55" s="16">
        <v>9630</v>
      </c>
      <c r="M55" s="16">
        <v>881</v>
      </c>
    </row>
    <row r="56" spans="2:13" x14ac:dyDescent="0.2">
      <c r="B56" s="1"/>
      <c r="C56" s="14"/>
      <c r="D56" s="16"/>
      <c r="E56" s="16"/>
      <c r="F56" s="15"/>
      <c r="G56" s="16"/>
      <c r="H56" s="16"/>
      <c r="I56" s="15"/>
      <c r="J56" s="16"/>
      <c r="K56" s="16"/>
      <c r="L56" s="16"/>
      <c r="M56" s="16"/>
    </row>
    <row r="57" spans="2:13" x14ac:dyDescent="0.2">
      <c r="B57" s="1" t="s">
        <v>529</v>
      </c>
      <c r="C57" s="14">
        <f>D57+E57</f>
        <v>18054</v>
      </c>
      <c r="D57" s="16">
        <v>9243</v>
      </c>
      <c r="E57" s="16">
        <v>8811</v>
      </c>
      <c r="F57" s="15">
        <f>G57+H57</f>
        <v>8651</v>
      </c>
      <c r="G57" s="16">
        <v>4678</v>
      </c>
      <c r="H57" s="16">
        <v>3973</v>
      </c>
      <c r="I57" s="15">
        <f>C57-F57</f>
        <v>9403</v>
      </c>
      <c r="J57" s="16">
        <v>352</v>
      </c>
      <c r="K57" s="16">
        <v>1622</v>
      </c>
      <c r="L57" s="16">
        <v>9319</v>
      </c>
      <c r="M57" s="16">
        <v>930</v>
      </c>
    </row>
    <row r="58" spans="2:13" x14ac:dyDescent="0.2">
      <c r="B58" s="1" t="s">
        <v>530</v>
      </c>
      <c r="C58" s="14">
        <f>D58+E58</f>
        <v>11962</v>
      </c>
      <c r="D58" s="16">
        <v>6223</v>
      </c>
      <c r="E58" s="16">
        <v>5739</v>
      </c>
      <c r="F58" s="15">
        <f>G58+H58</f>
        <v>8310</v>
      </c>
      <c r="G58" s="16">
        <v>4574</v>
      </c>
      <c r="H58" s="16">
        <v>3736</v>
      </c>
      <c r="I58" s="15">
        <f>C58-F58</f>
        <v>3652</v>
      </c>
      <c r="J58" s="16">
        <v>294</v>
      </c>
      <c r="K58" s="16">
        <v>1400</v>
      </c>
      <c r="L58" s="16">
        <v>8999</v>
      </c>
      <c r="M58" s="16">
        <v>877</v>
      </c>
    </row>
    <row r="59" spans="2:13" x14ac:dyDescent="0.2">
      <c r="B59" s="1" t="s">
        <v>531</v>
      </c>
      <c r="C59" s="14">
        <f>D59+E59</f>
        <v>18538</v>
      </c>
      <c r="D59" s="16">
        <v>10259</v>
      </c>
      <c r="E59" s="16">
        <v>8279</v>
      </c>
      <c r="F59" s="15">
        <f>G59+H59</f>
        <v>8421</v>
      </c>
      <c r="G59" s="16">
        <v>4575</v>
      </c>
      <c r="H59" s="16">
        <v>3846</v>
      </c>
      <c r="I59" s="15">
        <f>C59-F59</f>
        <v>10117</v>
      </c>
      <c r="J59" s="16">
        <v>327</v>
      </c>
      <c r="K59" s="16">
        <v>1434</v>
      </c>
      <c r="L59" s="16">
        <v>9207</v>
      </c>
      <c r="M59" s="16">
        <v>925</v>
      </c>
    </row>
    <row r="60" spans="2:13" x14ac:dyDescent="0.2">
      <c r="B60" s="1"/>
      <c r="C60" s="14"/>
      <c r="D60" s="16"/>
      <c r="E60" s="16"/>
      <c r="F60" s="15"/>
      <c r="G60" s="16"/>
      <c r="H60" s="16"/>
      <c r="I60" s="15"/>
      <c r="J60" s="16"/>
      <c r="K60" s="16"/>
      <c r="L60" s="16"/>
      <c r="M60" s="16"/>
    </row>
    <row r="61" spans="2:13" x14ac:dyDescent="0.2">
      <c r="B61" s="1" t="s">
        <v>532</v>
      </c>
      <c r="C61" s="14">
        <f>D61+E61</f>
        <v>17994</v>
      </c>
      <c r="D61" s="16">
        <v>9369</v>
      </c>
      <c r="E61" s="16">
        <v>8625</v>
      </c>
      <c r="F61" s="15">
        <f>G61+H61</f>
        <v>8401</v>
      </c>
      <c r="G61" s="16">
        <v>4570</v>
      </c>
      <c r="H61" s="16">
        <v>3831</v>
      </c>
      <c r="I61" s="15">
        <f>C61-F61</f>
        <v>9593</v>
      </c>
      <c r="J61" s="16">
        <v>344</v>
      </c>
      <c r="K61" s="16">
        <v>1382</v>
      </c>
      <c r="L61" s="16">
        <v>9129</v>
      </c>
      <c r="M61" s="16">
        <v>971</v>
      </c>
    </row>
    <row r="62" spans="2:13" x14ac:dyDescent="0.2">
      <c r="B62" s="1" t="s">
        <v>533</v>
      </c>
      <c r="C62" s="14">
        <f>D62+E62</f>
        <v>17592</v>
      </c>
      <c r="D62" s="16">
        <v>9131</v>
      </c>
      <c r="E62" s="16">
        <v>8461</v>
      </c>
      <c r="F62" s="15">
        <f>G62+H62</f>
        <v>8378</v>
      </c>
      <c r="G62" s="16">
        <v>4620</v>
      </c>
      <c r="H62" s="16">
        <v>3758</v>
      </c>
      <c r="I62" s="15">
        <f>C62-F62</f>
        <v>9214</v>
      </c>
      <c r="J62" s="16">
        <v>254</v>
      </c>
      <c r="K62" s="16">
        <v>1300</v>
      </c>
      <c r="L62" s="16">
        <v>9427</v>
      </c>
      <c r="M62" s="16">
        <v>940</v>
      </c>
    </row>
    <row r="63" spans="2:13" x14ac:dyDescent="0.2">
      <c r="B63" s="1" t="s">
        <v>534</v>
      </c>
      <c r="C63" s="14">
        <f>D63+E63</f>
        <v>17974</v>
      </c>
      <c r="D63" s="16">
        <v>9442</v>
      </c>
      <c r="E63" s="16">
        <v>8532</v>
      </c>
      <c r="F63" s="15">
        <f>G63+H63</f>
        <v>8805</v>
      </c>
      <c r="G63" s="16">
        <v>4704</v>
      </c>
      <c r="H63" s="16">
        <v>4101</v>
      </c>
      <c r="I63" s="15">
        <f>C63-F63</f>
        <v>9169</v>
      </c>
      <c r="J63" s="16">
        <v>280</v>
      </c>
      <c r="K63" s="16">
        <v>1234</v>
      </c>
      <c r="L63" s="16">
        <v>9576</v>
      </c>
      <c r="M63" s="16">
        <v>1042</v>
      </c>
    </row>
    <row r="64" spans="2:13" x14ac:dyDescent="0.2">
      <c r="B64" s="1"/>
      <c r="C64" s="14"/>
      <c r="D64" s="16"/>
      <c r="E64" s="16"/>
      <c r="F64" s="15"/>
      <c r="G64" s="16"/>
      <c r="H64" s="16"/>
      <c r="I64" s="15"/>
      <c r="J64" s="16"/>
      <c r="K64" s="16"/>
      <c r="L64" s="16"/>
      <c r="M64" s="16"/>
    </row>
    <row r="65" spans="1:13" x14ac:dyDescent="0.2">
      <c r="B65" s="1" t="s">
        <v>535</v>
      </c>
      <c r="C65" s="14">
        <f>D65+E65</f>
        <v>18236</v>
      </c>
      <c r="D65" s="16">
        <v>9536</v>
      </c>
      <c r="E65" s="16">
        <v>8700</v>
      </c>
      <c r="F65" s="15">
        <f>G65+H65</f>
        <v>8508</v>
      </c>
      <c r="G65" s="16">
        <v>4523</v>
      </c>
      <c r="H65" s="16">
        <v>3985</v>
      </c>
      <c r="I65" s="15">
        <f>C65-F65</f>
        <v>9728</v>
      </c>
      <c r="J65" s="16">
        <v>271</v>
      </c>
      <c r="K65" s="16">
        <v>1174</v>
      </c>
      <c r="L65" s="16">
        <v>9678</v>
      </c>
      <c r="M65" s="16">
        <v>1155</v>
      </c>
    </row>
    <row r="66" spans="1:13" x14ac:dyDescent="0.2">
      <c r="B66" s="1" t="s">
        <v>536</v>
      </c>
      <c r="C66" s="14">
        <f>D66+E66</f>
        <v>18355</v>
      </c>
      <c r="D66" s="16">
        <v>9594</v>
      </c>
      <c r="E66" s="16">
        <v>8761</v>
      </c>
      <c r="F66" s="15">
        <f>G66+H66</f>
        <v>8501</v>
      </c>
      <c r="G66" s="16">
        <v>4686</v>
      </c>
      <c r="H66" s="16">
        <v>3815</v>
      </c>
      <c r="I66" s="15">
        <f>C66-F66</f>
        <v>9854</v>
      </c>
      <c r="J66" s="16">
        <v>259</v>
      </c>
      <c r="K66" s="16">
        <v>1157</v>
      </c>
      <c r="L66" s="16">
        <v>9534</v>
      </c>
      <c r="M66" s="16">
        <v>1046</v>
      </c>
    </row>
    <row r="67" spans="1:13" x14ac:dyDescent="0.2">
      <c r="B67" s="1" t="s">
        <v>537</v>
      </c>
      <c r="C67" s="14">
        <f>D67+E67</f>
        <v>18590</v>
      </c>
      <c r="D67" s="16">
        <v>9622</v>
      </c>
      <c r="E67" s="16">
        <v>8968</v>
      </c>
      <c r="F67" s="15">
        <f>G67+H67</f>
        <v>8638</v>
      </c>
      <c r="G67" s="16">
        <v>4694</v>
      </c>
      <c r="H67" s="16">
        <v>3944</v>
      </c>
      <c r="I67" s="15">
        <f>C67-F67</f>
        <v>9952</v>
      </c>
      <c r="J67" s="16">
        <v>232</v>
      </c>
      <c r="K67" s="16">
        <v>1104</v>
      </c>
      <c r="L67" s="16">
        <v>9176</v>
      </c>
      <c r="M67" s="16">
        <v>1050</v>
      </c>
    </row>
    <row r="68" spans="1:13" ht="18" thickBot="1" x14ac:dyDescent="0.25">
      <c r="B68" s="4"/>
      <c r="C68" s="20"/>
      <c r="D68" s="21"/>
      <c r="E68" s="21"/>
      <c r="F68" s="21"/>
      <c r="G68" s="21"/>
      <c r="H68" s="21"/>
      <c r="I68" s="21"/>
      <c r="J68" s="21"/>
      <c r="K68" s="21"/>
      <c r="L68" s="21"/>
      <c r="M68" s="21"/>
    </row>
    <row r="69" spans="1:13" x14ac:dyDescent="0.2">
      <c r="C69" s="1" t="s">
        <v>538</v>
      </c>
    </row>
    <row r="70" spans="1:13" x14ac:dyDescent="0.2">
      <c r="C70" s="1" t="s">
        <v>539</v>
      </c>
    </row>
    <row r="71" spans="1:13" x14ac:dyDescent="0.2">
      <c r="C71" s="1" t="s">
        <v>540</v>
      </c>
    </row>
    <row r="72" spans="1:13" x14ac:dyDescent="0.2">
      <c r="C72" s="1" t="s">
        <v>541</v>
      </c>
    </row>
    <row r="73" spans="1:13" x14ac:dyDescent="0.2">
      <c r="A73" s="1"/>
    </row>
    <row r="74" spans="1:13" x14ac:dyDescent="0.2">
      <c r="A74" s="1"/>
    </row>
    <row r="79" spans="1:13" x14ac:dyDescent="0.2">
      <c r="F79" s="3" t="s">
        <v>483</v>
      </c>
    </row>
    <row r="81" spans="2:13" x14ac:dyDescent="0.2">
      <c r="D81" s="3" t="s">
        <v>542</v>
      </c>
    </row>
    <row r="82" spans="2:13" ht="18" thickBot="1" x14ac:dyDescent="0.25">
      <c r="B82" s="4"/>
      <c r="C82" s="4"/>
      <c r="D82" s="4"/>
      <c r="E82" s="4"/>
      <c r="F82" s="4"/>
      <c r="G82" s="4"/>
      <c r="H82" s="4"/>
      <c r="I82" s="4"/>
      <c r="J82" s="4"/>
      <c r="K82" s="4" t="s">
        <v>485</v>
      </c>
      <c r="L82" s="4"/>
      <c r="M82" s="4"/>
    </row>
    <row r="83" spans="2:13" x14ac:dyDescent="0.2">
      <c r="C83" s="8"/>
      <c r="D83" s="9"/>
      <c r="E83" s="9"/>
      <c r="F83" s="8"/>
      <c r="G83" s="9"/>
      <c r="H83" s="9"/>
      <c r="I83" s="8"/>
      <c r="J83" s="22" t="s">
        <v>486</v>
      </c>
      <c r="K83" s="22" t="s">
        <v>487</v>
      </c>
      <c r="L83" s="8"/>
      <c r="M83" s="8"/>
    </row>
    <row r="84" spans="2:13" x14ac:dyDescent="0.2">
      <c r="C84" s="7" t="s">
        <v>488</v>
      </c>
      <c r="D84" s="8"/>
      <c r="E84" s="8"/>
      <c r="F84" s="7" t="s">
        <v>489</v>
      </c>
      <c r="G84" s="8"/>
      <c r="H84" s="8"/>
      <c r="I84" s="7" t="s">
        <v>490</v>
      </c>
      <c r="J84" s="7" t="s">
        <v>491</v>
      </c>
      <c r="K84" s="7" t="s">
        <v>492</v>
      </c>
      <c r="L84" s="7" t="s">
        <v>493</v>
      </c>
      <c r="M84" s="7" t="s">
        <v>494</v>
      </c>
    </row>
    <row r="85" spans="2:13" x14ac:dyDescent="0.2">
      <c r="B85" s="9"/>
      <c r="C85" s="38"/>
      <c r="D85" s="13" t="s">
        <v>221</v>
      </c>
      <c r="E85" s="13" t="s">
        <v>222</v>
      </c>
      <c r="F85" s="38"/>
      <c r="G85" s="13" t="s">
        <v>221</v>
      </c>
      <c r="H85" s="13" t="s">
        <v>222</v>
      </c>
      <c r="I85" s="13" t="s">
        <v>495</v>
      </c>
      <c r="J85" s="13" t="s">
        <v>496</v>
      </c>
      <c r="K85" s="38"/>
      <c r="L85" s="13" t="s">
        <v>497</v>
      </c>
      <c r="M85" s="13" t="s">
        <v>497</v>
      </c>
    </row>
    <row r="86" spans="2:13" x14ac:dyDescent="0.2">
      <c r="C86" s="8"/>
      <c r="L86" s="52" t="s">
        <v>498</v>
      </c>
      <c r="M86" s="52" t="s">
        <v>498</v>
      </c>
    </row>
    <row r="87" spans="2:13" x14ac:dyDescent="0.2">
      <c r="B87" s="1" t="s">
        <v>543</v>
      </c>
      <c r="C87" s="14">
        <f>D87+E87</f>
        <v>17896</v>
      </c>
      <c r="D87" s="16">
        <v>9294</v>
      </c>
      <c r="E87" s="16">
        <v>8602</v>
      </c>
      <c r="F87" s="15">
        <f>G87+H87</f>
        <v>8541</v>
      </c>
      <c r="G87" s="16">
        <v>4558</v>
      </c>
      <c r="H87" s="16">
        <v>3983</v>
      </c>
      <c r="I87" s="15">
        <f>C87-F87</f>
        <v>9355</v>
      </c>
      <c r="J87" s="16">
        <v>224</v>
      </c>
      <c r="K87" s="16">
        <v>1009</v>
      </c>
      <c r="L87" s="16">
        <v>8625</v>
      </c>
      <c r="M87" s="16">
        <v>1084</v>
      </c>
    </row>
    <row r="88" spans="2:13" x14ac:dyDescent="0.2">
      <c r="B88" s="95" t="s">
        <v>544</v>
      </c>
      <c r="C88" s="14">
        <f>D88+E88</f>
        <v>16340</v>
      </c>
      <c r="D88" s="16">
        <v>8468</v>
      </c>
      <c r="E88" s="16">
        <v>7872</v>
      </c>
      <c r="F88" s="15">
        <f>G88+H88</f>
        <v>8423</v>
      </c>
      <c r="G88" s="16">
        <v>4477</v>
      </c>
      <c r="H88" s="16">
        <v>3946</v>
      </c>
      <c r="I88" s="15">
        <f>C88-F88</f>
        <v>7917</v>
      </c>
      <c r="J88" s="16">
        <v>205</v>
      </c>
      <c r="K88" s="16">
        <v>866</v>
      </c>
      <c r="L88" s="16">
        <v>7900</v>
      </c>
      <c r="M88" s="16">
        <v>1107</v>
      </c>
    </row>
    <row r="89" spans="2:13" x14ac:dyDescent="0.2">
      <c r="B89" s="1" t="s">
        <v>545</v>
      </c>
      <c r="C89" s="14">
        <f>D89+E89</f>
        <v>15698</v>
      </c>
      <c r="D89" s="16">
        <v>8182</v>
      </c>
      <c r="E89" s="16">
        <v>7516</v>
      </c>
      <c r="F89" s="15">
        <f>G89+H89</f>
        <v>8481</v>
      </c>
      <c r="G89" s="16">
        <v>4479</v>
      </c>
      <c r="H89" s="16">
        <v>4002</v>
      </c>
      <c r="I89" s="15">
        <f>C89-F89</f>
        <v>7217</v>
      </c>
      <c r="J89" s="16">
        <v>171</v>
      </c>
      <c r="K89" s="16">
        <v>912</v>
      </c>
      <c r="L89" s="16">
        <v>7380</v>
      </c>
      <c r="M89" s="16">
        <v>1119</v>
      </c>
    </row>
    <row r="90" spans="2:13" x14ac:dyDescent="0.2">
      <c r="B90" s="1"/>
      <c r="C90" s="14"/>
      <c r="D90" s="16"/>
      <c r="E90" s="16"/>
      <c r="F90" s="15"/>
      <c r="G90" s="16"/>
      <c r="H90" s="16"/>
      <c r="I90" s="15"/>
      <c r="J90" s="16"/>
      <c r="K90" s="16"/>
      <c r="L90" s="16"/>
      <c r="M90" s="16"/>
    </row>
    <row r="91" spans="2:13" x14ac:dyDescent="0.2">
      <c r="B91" s="1" t="s">
        <v>546</v>
      </c>
      <c r="C91" s="14">
        <f>D91+E91</f>
        <v>14743</v>
      </c>
      <c r="D91" s="16">
        <v>7662</v>
      </c>
      <c r="E91" s="16">
        <v>7081</v>
      </c>
      <c r="F91" s="15">
        <f>G91+H91</f>
        <v>8316</v>
      </c>
      <c r="G91" s="16">
        <v>4389</v>
      </c>
      <c r="H91" s="16">
        <v>3927</v>
      </c>
      <c r="I91" s="15">
        <f>C91-F91</f>
        <v>6427</v>
      </c>
      <c r="J91" s="16">
        <v>178</v>
      </c>
      <c r="K91" s="16">
        <v>834</v>
      </c>
      <c r="L91" s="16">
        <v>7045</v>
      </c>
      <c r="M91" s="16">
        <v>1243</v>
      </c>
    </row>
    <row r="92" spans="2:13" x14ac:dyDescent="0.2">
      <c r="B92" s="1" t="s">
        <v>547</v>
      </c>
      <c r="C92" s="14">
        <f>D92+E92</f>
        <v>14590</v>
      </c>
      <c r="D92" s="16">
        <v>7517</v>
      </c>
      <c r="E92" s="16">
        <v>7073</v>
      </c>
      <c r="F92" s="15">
        <f>G92+H92</f>
        <v>8100</v>
      </c>
      <c r="G92" s="16">
        <v>4358</v>
      </c>
      <c r="H92" s="16">
        <v>3742</v>
      </c>
      <c r="I92" s="15">
        <f>C92-F92</f>
        <v>6490</v>
      </c>
      <c r="J92" s="16">
        <v>153</v>
      </c>
      <c r="K92" s="16">
        <v>770</v>
      </c>
      <c r="L92" s="16">
        <v>6878</v>
      </c>
      <c r="M92" s="16">
        <v>1299</v>
      </c>
    </row>
    <row r="93" spans="2:13" x14ac:dyDescent="0.2">
      <c r="B93" s="1" t="s">
        <v>548</v>
      </c>
      <c r="C93" s="14">
        <f>D93+E93</f>
        <v>13667</v>
      </c>
      <c r="D93" s="16">
        <v>7054</v>
      </c>
      <c r="E93" s="16">
        <v>6613</v>
      </c>
      <c r="F93" s="15">
        <f>G93+H93</f>
        <v>8466</v>
      </c>
      <c r="G93" s="16">
        <v>4513</v>
      </c>
      <c r="H93" s="16">
        <v>3953</v>
      </c>
      <c r="I93" s="15">
        <f>C93-F93</f>
        <v>5201</v>
      </c>
      <c r="J93" s="16">
        <v>137</v>
      </c>
      <c r="K93" s="16">
        <v>717</v>
      </c>
      <c r="L93" s="16">
        <v>6651</v>
      </c>
      <c r="M93" s="16">
        <v>1272</v>
      </c>
    </row>
    <row r="94" spans="2:13" x14ac:dyDescent="0.2">
      <c r="B94" s="1"/>
      <c r="C94" s="14"/>
      <c r="D94" s="16"/>
      <c r="E94" s="16"/>
      <c r="F94" s="15"/>
      <c r="G94" s="16"/>
      <c r="H94" s="16"/>
      <c r="I94" s="15"/>
      <c r="J94" s="16"/>
      <c r="K94" s="16"/>
      <c r="L94" s="16"/>
      <c r="M94" s="16"/>
    </row>
    <row r="95" spans="2:13" x14ac:dyDescent="0.2">
      <c r="B95" s="1" t="s">
        <v>549</v>
      </c>
      <c r="C95" s="14">
        <f>D95+E95</f>
        <v>13444</v>
      </c>
      <c r="D95" s="16">
        <v>6847</v>
      </c>
      <c r="E95" s="16">
        <v>6597</v>
      </c>
      <c r="F95" s="15">
        <f>G95+H95</f>
        <v>8721</v>
      </c>
      <c r="G95" s="16">
        <v>4602</v>
      </c>
      <c r="H95" s="16">
        <v>4119</v>
      </c>
      <c r="I95" s="15">
        <f>C95-F95</f>
        <v>4723</v>
      </c>
      <c r="J95" s="16">
        <v>113</v>
      </c>
      <c r="K95" s="16">
        <v>590</v>
      </c>
      <c r="L95" s="16">
        <v>6480</v>
      </c>
      <c r="M95" s="16">
        <v>1418</v>
      </c>
    </row>
    <row r="96" spans="2:13" x14ac:dyDescent="0.2">
      <c r="B96" s="1" t="s">
        <v>550</v>
      </c>
      <c r="C96" s="14">
        <f>D96+E96</f>
        <v>12917</v>
      </c>
      <c r="D96" s="16">
        <v>6561</v>
      </c>
      <c r="E96" s="16">
        <v>6356</v>
      </c>
      <c r="F96" s="15">
        <f>G96+H96</f>
        <v>8588</v>
      </c>
      <c r="G96" s="16">
        <v>4553</v>
      </c>
      <c r="H96" s="16">
        <v>4035</v>
      </c>
      <c r="I96" s="15">
        <f>C96-F96</f>
        <v>4329</v>
      </c>
      <c r="J96" s="16">
        <v>126</v>
      </c>
      <c r="K96" s="16">
        <v>663</v>
      </c>
      <c r="L96" s="16">
        <v>6490</v>
      </c>
      <c r="M96" s="16">
        <v>1479</v>
      </c>
    </row>
    <row r="97" spans="2:13" x14ac:dyDescent="0.2">
      <c r="B97" s="1" t="s">
        <v>551</v>
      </c>
      <c r="C97" s="14">
        <f>D97+E97</f>
        <v>12999</v>
      </c>
      <c r="D97" s="16">
        <v>6763</v>
      </c>
      <c r="E97" s="16">
        <v>6236</v>
      </c>
      <c r="F97" s="15">
        <f>G97+H97</f>
        <v>8490</v>
      </c>
      <c r="G97" s="16">
        <v>4504</v>
      </c>
      <c r="H97" s="16">
        <v>3986</v>
      </c>
      <c r="I97" s="15">
        <f>C97-F97</f>
        <v>4509</v>
      </c>
      <c r="J97" s="16">
        <v>116</v>
      </c>
      <c r="K97" s="16">
        <v>696</v>
      </c>
      <c r="L97" s="16">
        <v>6671</v>
      </c>
      <c r="M97" s="16">
        <v>1596</v>
      </c>
    </row>
    <row r="98" spans="2:13" x14ac:dyDescent="0.2">
      <c r="B98" s="1"/>
      <c r="C98" s="14"/>
      <c r="D98" s="16"/>
      <c r="E98" s="16"/>
      <c r="F98" s="15"/>
      <c r="G98" s="16"/>
      <c r="H98" s="16"/>
      <c r="I98" s="15"/>
      <c r="J98" s="16"/>
      <c r="K98" s="16"/>
      <c r="L98" s="16"/>
      <c r="M98" s="16"/>
    </row>
    <row r="99" spans="2:13" x14ac:dyDescent="0.2">
      <c r="B99" s="1" t="s">
        <v>552</v>
      </c>
      <c r="C99" s="14">
        <f>D99+E99</f>
        <v>12977</v>
      </c>
      <c r="D99" s="16">
        <v>6709</v>
      </c>
      <c r="E99" s="16">
        <v>6268</v>
      </c>
      <c r="F99" s="15">
        <f>G99+H99</f>
        <v>8792</v>
      </c>
      <c r="G99" s="16">
        <v>4727</v>
      </c>
      <c r="H99" s="16">
        <v>4065</v>
      </c>
      <c r="I99" s="15">
        <f>C99-F99</f>
        <v>4185</v>
      </c>
      <c r="J99" s="16">
        <v>113</v>
      </c>
      <c r="K99" s="16">
        <v>577</v>
      </c>
      <c r="L99" s="16">
        <v>6478</v>
      </c>
      <c r="M99" s="16">
        <v>1724</v>
      </c>
    </row>
    <row r="100" spans="2:13" x14ac:dyDescent="0.2">
      <c r="B100" s="1" t="s">
        <v>553</v>
      </c>
      <c r="C100" s="14">
        <f>D100+E100</f>
        <v>12630</v>
      </c>
      <c r="D100" s="16">
        <v>6456</v>
      </c>
      <c r="E100" s="16">
        <v>6174</v>
      </c>
      <c r="F100" s="15">
        <f>G100+H100</f>
        <v>8647</v>
      </c>
      <c r="G100" s="16">
        <v>4610</v>
      </c>
      <c r="H100" s="16">
        <v>4037</v>
      </c>
      <c r="I100" s="15">
        <f>C100-F100</f>
        <v>3983</v>
      </c>
      <c r="J100" s="16">
        <v>72</v>
      </c>
      <c r="K100" s="16">
        <v>554</v>
      </c>
      <c r="L100" s="16">
        <v>6195</v>
      </c>
      <c r="M100" s="16">
        <v>1736</v>
      </c>
    </row>
    <row r="101" spans="2:13" x14ac:dyDescent="0.2">
      <c r="B101" s="1" t="s">
        <v>554</v>
      </c>
      <c r="C101" s="14">
        <f>D101+E101</f>
        <v>12086</v>
      </c>
      <c r="D101" s="16">
        <v>6261</v>
      </c>
      <c r="E101" s="16">
        <v>5825</v>
      </c>
      <c r="F101" s="15">
        <f>G101+H101</f>
        <v>8921</v>
      </c>
      <c r="G101" s="16">
        <v>4732</v>
      </c>
      <c r="H101" s="16">
        <v>4189</v>
      </c>
      <c r="I101" s="15">
        <f>C101-F101</f>
        <v>3165</v>
      </c>
      <c r="J101" s="16">
        <v>79</v>
      </c>
      <c r="K101" s="16">
        <v>569</v>
      </c>
      <c r="L101" s="16">
        <v>6194</v>
      </c>
      <c r="M101" s="16">
        <v>1524</v>
      </c>
    </row>
    <row r="102" spans="2:13" x14ac:dyDescent="0.2">
      <c r="B102" s="1"/>
      <c r="C102" s="14"/>
      <c r="D102" s="16"/>
      <c r="E102" s="16"/>
      <c r="F102" s="15"/>
      <c r="G102" s="16"/>
      <c r="H102" s="16"/>
      <c r="I102" s="15"/>
      <c r="J102" s="16"/>
      <c r="K102" s="16"/>
      <c r="L102" s="16"/>
      <c r="M102" s="16"/>
    </row>
    <row r="103" spans="2:13" x14ac:dyDescent="0.2">
      <c r="B103" s="1" t="s">
        <v>555</v>
      </c>
      <c r="C103" s="14">
        <f>D103+E103</f>
        <v>11868</v>
      </c>
      <c r="D103" s="16">
        <v>6141</v>
      </c>
      <c r="E103" s="16">
        <v>5727</v>
      </c>
      <c r="F103" s="15">
        <f>G103+H103</f>
        <v>9036</v>
      </c>
      <c r="G103" s="16">
        <v>4775</v>
      </c>
      <c r="H103" s="16">
        <v>4261</v>
      </c>
      <c r="I103" s="15">
        <f>C103-F103</f>
        <v>2832</v>
      </c>
      <c r="J103" s="16">
        <v>54</v>
      </c>
      <c r="K103" s="16">
        <v>510</v>
      </c>
      <c r="L103" s="16">
        <v>5771</v>
      </c>
      <c r="M103" s="16">
        <v>1600</v>
      </c>
    </row>
    <row r="104" spans="2:13" x14ac:dyDescent="0.2">
      <c r="B104" s="1" t="s">
        <v>556</v>
      </c>
      <c r="C104" s="14">
        <f>D104+E104</f>
        <v>11274</v>
      </c>
      <c r="D104" s="16">
        <v>5894</v>
      </c>
      <c r="E104" s="16">
        <v>5380</v>
      </c>
      <c r="F104" s="15">
        <f>G104+H104</f>
        <v>8981</v>
      </c>
      <c r="G104" s="16">
        <v>4832</v>
      </c>
      <c r="H104" s="16">
        <v>4149</v>
      </c>
      <c r="I104" s="15">
        <f>C104-F104</f>
        <v>2293</v>
      </c>
      <c r="J104" s="16">
        <v>67</v>
      </c>
      <c r="K104" s="16">
        <v>471</v>
      </c>
      <c r="L104" s="16">
        <v>5716</v>
      </c>
      <c r="M104" s="16">
        <v>1439</v>
      </c>
    </row>
    <row r="105" spans="2:13" x14ac:dyDescent="0.2">
      <c r="B105" s="1" t="s">
        <v>557</v>
      </c>
      <c r="C105" s="14">
        <f>D105+E105</f>
        <v>10888</v>
      </c>
      <c r="D105" s="16">
        <v>5532</v>
      </c>
      <c r="E105" s="16">
        <v>5356</v>
      </c>
      <c r="F105" s="15">
        <f>G105+H105</f>
        <v>9201</v>
      </c>
      <c r="G105" s="16">
        <v>4834</v>
      </c>
      <c r="H105" s="16">
        <v>4367</v>
      </c>
      <c r="I105" s="15">
        <f>C105-F105</f>
        <v>1687</v>
      </c>
      <c r="J105" s="16">
        <v>58</v>
      </c>
      <c r="K105" s="16">
        <v>464</v>
      </c>
      <c r="L105" s="16">
        <v>5678</v>
      </c>
      <c r="M105" s="16">
        <v>1438</v>
      </c>
    </row>
    <row r="106" spans="2:13" x14ac:dyDescent="0.2">
      <c r="B106" s="1"/>
      <c r="C106" s="14"/>
      <c r="D106" s="16"/>
      <c r="E106" s="16"/>
      <c r="F106" s="15"/>
      <c r="G106" s="16"/>
      <c r="H106" s="16"/>
      <c r="I106" s="15"/>
      <c r="J106" s="16"/>
      <c r="K106" s="16"/>
      <c r="L106" s="16"/>
      <c r="M106" s="16"/>
    </row>
    <row r="107" spans="2:13" x14ac:dyDescent="0.2">
      <c r="B107" s="1" t="s">
        <v>558</v>
      </c>
      <c r="C107" s="14">
        <f>D107+E107</f>
        <v>10371</v>
      </c>
      <c r="D107" s="16">
        <v>5281</v>
      </c>
      <c r="E107" s="16">
        <v>5090</v>
      </c>
      <c r="F107" s="15">
        <f>G107+H107</f>
        <v>8913</v>
      </c>
      <c r="G107" s="16">
        <v>4762</v>
      </c>
      <c r="H107" s="16">
        <v>4151</v>
      </c>
      <c r="I107" s="15">
        <f>C107-F107</f>
        <v>1458</v>
      </c>
      <c r="J107" s="16">
        <v>55</v>
      </c>
      <c r="K107" s="16">
        <v>439</v>
      </c>
      <c r="L107" s="16">
        <v>5551</v>
      </c>
      <c r="M107" s="16">
        <v>1405</v>
      </c>
    </row>
    <row r="108" spans="2:13" x14ac:dyDescent="0.2">
      <c r="B108" s="1" t="s">
        <v>559</v>
      </c>
      <c r="C108" s="14">
        <f>D108+E108</f>
        <v>10126</v>
      </c>
      <c r="D108" s="16">
        <v>5180</v>
      </c>
      <c r="E108" s="16">
        <v>4946</v>
      </c>
      <c r="F108" s="15">
        <f>G108+H108</f>
        <v>9281</v>
      </c>
      <c r="G108" s="16">
        <v>4909</v>
      </c>
      <c r="H108" s="16">
        <v>4372</v>
      </c>
      <c r="I108" s="15">
        <f>C108-F108</f>
        <v>845</v>
      </c>
      <c r="J108" s="16">
        <v>51</v>
      </c>
      <c r="K108" s="16">
        <v>423</v>
      </c>
      <c r="L108" s="16">
        <v>5682</v>
      </c>
      <c r="M108" s="16">
        <v>1461</v>
      </c>
    </row>
    <row r="109" spans="2:13" x14ac:dyDescent="0.2">
      <c r="B109" s="1" t="s">
        <v>560</v>
      </c>
      <c r="C109" s="14">
        <f>D109+E109</f>
        <v>10164</v>
      </c>
      <c r="D109" s="16">
        <v>5291</v>
      </c>
      <c r="E109" s="16">
        <v>4873</v>
      </c>
      <c r="F109" s="15">
        <f>G109+H109</f>
        <v>9387</v>
      </c>
      <c r="G109" s="16">
        <v>4911</v>
      </c>
      <c r="H109" s="16">
        <v>4476</v>
      </c>
      <c r="I109" s="15">
        <f>C109-F109</f>
        <v>777</v>
      </c>
      <c r="J109" s="16">
        <v>39</v>
      </c>
      <c r="K109" s="16">
        <v>389</v>
      </c>
      <c r="L109" s="16">
        <v>5876</v>
      </c>
      <c r="M109" s="16">
        <v>1582</v>
      </c>
    </row>
    <row r="110" spans="2:13" x14ac:dyDescent="0.2">
      <c r="B110" s="1"/>
      <c r="C110" s="14"/>
      <c r="D110" s="16"/>
      <c r="E110" s="16"/>
      <c r="F110" s="15"/>
      <c r="G110" s="16"/>
      <c r="H110" s="16"/>
      <c r="I110" s="15"/>
      <c r="J110" s="16"/>
      <c r="K110" s="16"/>
      <c r="L110" s="16"/>
      <c r="M110" s="16"/>
    </row>
    <row r="111" spans="2:13" x14ac:dyDescent="0.2">
      <c r="B111" s="1" t="s">
        <v>561</v>
      </c>
      <c r="C111" s="14">
        <f>D111+E111</f>
        <v>9937</v>
      </c>
      <c r="D111" s="16">
        <v>5170</v>
      </c>
      <c r="E111" s="16">
        <v>4767</v>
      </c>
      <c r="F111" s="15">
        <f>G111+H111</f>
        <v>9641</v>
      </c>
      <c r="G111" s="16">
        <v>5074</v>
      </c>
      <c r="H111" s="16">
        <v>4567</v>
      </c>
      <c r="I111" s="15">
        <f>C111-F111</f>
        <v>296</v>
      </c>
      <c r="J111" s="16">
        <v>41</v>
      </c>
      <c r="K111" s="16">
        <v>368</v>
      </c>
      <c r="L111" s="16">
        <v>5927</v>
      </c>
      <c r="M111" s="16">
        <v>1744</v>
      </c>
    </row>
    <row r="112" spans="2:13" x14ac:dyDescent="0.2">
      <c r="B112" s="1" t="s">
        <v>562</v>
      </c>
      <c r="C112" s="14">
        <f>D112+E112</f>
        <v>9736</v>
      </c>
      <c r="D112" s="16">
        <v>4973</v>
      </c>
      <c r="E112" s="16">
        <v>4763</v>
      </c>
      <c r="F112" s="15">
        <f>G112+H112</f>
        <v>9741</v>
      </c>
      <c r="G112" s="16">
        <v>5188</v>
      </c>
      <c r="H112" s="16">
        <v>4553</v>
      </c>
      <c r="I112" s="15">
        <f>C112-F112</f>
        <v>-5</v>
      </c>
      <c r="J112" s="16">
        <v>38</v>
      </c>
      <c r="K112" s="16">
        <v>335</v>
      </c>
      <c r="L112" s="16">
        <v>6180</v>
      </c>
      <c r="M112" s="16">
        <v>1689</v>
      </c>
    </row>
    <row r="113" spans="2:13" x14ac:dyDescent="0.2">
      <c r="B113" s="1" t="s">
        <v>563</v>
      </c>
      <c r="C113" s="14">
        <f>D113+E113</f>
        <v>10152</v>
      </c>
      <c r="D113" s="16">
        <v>5276</v>
      </c>
      <c r="E113" s="16">
        <v>4876</v>
      </c>
      <c r="F113" s="15">
        <f>G113+H113</f>
        <v>9653</v>
      </c>
      <c r="G113" s="16">
        <v>5028</v>
      </c>
      <c r="H113" s="16">
        <v>4625</v>
      </c>
      <c r="I113" s="15">
        <f>C113-F113</f>
        <v>499</v>
      </c>
      <c r="J113" s="16">
        <v>46</v>
      </c>
      <c r="K113" s="16">
        <v>340</v>
      </c>
      <c r="L113" s="16">
        <v>6194</v>
      </c>
      <c r="M113" s="16">
        <v>1824</v>
      </c>
    </row>
    <row r="114" spans="2:13" x14ac:dyDescent="0.2">
      <c r="B114" s="1"/>
      <c r="C114" s="14"/>
      <c r="D114" s="16"/>
      <c r="E114" s="16"/>
      <c r="F114" s="15"/>
      <c r="G114" s="16"/>
      <c r="H114" s="16"/>
      <c r="I114" s="15"/>
      <c r="J114" s="16"/>
      <c r="K114" s="16"/>
      <c r="L114" s="16"/>
      <c r="M114" s="16"/>
    </row>
    <row r="115" spans="2:13" x14ac:dyDescent="0.2">
      <c r="B115" s="1" t="s">
        <v>564</v>
      </c>
      <c r="C115" s="14">
        <f>D115+E115</f>
        <v>9879</v>
      </c>
      <c r="D115" s="16">
        <v>5020</v>
      </c>
      <c r="E115" s="16">
        <v>4859</v>
      </c>
      <c r="F115" s="15">
        <f>G115+H115</f>
        <v>10064</v>
      </c>
      <c r="G115" s="16">
        <v>5294</v>
      </c>
      <c r="H115" s="16">
        <v>4770</v>
      </c>
      <c r="I115" s="15">
        <f>C115-F115</f>
        <v>-185</v>
      </c>
      <c r="J115" s="16">
        <v>49</v>
      </c>
      <c r="K115" s="16">
        <v>291</v>
      </c>
      <c r="L115" s="16">
        <v>6143</v>
      </c>
      <c r="M115" s="16">
        <v>1790</v>
      </c>
    </row>
    <row r="116" spans="2:13" x14ac:dyDescent="0.2">
      <c r="B116" s="1" t="s">
        <v>565</v>
      </c>
      <c r="C116" s="14">
        <f>D116+E116</f>
        <v>10131</v>
      </c>
      <c r="D116" s="16">
        <v>5200</v>
      </c>
      <c r="E116" s="16">
        <v>4931</v>
      </c>
      <c r="F116" s="15">
        <f>G116+H116</f>
        <v>9747</v>
      </c>
      <c r="G116" s="16">
        <v>5174</v>
      </c>
      <c r="H116" s="16">
        <v>4573</v>
      </c>
      <c r="I116" s="15">
        <f>C116-F116</f>
        <v>384</v>
      </c>
      <c r="J116" s="16">
        <v>27</v>
      </c>
      <c r="K116" s="16">
        <v>294</v>
      </c>
      <c r="L116" s="16">
        <v>6310</v>
      </c>
      <c r="M116" s="16">
        <v>1816</v>
      </c>
    </row>
    <row r="117" spans="2:13" x14ac:dyDescent="0.2">
      <c r="B117" s="1" t="s">
        <v>566</v>
      </c>
      <c r="C117" s="14">
        <f>D117+E117</f>
        <v>9789</v>
      </c>
      <c r="D117" s="16">
        <v>4995</v>
      </c>
      <c r="E117" s="16">
        <v>4794</v>
      </c>
      <c r="F117" s="15">
        <f>G117+H117</f>
        <v>9770</v>
      </c>
      <c r="G117" s="16">
        <v>5106</v>
      </c>
      <c r="H117" s="16">
        <v>4664</v>
      </c>
      <c r="I117" s="15">
        <f>C117-F117</f>
        <v>19</v>
      </c>
      <c r="J117" s="16">
        <v>43</v>
      </c>
      <c r="K117" s="16">
        <v>317</v>
      </c>
      <c r="L117" s="16">
        <v>6020</v>
      </c>
      <c r="M117" s="16">
        <v>1894</v>
      </c>
    </row>
    <row r="118" spans="2:13" x14ac:dyDescent="0.2">
      <c r="B118" s="1"/>
      <c r="C118" s="14"/>
      <c r="D118" s="16"/>
      <c r="E118" s="16"/>
      <c r="F118" s="15"/>
      <c r="G118" s="16"/>
      <c r="H118" s="16"/>
      <c r="I118" s="15"/>
      <c r="J118" s="16"/>
      <c r="K118" s="16"/>
      <c r="L118" s="16"/>
      <c r="M118" s="16"/>
    </row>
    <row r="119" spans="2:13" x14ac:dyDescent="0.2">
      <c r="B119" s="1" t="s">
        <v>567</v>
      </c>
      <c r="C119" s="14">
        <f>D119+E119</f>
        <v>9886</v>
      </c>
      <c r="D119" s="16">
        <v>5052</v>
      </c>
      <c r="E119" s="16">
        <v>4834</v>
      </c>
      <c r="F119" s="15">
        <f>G119+H119</f>
        <v>10037</v>
      </c>
      <c r="G119" s="16">
        <v>5297</v>
      </c>
      <c r="H119" s="16">
        <v>4740</v>
      </c>
      <c r="I119" s="15">
        <f>C119-F119</f>
        <v>-151</v>
      </c>
      <c r="J119" s="16">
        <v>34</v>
      </c>
      <c r="K119" s="16">
        <v>315</v>
      </c>
      <c r="L119" s="16">
        <v>6084</v>
      </c>
      <c r="M119" s="16">
        <v>2134</v>
      </c>
    </row>
    <row r="120" spans="2:13" x14ac:dyDescent="0.2">
      <c r="B120" s="1" t="s">
        <v>568</v>
      </c>
      <c r="C120" s="14">
        <v>9563</v>
      </c>
      <c r="D120" s="15">
        <v>4889</v>
      </c>
      <c r="E120" s="15">
        <v>4674</v>
      </c>
      <c r="F120" s="15">
        <v>10185</v>
      </c>
      <c r="G120" s="15">
        <v>5414</v>
      </c>
      <c r="H120" s="15">
        <v>4771</v>
      </c>
      <c r="I120" s="15">
        <f>C120-F120</f>
        <v>-622</v>
      </c>
      <c r="J120" s="15">
        <v>28</v>
      </c>
      <c r="K120" s="15">
        <v>297</v>
      </c>
      <c r="L120" s="15">
        <v>5748</v>
      </c>
      <c r="M120" s="15">
        <v>2130</v>
      </c>
    </row>
    <row r="121" spans="2:13" x14ac:dyDescent="0.2">
      <c r="B121" s="1" t="s">
        <v>569</v>
      </c>
      <c r="C121" s="14">
        <f>D121+E121</f>
        <v>9566</v>
      </c>
      <c r="D121" s="15">
        <v>4875</v>
      </c>
      <c r="E121" s="15">
        <v>4691</v>
      </c>
      <c r="F121" s="15">
        <f>G121+H121</f>
        <v>10225</v>
      </c>
      <c r="G121" s="15">
        <v>5465</v>
      </c>
      <c r="H121" s="15">
        <v>4760</v>
      </c>
      <c r="I121" s="15">
        <f>C121-F121</f>
        <v>-659</v>
      </c>
      <c r="J121" s="15">
        <v>26</v>
      </c>
      <c r="K121" s="15">
        <v>299</v>
      </c>
      <c r="L121" s="15">
        <v>5897</v>
      </c>
      <c r="M121" s="15">
        <v>2403</v>
      </c>
    </row>
    <row r="122" spans="2:13" x14ac:dyDescent="0.2">
      <c r="B122" s="1"/>
      <c r="C122" s="14"/>
      <c r="D122" s="15"/>
      <c r="E122" s="15"/>
      <c r="F122" s="15"/>
      <c r="G122" s="15"/>
      <c r="H122" s="15"/>
      <c r="I122" s="15"/>
      <c r="J122" s="15"/>
      <c r="K122" s="15"/>
      <c r="L122" s="15"/>
      <c r="M122" s="15"/>
    </row>
    <row r="123" spans="2:13" s="113" customFormat="1" x14ac:dyDescent="0.2">
      <c r="B123" s="3" t="s">
        <v>570</v>
      </c>
      <c r="C123" s="11">
        <f>D123+E123</f>
        <v>9345</v>
      </c>
      <c r="D123" s="6">
        <v>4811</v>
      </c>
      <c r="E123" s="6">
        <v>4534</v>
      </c>
      <c r="F123" s="6">
        <f>G123+H123</f>
        <v>10297</v>
      </c>
      <c r="G123" s="6">
        <v>5398</v>
      </c>
      <c r="H123" s="6">
        <v>4899</v>
      </c>
      <c r="I123" s="6">
        <f>C123-F123</f>
        <v>-952</v>
      </c>
      <c r="J123" s="6">
        <v>32</v>
      </c>
      <c r="K123" s="6">
        <v>96</v>
      </c>
      <c r="L123" s="6">
        <v>5908</v>
      </c>
      <c r="M123" s="6">
        <v>2603</v>
      </c>
    </row>
    <row r="124" spans="2:13" x14ac:dyDescent="0.2">
      <c r="B124" s="1"/>
      <c r="C124" s="14"/>
      <c r="D124" s="15"/>
      <c r="E124" s="15"/>
      <c r="F124" s="15"/>
      <c r="G124" s="15"/>
      <c r="H124" s="15"/>
      <c r="I124" s="15"/>
      <c r="J124" s="15"/>
      <c r="K124" s="15"/>
      <c r="L124" s="15"/>
      <c r="M124" s="15"/>
    </row>
    <row r="125" spans="2:13" x14ac:dyDescent="0.2">
      <c r="B125" s="1" t="s">
        <v>571</v>
      </c>
      <c r="C125" s="14">
        <f t="shared" ref="C125:C130" si="0">D125+E125</f>
        <v>834</v>
      </c>
      <c r="D125" s="16">
        <v>467</v>
      </c>
      <c r="E125" s="16">
        <v>367</v>
      </c>
      <c r="F125" s="15">
        <f t="shared" ref="F125:F130" si="1">G125+H125</f>
        <v>1034</v>
      </c>
      <c r="G125" s="16">
        <v>542</v>
      </c>
      <c r="H125" s="16">
        <v>492</v>
      </c>
      <c r="I125" s="15">
        <f t="shared" ref="I125:I130" si="2">C125-F125</f>
        <v>-200</v>
      </c>
      <c r="J125" s="16">
        <v>4</v>
      </c>
      <c r="K125" s="16">
        <v>7</v>
      </c>
      <c r="L125" s="16">
        <v>514</v>
      </c>
      <c r="M125" s="16">
        <v>178</v>
      </c>
    </row>
    <row r="126" spans="2:13" x14ac:dyDescent="0.2">
      <c r="B126" s="1" t="s">
        <v>572</v>
      </c>
      <c r="C126" s="14">
        <f t="shared" si="0"/>
        <v>709</v>
      </c>
      <c r="D126" s="16">
        <v>344</v>
      </c>
      <c r="E126" s="16">
        <v>365</v>
      </c>
      <c r="F126" s="15">
        <f t="shared" si="1"/>
        <v>917</v>
      </c>
      <c r="G126" s="16">
        <v>484</v>
      </c>
      <c r="H126" s="16">
        <v>433</v>
      </c>
      <c r="I126" s="15">
        <f t="shared" si="2"/>
        <v>-208</v>
      </c>
      <c r="J126" s="17">
        <v>5</v>
      </c>
      <c r="K126" s="16">
        <v>7</v>
      </c>
      <c r="L126" s="16">
        <v>430</v>
      </c>
      <c r="M126" s="16">
        <v>203</v>
      </c>
    </row>
    <row r="127" spans="2:13" x14ac:dyDescent="0.2">
      <c r="B127" s="1" t="s">
        <v>573</v>
      </c>
      <c r="C127" s="14">
        <f t="shared" si="0"/>
        <v>784</v>
      </c>
      <c r="D127" s="16">
        <v>399</v>
      </c>
      <c r="E127" s="16">
        <v>385</v>
      </c>
      <c r="F127" s="15">
        <f t="shared" si="1"/>
        <v>983</v>
      </c>
      <c r="G127" s="16">
        <v>496</v>
      </c>
      <c r="H127" s="16">
        <v>487</v>
      </c>
      <c r="I127" s="15">
        <f t="shared" si="2"/>
        <v>-199</v>
      </c>
      <c r="J127" s="16">
        <v>3</v>
      </c>
      <c r="K127" s="16">
        <v>6</v>
      </c>
      <c r="L127" s="16">
        <v>578</v>
      </c>
      <c r="M127" s="16">
        <v>255</v>
      </c>
    </row>
    <row r="128" spans="2:13" x14ac:dyDescent="0.2">
      <c r="B128" s="1" t="s">
        <v>574</v>
      </c>
      <c r="C128" s="14">
        <f t="shared" si="0"/>
        <v>716</v>
      </c>
      <c r="D128" s="16">
        <v>371</v>
      </c>
      <c r="E128" s="16">
        <v>345</v>
      </c>
      <c r="F128" s="15">
        <f t="shared" si="1"/>
        <v>862</v>
      </c>
      <c r="G128" s="16">
        <v>440</v>
      </c>
      <c r="H128" s="16">
        <v>422</v>
      </c>
      <c r="I128" s="15">
        <f t="shared" si="2"/>
        <v>-146</v>
      </c>
      <c r="J128" s="16">
        <v>2</v>
      </c>
      <c r="K128" s="16">
        <v>13</v>
      </c>
      <c r="L128" s="16">
        <v>529</v>
      </c>
      <c r="M128" s="16">
        <v>217</v>
      </c>
    </row>
    <row r="129" spans="2:23" x14ac:dyDescent="0.2">
      <c r="B129" s="1" t="s">
        <v>575</v>
      </c>
      <c r="C129" s="14">
        <f t="shared" si="0"/>
        <v>763</v>
      </c>
      <c r="D129" s="16">
        <v>379</v>
      </c>
      <c r="E129" s="16">
        <v>384</v>
      </c>
      <c r="F129" s="15">
        <f t="shared" si="1"/>
        <v>842</v>
      </c>
      <c r="G129" s="16">
        <v>421</v>
      </c>
      <c r="H129" s="16">
        <v>421</v>
      </c>
      <c r="I129" s="15">
        <f t="shared" si="2"/>
        <v>-79</v>
      </c>
      <c r="J129" s="17">
        <v>5</v>
      </c>
      <c r="K129" s="16">
        <v>6</v>
      </c>
      <c r="L129" s="16">
        <v>584</v>
      </c>
      <c r="M129" s="16">
        <v>214</v>
      </c>
    </row>
    <row r="130" spans="2:23" x14ac:dyDescent="0.2">
      <c r="B130" s="1" t="s">
        <v>576</v>
      </c>
      <c r="C130" s="14">
        <f t="shared" si="0"/>
        <v>802</v>
      </c>
      <c r="D130" s="16">
        <v>435</v>
      </c>
      <c r="E130" s="16">
        <v>367</v>
      </c>
      <c r="F130" s="15">
        <f t="shared" si="1"/>
        <v>708</v>
      </c>
      <c r="G130" s="16">
        <v>367</v>
      </c>
      <c r="H130" s="16">
        <v>341</v>
      </c>
      <c r="I130" s="15">
        <f t="shared" si="2"/>
        <v>94</v>
      </c>
      <c r="J130" s="16">
        <v>1</v>
      </c>
      <c r="K130" s="16">
        <v>4</v>
      </c>
      <c r="L130" s="16">
        <v>512</v>
      </c>
      <c r="M130" s="16">
        <v>196</v>
      </c>
    </row>
    <row r="131" spans="2:23" x14ac:dyDescent="0.2">
      <c r="C131" s="8"/>
    </row>
    <row r="132" spans="2:23" x14ac:dyDescent="0.2">
      <c r="B132" s="1" t="s">
        <v>577</v>
      </c>
      <c r="C132" s="14">
        <f t="shared" ref="C132:C137" si="3">D132+E132</f>
        <v>811</v>
      </c>
      <c r="D132" s="16">
        <v>439</v>
      </c>
      <c r="E132" s="16">
        <v>372</v>
      </c>
      <c r="F132" s="15">
        <f t="shared" ref="F132:F137" si="4">G132+H132</f>
        <v>746</v>
      </c>
      <c r="G132" s="16">
        <v>395</v>
      </c>
      <c r="H132" s="16">
        <v>351</v>
      </c>
      <c r="I132" s="15">
        <f t="shared" ref="I132:I137" si="5">C132-F132</f>
        <v>65</v>
      </c>
      <c r="J132" s="17">
        <v>5</v>
      </c>
      <c r="K132" s="16">
        <v>8</v>
      </c>
      <c r="L132" s="16">
        <v>448</v>
      </c>
      <c r="M132" s="16">
        <v>254</v>
      </c>
    </row>
    <row r="133" spans="2:23" x14ac:dyDescent="0.2">
      <c r="B133" s="1" t="s">
        <v>578</v>
      </c>
      <c r="C133" s="14">
        <f t="shared" si="3"/>
        <v>798</v>
      </c>
      <c r="D133" s="16">
        <v>413</v>
      </c>
      <c r="E133" s="16">
        <v>385</v>
      </c>
      <c r="F133" s="15">
        <f t="shared" si="4"/>
        <v>765</v>
      </c>
      <c r="G133" s="16">
        <v>427</v>
      </c>
      <c r="H133" s="16">
        <v>338</v>
      </c>
      <c r="I133" s="15">
        <f t="shared" si="5"/>
        <v>33</v>
      </c>
      <c r="J133" s="17" t="s">
        <v>140</v>
      </c>
      <c r="K133" s="16">
        <v>13</v>
      </c>
      <c r="L133" s="16">
        <v>290</v>
      </c>
      <c r="M133" s="16">
        <v>221</v>
      </c>
    </row>
    <row r="134" spans="2:23" x14ac:dyDescent="0.2">
      <c r="B134" s="1" t="s">
        <v>579</v>
      </c>
      <c r="C134" s="14">
        <f t="shared" si="3"/>
        <v>820</v>
      </c>
      <c r="D134" s="16">
        <v>422</v>
      </c>
      <c r="E134" s="16">
        <v>398</v>
      </c>
      <c r="F134" s="15">
        <f t="shared" si="4"/>
        <v>739</v>
      </c>
      <c r="G134" s="16">
        <v>410</v>
      </c>
      <c r="H134" s="16">
        <v>329</v>
      </c>
      <c r="I134" s="15">
        <f t="shared" si="5"/>
        <v>81</v>
      </c>
      <c r="J134" s="17" t="s">
        <v>140</v>
      </c>
      <c r="K134" s="16">
        <v>7</v>
      </c>
      <c r="L134" s="16">
        <v>372</v>
      </c>
      <c r="M134" s="16">
        <v>218</v>
      </c>
    </row>
    <row r="135" spans="2:23" x14ac:dyDescent="0.2">
      <c r="B135" s="1" t="s">
        <v>580</v>
      </c>
      <c r="C135" s="14">
        <f t="shared" si="3"/>
        <v>799</v>
      </c>
      <c r="D135" s="16">
        <v>379</v>
      </c>
      <c r="E135" s="16">
        <v>420</v>
      </c>
      <c r="F135" s="15">
        <f t="shared" si="4"/>
        <v>883</v>
      </c>
      <c r="G135" s="16">
        <v>441</v>
      </c>
      <c r="H135" s="16">
        <v>442</v>
      </c>
      <c r="I135" s="15">
        <f t="shared" si="5"/>
        <v>-84</v>
      </c>
      <c r="J135" s="16">
        <v>1</v>
      </c>
      <c r="K135" s="16">
        <v>10</v>
      </c>
      <c r="L135" s="16">
        <v>598</v>
      </c>
      <c r="M135" s="16">
        <v>251</v>
      </c>
    </row>
    <row r="136" spans="2:23" x14ac:dyDescent="0.2">
      <c r="B136" s="1" t="s">
        <v>581</v>
      </c>
      <c r="C136" s="14">
        <f t="shared" si="3"/>
        <v>689</v>
      </c>
      <c r="D136" s="16">
        <v>361</v>
      </c>
      <c r="E136" s="16">
        <v>328</v>
      </c>
      <c r="F136" s="15">
        <f t="shared" si="4"/>
        <v>859</v>
      </c>
      <c r="G136" s="16">
        <v>454</v>
      </c>
      <c r="H136" s="16">
        <v>405</v>
      </c>
      <c r="I136" s="15">
        <f t="shared" si="5"/>
        <v>-170</v>
      </c>
      <c r="J136" s="16">
        <v>1</v>
      </c>
      <c r="K136" s="16">
        <v>10</v>
      </c>
      <c r="L136" s="16">
        <v>580</v>
      </c>
      <c r="M136" s="16">
        <v>200</v>
      </c>
    </row>
    <row r="137" spans="2:23" x14ac:dyDescent="0.2">
      <c r="B137" s="1" t="s">
        <v>582</v>
      </c>
      <c r="C137" s="14">
        <f t="shared" si="3"/>
        <v>820</v>
      </c>
      <c r="D137" s="16">
        <v>402</v>
      </c>
      <c r="E137" s="16">
        <v>418</v>
      </c>
      <c r="F137" s="15">
        <f t="shared" si="4"/>
        <v>959</v>
      </c>
      <c r="G137" s="16">
        <v>521</v>
      </c>
      <c r="H137" s="16">
        <v>438</v>
      </c>
      <c r="I137" s="15">
        <f t="shared" si="5"/>
        <v>-139</v>
      </c>
      <c r="J137" s="16">
        <v>5</v>
      </c>
      <c r="K137" s="16">
        <v>5</v>
      </c>
      <c r="L137" s="16">
        <v>473</v>
      </c>
      <c r="M137" s="16">
        <v>196</v>
      </c>
    </row>
    <row r="138" spans="2:23" ht="18" thickBot="1" x14ac:dyDescent="0.25">
      <c r="B138" s="19"/>
      <c r="C138" s="36"/>
      <c r="D138" s="19"/>
      <c r="E138" s="19"/>
      <c r="F138" s="19"/>
      <c r="G138" s="19"/>
      <c r="H138" s="19"/>
      <c r="I138" s="19"/>
      <c r="J138" s="19"/>
      <c r="K138" s="19"/>
      <c r="L138" s="19"/>
      <c r="M138" s="19"/>
    </row>
    <row r="139" spans="2:23" x14ac:dyDescent="0.2">
      <c r="B139" s="6"/>
      <c r="C139" s="1" t="s">
        <v>538</v>
      </c>
      <c r="L139" s="6"/>
      <c r="M139" s="6"/>
    </row>
    <row r="140" spans="2:23" x14ac:dyDescent="0.2">
      <c r="C140" s="1" t="s">
        <v>539</v>
      </c>
    </row>
    <row r="141" spans="2:23" x14ac:dyDescent="0.2">
      <c r="C141" s="1" t="s">
        <v>540</v>
      </c>
    </row>
    <row r="142" spans="2:23" x14ac:dyDescent="0.2">
      <c r="C142" s="1" t="s">
        <v>583</v>
      </c>
    </row>
    <row r="144" spans="2:23" x14ac:dyDescent="0.2">
      <c r="C144" s="1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</row>
    <row r="145" spans="1:24" x14ac:dyDescent="0.2">
      <c r="A145" s="1"/>
      <c r="C145" s="6"/>
      <c r="X145" s="42"/>
    </row>
    <row r="146" spans="1:24" x14ac:dyDescent="0.2">
      <c r="X146" s="42"/>
    </row>
    <row r="147" spans="1:24" x14ac:dyDescent="0.2">
      <c r="X147" s="42"/>
    </row>
    <row r="148" spans="1:24" x14ac:dyDescent="0.2">
      <c r="X148" s="42"/>
    </row>
    <row r="149" spans="1:24" x14ac:dyDescent="0.2">
      <c r="X149" s="42"/>
    </row>
    <row r="150" spans="1:24" x14ac:dyDescent="0.2">
      <c r="X150" s="42"/>
    </row>
    <row r="151" spans="1:24" x14ac:dyDescent="0.2">
      <c r="X151" s="42"/>
    </row>
  </sheetData>
  <phoneticPr fontId="2"/>
  <pageMargins left="0.32" right="0.69" top="0.49" bottom="0.56000000000000005" header="0.51181102362204722" footer="0.51181102362204722"/>
  <pageSetup paperSize="12" scale="75" orientation="portrait" r:id="rId1"/>
  <headerFooter alignWithMargins="0"/>
  <rowBreaks count="1" manualBreakCount="1">
    <brk id="73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9" transitionEvaluation="1" transitionEntry="1"/>
  <dimension ref="A1:U147"/>
  <sheetViews>
    <sheetView showGridLines="0" topLeftCell="A19" zoomScale="75" zoomScaleNormal="75" workbookViewId="0">
      <selection activeCell="D146" sqref="D146"/>
    </sheetView>
  </sheetViews>
  <sheetFormatPr defaultColWidth="13.375" defaultRowHeight="17.25" x14ac:dyDescent="0.2"/>
  <cols>
    <col min="1" max="1" width="13.375" style="2" customWidth="1"/>
    <col min="2" max="2" width="2.125" style="2" customWidth="1"/>
    <col min="3" max="3" width="17.125" style="2" customWidth="1"/>
    <col min="4" max="7" width="14.625" style="2" customWidth="1"/>
    <col min="8" max="9" width="13.375" style="2"/>
    <col min="10" max="10" width="14.625" style="2" customWidth="1"/>
    <col min="11" max="43" width="13.375" style="2"/>
    <col min="44" max="46" width="12.125" style="2" customWidth="1"/>
    <col min="47" max="47" width="3.375" style="2" customWidth="1"/>
    <col min="48" max="55" width="12.125" style="2" customWidth="1"/>
    <col min="56" max="56" width="13.375" style="2"/>
    <col min="57" max="58" width="12.125" style="2" customWidth="1"/>
    <col min="59" max="60" width="10.875" style="2" customWidth="1"/>
    <col min="61" max="61" width="13.375" style="2"/>
    <col min="62" max="62" width="19.625" style="2" customWidth="1"/>
    <col min="63" max="87" width="13.375" style="2"/>
    <col min="88" max="88" width="19.625" style="2" customWidth="1"/>
    <col min="89" max="113" width="13.375" style="2"/>
    <col min="114" max="114" width="19.625" style="2" customWidth="1"/>
    <col min="115" max="125" width="13.375" style="2"/>
    <col min="126" max="126" width="7.125" style="2" customWidth="1"/>
    <col min="127" max="127" width="19.625" style="2" customWidth="1"/>
    <col min="128" max="256" width="13.375" style="2"/>
    <col min="257" max="257" width="13.375" style="2" customWidth="1"/>
    <col min="258" max="258" width="2.125" style="2" customWidth="1"/>
    <col min="259" max="259" width="17.125" style="2" customWidth="1"/>
    <col min="260" max="263" width="14.625" style="2" customWidth="1"/>
    <col min="264" max="265" width="13.375" style="2"/>
    <col min="266" max="266" width="14.625" style="2" customWidth="1"/>
    <col min="267" max="299" width="13.375" style="2"/>
    <col min="300" max="302" width="12.125" style="2" customWidth="1"/>
    <col min="303" max="303" width="3.375" style="2" customWidth="1"/>
    <col min="304" max="311" width="12.125" style="2" customWidth="1"/>
    <col min="312" max="312" width="13.375" style="2"/>
    <col min="313" max="314" width="12.125" style="2" customWidth="1"/>
    <col min="315" max="316" width="10.875" style="2" customWidth="1"/>
    <col min="317" max="317" width="13.375" style="2"/>
    <col min="318" max="318" width="19.625" style="2" customWidth="1"/>
    <col min="319" max="343" width="13.375" style="2"/>
    <col min="344" max="344" width="19.625" style="2" customWidth="1"/>
    <col min="345" max="369" width="13.375" style="2"/>
    <col min="370" max="370" width="19.625" style="2" customWidth="1"/>
    <col min="371" max="381" width="13.375" style="2"/>
    <col min="382" max="382" width="7.125" style="2" customWidth="1"/>
    <col min="383" max="383" width="19.625" style="2" customWidth="1"/>
    <col min="384" max="512" width="13.375" style="2"/>
    <col min="513" max="513" width="13.375" style="2" customWidth="1"/>
    <col min="514" max="514" width="2.125" style="2" customWidth="1"/>
    <col min="515" max="515" width="17.125" style="2" customWidth="1"/>
    <col min="516" max="519" width="14.625" style="2" customWidth="1"/>
    <col min="520" max="521" width="13.375" style="2"/>
    <col min="522" max="522" width="14.625" style="2" customWidth="1"/>
    <col min="523" max="555" width="13.375" style="2"/>
    <col min="556" max="558" width="12.125" style="2" customWidth="1"/>
    <col min="559" max="559" width="3.375" style="2" customWidth="1"/>
    <col min="560" max="567" width="12.125" style="2" customWidth="1"/>
    <col min="568" max="568" width="13.375" style="2"/>
    <col min="569" max="570" width="12.125" style="2" customWidth="1"/>
    <col min="571" max="572" width="10.875" style="2" customWidth="1"/>
    <col min="573" max="573" width="13.375" style="2"/>
    <col min="574" max="574" width="19.625" style="2" customWidth="1"/>
    <col min="575" max="599" width="13.375" style="2"/>
    <col min="600" max="600" width="19.625" style="2" customWidth="1"/>
    <col min="601" max="625" width="13.375" style="2"/>
    <col min="626" max="626" width="19.625" style="2" customWidth="1"/>
    <col min="627" max="637" width="13.375" style="2"/>
    <col min="638" max="638" width="7.125" style="2" customWidth="1"/>
    <col min="639" max="639" width="19.625" style="2" customWidth="1"/>
    <col min="640" max="768" width="13.375" style="2"/>
    <col min="769" max="769" width="13.375" style="2" customWidth="1"/>
    <col min="770" max="770" width="2.125" style="2" customWidth="1"/>
    <col min="771" max="771" width="17.125" style="2" customWidth="1"/>
    <col min="772" max="775" width="14.625" style="2" customWidth="1"/>
    <col min="776" max="777" width="13.375" style="2"/>
    <col min="778" max="778" width="14.625" style="2" customWidth="1"/>
    <col min="779" max="811" width="13.375" style="2"/>
    <col min="812" max="814" width="12.125" style="2" customWidth="1"/>
    <col min="815" max="815" width="3.375" style="2" customWidth="1"/>
    <col min="816" max="823" width="12.125" style="2" customWidth="1"/>
    <col min="824" max="824" width="13.375" style="2"/>
    <col min="825" max="826" width="12.125" style="2" customWidth="1"/>
    <col min="827" max="828" width="10.875" style="2" customWidth="1"/>
    <col min="829" max="829" width="13.375" style="2"/>
    <col min="830" max="830" width="19.625" style="2" customWidth="1"/>
    <col min="831" max="855" width="13.375" style="2"/>
    <col min="856" max="856" width="19.625" style="2" customWidth="1"/>
    <col min="857" max="881" width="13.375" style="2"/>
    <col min="882" max="882" width="19.625" style="2" customWidth="1"/>
    <col min="883" max="893" width="13.375" style="2"/>
    <col min="894" max="894" width="7.125" style="2" customWidth="1"/>
    <col min="895" max="895" width="19.625" style="2" customWidth="1"/>
    <col min="896" max="1024" width="13.375" style="2"/>
    <col min="1025" max="1025" width="13.375" style="2" customWidth="1"/>
    <col min="1026" max="1026" width="2.125" style="2" customWidth="1"/>
    <col min="1027" max="1027" width="17.125" style="2" customWidth="1"/>
    <col min="1028" max="1031" width="14.625" style="2" customWidth="1"/>
    <col min="1032" max="1033" width="13.375" style="2"/>
    <col min="1034" max="1034" width="14.625" style="2" customWidth="1"/>
    <col min="1035" max="1067" width="13.375" style="2"/>
    <col min="1068" max="1070" width="12.125" style="2" customWidth="1"/>
    <col min="1071" max="1071" width="3.375" style="2" customWidth="1"/>
    <col min="1072" max="1079" width="12.125" style="2" customWidth="1"/>
    <col min="1080" max="1080" width="13.375" style="2"/>
    <col min="1081" max="1082" width="12.125" style="2" customWidth="1"/>
    <col min="1083" max="1084" width="10.875" style="2" customWidth="1"/>
    <col min="1085" max="1085" width="13.375" style="2"/>
    <col min="1086" max="1086" width="19.625" style="2" customWidth="1"/>
    <col min="1087" max="1111" width="13.375" style="2"/>
    <col min="1112" max="1112" width="19.625" style="2" customWidth="1"/>
    <col min="1113" max="1137" width="13.375" style="2"/>
    <col min="1138" max="1138" width="19.625" style="2" customWidth="1"/>
    <col min="1139" max="1149" width="13.375" style="2"/>
    <col min="1150" max="1150" width="7.125" style="2" customWidth="1"/>
    <col min="1151" max="1151" width="19.625" style="2" customWidth="1"/>
    <col min="1152" max="1280" width="13.375" style="2"/>
    <col min="1281" max="1281" width="13.375" style="2" customWidth="1"/>
    <col min="1282" max="1282" width="2.125" style="2" customWidth="1"/>
    <col min="1283" max="1283" width="17.125" style="2" customWidth="1"/>
    <col min="1284" max="1287" width="14.625" style="2" customWidth="1"/>
    <col min="1288" max="1289" width="13.375" style="2"/>
    <col min="1290" max="1290" width="14.625" style="2" customWidth="1"/>
    <col min="1291" max="1323" width="13.375" style="2"/>
    <col min="1324" max="1326" width="12.125" style="2" customWidth="1"/>
    <col min="1327" max="1327" width="3.375" style="2" customWidth="1"/>
    <col min="1328" max="1335" width="12.125" style="2" customWidth="1"/>
    <col min="1336" max="1336" width="13.375" style="2"/>
    <col min="1337" max="1338" width="12.125" style="2" customWidth="1"/>
    <col min="1339" max="1340" width="10.875" style="2" customWidth="1"/>
    <col min="1341" max="1341" width="13.375" style="2"/>
    <col min="1342" max="1342" width="19.625" style="2" customWidth="1"/>
    <col min="1343" max="1367" width="13.375" style="2"/>
    <col min="1368" max="1368" width="19.625" style="2" customWidth="1"/>
    <col min="1369" max="1393" width="13.375" style="2"/>
    <col min="1394" max="1394" width="19.625" style="2" customWidth="1"/>
    <col min="1395" max="1405" width="13.375" style="2"/>
    <col min="1406" max="1406" width="7.125" style="2" customWidth="1"/>
    <col min="1407" max="1407" width="19.625" style="2" customWidth="1"/>
    <col min="1408" max="1536" width="13.375" style="2"/>
    <col min="1537" max="1537" width="13.375" style="2" customWidth="1"/>
    <col min="1538" max="1538" width="2.125" style="2" customWidth="1"/>
    <col min="1539" max="1539" width="17.125" style="2" customWidth="1"/>
    <col min="1540" max="1543" width="14.625" style="2" customWidth="1"/>
    <col min="1544" max="1545" width="13.375" style="2"/>
    <col min="1546" max="1546" width="14.625" style="2" customWidth="1"/>
    <col min="1547" max="1579" width="13.375" style="2"/>
    <col min="1580" max="1582" width="12.125" style="2" customWidth="1"/>
    <col min="1583" max="1583" width="3.375" style="2" customWidth="1"/>
    <col min="1584" max="1591" width="12.125" style="2" customWidth="1"/>
    <col min="1592" max="1592" width="13.375" style="2"/>
    <col min="1593" max="1594" width="12.125" style="2" customWidth="1"/>
    <col min="1595" max="1596" width="10.875" style="2" customWidth="1"/>
    <col min="1597" max="1597" width="13.375" style="2"/>
    <col min="1598" max="1598" width="19.625" style="2" customWidth="1"/>
    <col min="1599" max="1623" width="13.375" style="2"/>
    <col min="1624" max="1624" width="19.625" style="2" customWidth="1"/>
    <col min="1625" max="1649" width="13.375" style="2"/>
    <col min="1650" max="1650" width="19.625" style="2" customWidth="1"/>
    <col min="1651" max="1661" width="13.375" style="2"/>
    <col min="1662" max="1662" width="7.125" style="2" customWidth="1"/>
    <col min="1663" max="1663" width="19.625" style="2" customWidth="1"/>
    <col min="1664" max="1792" width="13.375" style="2"/>
    <col min="1793" max="1793" width="13.375" style="2" customWidth="1"/>
    <col min="1794" max="1794" width="2.125" style="2" customWidth="1"/>
    <col min="1795" max="1795" width="17.125" style="2" customWidth="1"/>
    <col min="1796" max="1799" width="14.625" style="2" customWidth="1"/>
    <col min="1800" max="1801" width="13.375" style="2"/>
    <col min="1802" max="1802" width="14.625" style="2" customWidth="1"/>
    <col min="1803" max="1835" width="13.375" style="2"/>
    <col min="1836" max="1838" width="12.125" style="2" customWidth="1"/>
    <col min="1839" max="1839" width="3.375" style="2" customWidth="1"/>
    <col min="1840" max="1847" width="12.125" style="2" customWidth="1"/>
    <col min="1848" max="1848" width="13.375" style="2"/>
    <col min="1849" max="1850" width="12.125" style="2" customWidth="1"/>
    <col min="1851" max="1852" width="10.875" style="2" customWidth="1"/>
    <col min="1853" max="1853" width="13.375" style="2"/>
    <col min="1854" max="1854" width="19.625" style="2" customWidth="1"/>
    <col min="1855" max="1879" width="13.375" style="2"/>
    <col min="1880" max="1880" width="19.625" style="2" customWidth="1"/>
    <col min="1881" max="1905" width="13.375" style="2"/>
    <col min="1906" max="1906" width="19.625" style="2" customWidth="1"/>
    <col min="1907" max="1917" width="13.375" style="2"/>
    <col min="1918" max="1918" width="7.125" style="2" customWidth="1"/>
    <col min="1919" max="1919" width="19.625" style="2" customWidth="1"/>
    <col min="1920" max="2048" width="13.375" style="2"/>
    <col min="2049" max="2049" width="13.375" style="2" customWidth="1"/>
    <col min="2050" max="2050" width="2.125" style="2" customWidth="1"/>
    <col min="2051" max="2051" width="17.125" style="2" customWidth="1"/>
    <col min="2052" max="2055" width="14.625" style="2" customWidth="1"/>
    <col min="2056" max="2057" width="13.375" style="2"/>
    <col min="2058" max="2058" width="14.625" style="2" customWidth="1"/>
    <col min="2059" max="2091" width="13.375" style="2"/>
    <col min="2092" max="2094" width="12.125" style="2" customWidth="1"/>
    <col min="2095" max="2095" width="3.375" style="2" customWidth="1"/>
    <col min="2096" max="2103" width="12.125" style="2" customWidth="1"/>
    <col min="2104" max="2104" width="13.375" style="2"/>
    <col min="2105" max="2106" width="12.125" style="2" customWidth="1"/>
    <col min="2107" max="2108" width="10.875" style="2" customWidth="1"/>
    <col min="2109" max="2109" width="13.375" style="2"/>
    <col min="2110" max="2110" width="19.625" style="2" customWidth="1"/>
    <col min="2111" max="2135" width="13.375" style="2"/>
    <col min="2136" max="2136" width="19.625" style="2" customWidth="1"/>
    <col min="2137" max="2161" width="13.375" style="2"/>
    <col min="2162" max="2162" width="19.625" style="2" customWidth="1"/>
    <col min="2163" max="2173" width="13.375" style="2"/>
    <col min="2174" max="2174" width="7.125" style="2" customWidth="1"/>
    <col min="2175" max="2175" width="19.625" style="2" customWidth="1"/>
    <col min="2176" max="2304" width="13.375" style="2"/>
    <col min="2305" max="2305" width="13.375" style="2" customWidth="1"/>
    <col min="2306" max="2306" width="2.125" style="2" customWidth="1"/>
    <col min="2307" max="2307" width="17.125" style="2" customWidth="1"/>
    <col min="2308" max="2311" width="14.625" style="2" customWidth="1"/>
    <col min="2312" max="2313" width="13.375" style="2"/>
    <col min="2314" max="2314" width="14.625" style="2" customWidth="1"/>
    <col min="2315" max="2347" width="13.375" style="2"/>
    <col min="2348" max="2350" width="12.125" style="2" customWidth="1"/>
    <col min="2351" max="2351" width="3.375" style="2" customWidth="1"/>
    <col min="2352" max="2359" width="12.125" style="2" customWidth="1"/>
    <col min="2360" max="2360" width="13.375" style="2"/>
    <col min="2361" max="2362" width="12.125" style="2" customWidth="1"/>
    <col min="2363" max="2364" width="10.875" style="2" customWidth="1"/>
    <col min="2365" max="2365" width="13.375" style="2"/>
    <col min="2366" max="2366" width="19.625" style="2" customWidth="1"/>
    <col min="2367" max="2391" width="13.375" style="2"/>
    <col min="2392" max="2392" width="19.625" style="2" customWidth="1"/>
    <col min="2393" max="2417" width="13.375" style="2"/>
    <col min="2418" max="2418" width="19.625" style="2" customWidth="1"/>
    <col min="2419" max="2429" width="13.375" style="2"/>
    <col min="2430" max="2430" width="7.125" style="2" customWidth="1"/>
    <col min="2431" max="2431" width="19.625" style="2" customWidth="1"/>
    <col min="2432" max="2560" width="13.375" style="2"/>
    <col min="2561" max="2561" width="13.375" style="2" customWidth="1"/>
    <col min="2562" max="2562" width="2.125" style="2" customWidth="1"/>
    <col min="2563" max="2563" width="17.125" style="2" customWidth="1"/>
    <col min="2564" max="2567" width="14.625" style="2" customWidth="1"/>
    <col min="2568" max="2569" width="13.375" style="2"/>
    <col min="2570" max="2570" width="14.625" style="2" customWidth="1"/>
    <col min="2571" max="2603" width="13.375" style="2"/>
    <col min="2604" max="2606" width="12.125" style="2" customWidth="1"/>
    <col min="2607" max="2607" width="3.375" style="2" customWidth="1"/>
    <col min="2608" max="2615" width="12.125" style="2" customWidth="1"/>
    <col min="2616" max="2616" width="13.375" style="2"/>
    <col min="2617" max="2618" width="12.125" style="2" customWidth="1"/>
    <col min="2619" max="2620" width="10.875" style="2" customWidth="1"/>
    <col min="2621" max="2621" width="13.375" style="2"/>
    <col min="2622" max="2622" width="19.625" style="2" customWidth="1"/>
    <col min="2623" max="2647" width="13.375" style="2"/>
    <col min="2648" max="2648" width="19.625" style="2" customWidth="1"/>
    <col min="2649" max="2673" width="13.375" style="2"/>
    <col min="2674" max="2674" width="19.625" style="2" customWidth="1"/>
    <col min="2675" max="2685" width="13.375" style="2"/>
    <col min="2686" max="2686" width="7.125" style="2" customWidth="1"/>
    <col min="2687" max="2687" width="19.625" style="2" customWidth="1"/>
    <col min="2688" max="2816" width="13.375" style="2"/>
    <col min="2817" max="2817" width="13.375" style="2" customWidth="1"/>
    <col min="2818" max="2818" width="2.125" style="2" customWidth="1"/>
    <col min="2819" max="2819" width="17.125" style="2" customWidth="1"/>
    <col min="2820" max="2823" width="14.625" style="2" customWidth="1"/>
    <col min="2824" max="2825" width="13.375" style="2"/>
    <col min="2826" max="2826" width="14.625" style="2" customWidth="1"/>
    <col min="2827" max="2859" width="13.375" style="2"/>
    <col min="2860" max="2862" width="12.125" style="2" customWidth="1"/>
    <col min="2863" max="2863" width="3.375" style="2" customWidth="1"/>
    <col min="2864" max="2871" width="12.125" style="2" customWidth="1"/>
    <col min="2872" max="2872" width="13.375" style="2"/>
    <col min="2873" max="2874" width="12.125" style="2" customWidth="1"/>
    <col min="2875" max="2876" width="10.875" style="2" customWidth="1"/>
    <col min="2877" max="2877" width="13.375" style="2"/>
    <col min="2878" max="2878" width="19.625" style="2" customWidth="1"/>
    <col min="2879" max="2903" width="13.375" style="2"/>
    <col min="2904" max="2904" width="19.625" style="2" customWidth="1"/>
    <col min="2905" max="2929" width="13.375" style="2"/>
    <col min="2930" max="2930" width="19.625" style="2" customWidth="1"/>
    <col min="2931" max="2941" width="13.375" style="2"/>
    <col min="2942" max="2942" width="7.125" style="2" customWidth="1"/>
    <col min="2943" max="2943" width="19.625" style="2" customWidth="1"/>
    <col min="2944" max="3072" width="13.375" style="2"/>
    <col min="3073" max="3073" width="13.375" style="2" customWidth="1"/>
    <col min="3074" max="3074" width="2.125" style="2" customWidth="1"/>
    <col min="3075" max="3075" width="17.125" style="2" customWidth="1"/>
    <col min="3076" max="3079" width="14.625" style="2" customWidth="1"/>
    <col min="3080" max="3081" width="13.375" style="2"/>
    <col min="3082" max="3082" width="14.625" style="2" customWidth="1"/>
    <col min="3083" max="3115" width="13.375" style="2"/>
    <col min="3116" max="3118" width="12.125" style="2" customWidth="1"/>
    <col min="3119" max="3119" width="3.375" style="2" customWidth="1"/>
    <col min="3120" max="3127" width="12.125" style="2" customWidth="1"/>
    <col min="3128" max="3128" width="13.375" style="2"/>
    <col min="3129" max="3130" width="12.125" style="2" customWidth="1"/>
    <col min="3131" max="3132" width="10.875" style="2" customWidth="1"/>
    <col min="3133" max="3133" width="13.375" style="2"/>
    <col min="3134" max="3134" width="19.625" style="2" customWidth="1"/>
    <col min="3135" max="3159" width="13.375" style="2"/>
    <col min="3160" max="3160" width="19.625" style="2" customWidth="1"/>
    <col min="3161" max="3185" width="13.375" style="2"/>
    <col min="3186" max="3186" width="19.625" style="2" customWidth="1"/>
    <col min="3187" max="3197" width="13.375" style="2"/>
    <col min="3198" max="3198" width="7.125" style="2" customWidth="1"/>
    <col min="3199" max="3199" width="19.625" style="2" customWidth="1"/>
    <col min="3200" max="3328" width="13.375" style="2"/>
    <col min="3329" max="3329" width="13.375" style="2" customWidth="1"/>
    <col min="3330" max="3330" width="2.125" style="2" customWidth="1"/>
    <col min="3331" max="3331" width="17.125" style="2" customWidth="1"/>
    <col min="3332" max="3335" width="14.625" style="2" customWidth="1"/>
    <col min="3336" max="3337" width="13.375" style="2"/>
    <col min="3338" max="3338" width="14.625" style="2" customWidth="1"/>
    <col min="3339" max="3371" width="13.375" style="2"/>
    <col min="3372" max="3374" width="12.125" style="2" customWidth="1"/>
    <col min="3375" max="3375" width="3.375" style="2" customWidth="1"/>
    <col min="3376" max="3383" width="12.125" style="2" customWidth="1"/>
    <col min="3384" max="3384" width="13.375" style="2"/>
    <col min="3385" max="3386" width="12.125" style="2" customWidth="1"/>
    <col min="3387" max="3388" width="10.875" style="2" customWidth="1"/>
    <col min="3389" max="3389" width="13.375" style="2"/>
    <col min="3390" max="3390" width="19.625" style="2" customWidth="1"/>
    <col min="3391" max="3415" width="13.375" style="2"/>
    <col min="3416" max="3416" width="19.625" style="2" customWidth="1"/>
    <col min="3417" max="3441" width="13.375" style="2"/>
    <col min="3442" max="3442" width="19.625" style="2" customWidth="1"/>
    <col min="3443" max="3453" width="13.375" style="2"/>
    <col min="3454" max="3454" width="7.125" style="2" customWidth="1"/>
    <col min="3455" max="3455" width="19.625" style="2" customWidth="1"/>
    <col min="3456" max="3584" width="13.375" style="2"/>
    <col min="3585" max="3585" width="13.375" style="2" customWidth="1"/>
    <col min="3586" max="3586" width="2.125" style="2" customWidth="1"/>
    <col min="3587" max="3587" width="17.125" style="2" customWidth="1"/>
    <col min="3588" max="3591" width="14.625" style="2" customWidth="1"/>
    <col min="3592" max="3593" width="13.375" style="2"/>
    <col min="3594" max="3594" width="14.625" style="2" customWidth="1"/>
    <col min="3595" max="3627" width="13.375" style="2"/>
    <col min="3628" max="3630" width="12.125" style="2" customWidth="1"/>
    <col min="3631" max="3631" width="3.375" style="2" customWidth="1"/>
    <col min="3632" max="3639" width="12.125" style="2" customWidth="1"/>
    <col min="3640" max="3640" width="13.375" style="2"/>
    <col min="3641" max="3642" width="12.125" style="2" customWidth="1"/>
    <col min="3643" max="3644" width="10.875" style="2" customWidth="1"/>
    <col min="3645" max="3645" width="13.375" style="2"/>
    <col min="3646" max="3646" width="19.625" style="2" customWidth="1"/>
    <col min="3647" max="3671" width="13.375" style="2"/>
    <col min="3672" max="3672" width="19.625" style="2" customWidth="1"/>
    <col min="3673" max="3697" width="13.375" style="2"/>
    <col min="3698" max="3698" width="19.625" style="2" customWidth="1"/>
    <col min="3699" max="3709" width="13.375" style="2"/>
    <col min="3710" max="3710" width="7.125" style="2" customWidth="1"/>
    <col min="3711" max="3711" width="19.625" style="2" customWidth="1"/>
    <col min="3712" max="3840" width="13.375" style="2"/>
    <col min="3841" max="3841" width="13.375" style="2" customWidth="1"/>
    <col min="3842" max="3842" width="2.125" style="2" customWidth="1"/>
    <col min="3843" max="3843" width="17.125" style="2" customWidth="1"/>
    <col min="3844" max="3847" width="14.625" style="2" customWidth="1"/>
    <col min="3848" max="3849" width="13.375" style="2"/>
    <col min="3850" max="3850" width="14.625" style="2" customWidth="1"/>
    <col min="3851" max="3883" width="13.375" style="2"/>
    <col min="3884" max="3886" width="12.125" style="2" customWidth="1"/>
    <col min="3887" max="3887" width="3.375" style="2" customWidth="1"/>
    <col min="3888" max="3895" width="12.125" style="2" customWidth="1"/>
    <col min="3896" max="3896" width="13.375" style="2"/>
    <col min="3897" max="3898" width="12.125" style="2" customWidth="1"/>
    <col min="3899" max="3900" width="10.875" style="2" customWidth="1"/>
    <col min="3901" max="3901" width="13.375" style="2"/>
    <col min="3902" max="3902" width="19.625" style="2" customWidth="1"/>
    <col min="3903" max="3927" width="13.375" style="2"/>
    <col min="3928" max="3928" width="19.625" style="2" customWidth="1"/>
    <col min="3929" max="3953" width="13.375" style="2"/>
    <col min="3954" max="3954" width="19.625" style="2" customWidth="1"/>
    <col min="3955" max="3965" width="13.375" style="2"/>
    <col min="3966" max="3966" width="7.125" style="2" customWidth="1"/>
    <col min="3967" max="3967" width="19.625" style="2" customWidth="1"/>
    <col min="3968" max="4096" width="13.375" style="2"/>
    <col min="4097" max="4097" width="13.375" style="2" customWidth="1"/>
    <col min="4098" max="4098" width="2.125" style="2" customWidth="1"/>
    <col min="4099" max="4099" width="17.125" style="2" customWidth="1"/>
    <col min="4100" max="4103" width="14.625" style="2" customWidth="1"/>
    <col min="4104" max="4105" width="13.375" style="2"/>
    <col min="4106" max="4106" width="14.625" style="2" customWidth="1"/>
    <col min="4107" max="4139" width="13.375" style="2"/>
    <col min="4140" max="4142" width="12.125" style="2" customWidth="1"/>
    <col min="4143" max="4143" width="3.375" style="2" customWidth="1"/>
    <col min="4144" max="4151" width="12.125" style="2" customWidth="1"/>
    <col min="4152" max="4152" width="13.375" style="2"/>
    <col min="4153" max="4154" width="12.125" style="2" customWidth="1"/>
    <col min="4155" max="4156" width="10.875" style="2" customWidth="1"/>
    <col min="4157" max="4157" width="13.375" style="2"/>
    <col min="4158" max="4158" width="19.625" style="2" customWidth="1"/>
    <col min="4159" max="4183" width="13.375" style="2"/>
    <col min="4184" max="4184" width="19.625" style="2" customWidth="1"/>
    <col min="4185" max="4209" width="13.375" style="2"/>
    <col min="4210" max="4210" width="19.625" style="2" customWidth="1"/>
    <col min="4211" max="4221" width="13.375" style="2"/>
    <col min="4222" max="4222" width="7.125" style="2" customWidth="1"/>
    <col min="4223" max="4223" width="19.625" style="2" customWidth="1"/>
    <col min="4224" max="4352" width="13.375" style="2"/>
    <col min="4353" max="4353" width="13.375" style="2" customWidth="1"/>
    <col min="4354" max="4354" width="2.125" style="2" customWidth="1"/>
    <col min="4355" max="4355" width="17.125" style="2" customWidth="1"/>
    <col min="4356" max="4359" width="14.625" style="2" customWidth="1"/>
    <col min="4360" max="4361" width="13.375" style="2"/>
    <col min="4362" max="4362" width="14.625" style="2" customWidth="1"/>
    <col min="4363" max="4395" width="13.375" style="2"/>
    <col min="4396" max="4398" width="12.125" style="2" customWidth="1"/>
    <col min="4399" max="4399" width="3.375" style="2" customWidth="1"/>
    <col min="4400" max="4407" width="12.125" style="2" customWidth="1"/>
    <col min="4408" max="4408" width="13.375" style="2"/>
    <col min="4409" max="4410" width="12.125" style="2" customWidth="1"/>
    <col min="4411" max="4412" width="10.875" style="2" customWidth="1"/>
    <col min="4413" max="4413" width="13.375" style="2"/>
    <col min="4414" max="4414" width="19.625" style="2" customWidth="1"/>
    <col min="4415" max="4439" width="13.375" style="2"/>
    <col min="4440" max="4440" width="19.625" style="2" customWidth="1"/>
    <col min="4441" max="4465" width="13.375" style="2"/>
    <col min="4466" max="4466" width="19.625" style="2" customWidth="1"/>
    <col min="4467" max="4477" width="13.375" style="2"/>
    <col min="4478" max="4478" width="7.125" style="2" customWidth="1"/>
    <col min="4479" max="4479" width="19.625" style="2" customWidth="1"/>
    <col min="4480" max="4608" width="13.375" style="2"/>
    <col min="4609" max="4609" width="13.375" style="2" customWidth="1"/>
    <col min="4610" max="4610" width="2.125" style="2" customWidth="1"/>
    <col min="4611" max="4611" width="17.125" style="2" customWidth="1"/>
    <col min="4612" max="4615" width="14.625" style="2" customWidth="1"/>
    <col min="4616" max="4617" width="13.375" style="2"/>
    <col min="4618" max="4618" width="14.625" style="2" customWidth="1"/>
    <col min="4619" max="4651" width="13.375" style="2"/>
    <col min="4652" max="4654" width="12.125" style="2" customWidth="1"/>
    <col min="4655" max="4655" width="3.375" style="2" customWidth="1"/>
    <col min="4656" max="4663" width="12.125" style="2" customWidth="1"/>
    <col min="4664" max="4664" width="13.375" style="2"/>
    <col min="4665" max="4666" width="12.125" style="2" customWidth="1"/>
    <col min="4667" max="4668" width="10.875" style="2" customWidth="1"/>
    <col min="4669" max="4669" width="13.375" style="2"/>
    <col min="4670" max="4670" width="19.625" style="2" customWidth="1"/>
    <col min="4671" max="4695" width="13.375" style="2"/>
    <col min="4696" max="4696" width="19.625" style="2" customWidth="1"/>
    <col min="4697" max="4721" width="13.375" style="2"/>
    <col min="4722" max="4722" width="19.625" style="2" customWidth="1"/>
    <col min="4723" max="4733" width="13.375" style="2"/>
    <col min="4734" max="4734" width="7.125" style="2" customWidth="1"/>
    <col min="4735" max="4735" width="19.625" style="2" customWidth="1"/>
    <col min="4736" max="4864" width="13.375" style="2"/>
    <col min="4865" max="4865" width="13.375" style="2" customWidth="1"/>
    <col min="4866" max="4866" width="2.125" style="2" customWidth="1"/>
    <col min="4867" max="4867" width="17.125" style="2" customWidth="1"/>
    <col min="4868" max="4871" width="14.625" style="2" customWidth="1"/>
    <col min="4872" max="4873" width="13.375" style="2"/>
    <col min="4874" max="4874" width="14.625" style="2" customWidth="1"/>
    <col min="4875" max="4907" width="13.375" style="2"/>
    <col min="4908" max="4910" width="12.125" style="2" customWidth="1"/>
    <col min="4911" max="4911" width="3.375" style="2" customWidth="1"/>
    <col min="4912" max="4919" width="12.125" style="2" customWidth="1"/>
    <col min="4920" max="4920" width="13.375" style="2"/>
    <col min="4921" max="4922" width="12.125" style="2" customWidth="1"/>
    <col min="4923" max="4924" width="10.875" style="2" customWidth="1"/>
    <col min="4925" max="4925" width="13.375" style="2"/>
    <col min="4926" max="4926" width="19.625" style="2" customWidth="1"/>
    <col min="4927" max="4951" width="13.375" style="2"/>
    <col min="4952" max="4952" width="19.625" style="2" customWidth="1"/>
    <col min="4953" max="4977" width="13.375" style="2"/>
    <col min="4978" max="4978" width="19.625" style="2" customWidth="1"/>
    <col min="4979" max="4989" width="13.375" style="2"/>
    <col min="4990" max="4990" width="7.125" style="2" customWidth="1"/>
    <col min="4991" max="4991" width="19.625" style="2" customWidth="1"/>
    <col min="4992" max="5120" width="13.375" style="2"/>
    <col min="5121" max="5121" width="13.375" style="2" customWidth="1"/>
    <col min="5122" max="5122" width="2.125" style="2" customWidth="1"/>
    <col min="5123" max="5123" width="17.125" style="2" customWidth="1"/>
    <col min="5124" max="5127" width="14.625" style="2" customWidth="1"/>
    <col min="5128" max="5129" width="13.375" style="2"/>
    <col min="5130" max="5130" width="14.625" style="2" customWidth="1"/>
    <col min="5131" max="5163" width="13.375" style="2"/>
    <col min="5164" max="5166" width="12.125" style="2" customWidth="1"/>
    <col min="5167" max="5167" width="3.375" style="2" customWidth="1"/>
    <col min="5168" max="5175" width="12.125" style="2" customWidth="1"/>
    <col min="5176" max="5176" width="13.375" style="2"/>
    <col min="5177" max="5178" width="12.125" style="2" customWidth="1"/>
    <col min="5179" max="5180" width="10.875" style="2" customWidth="1"/>
    <col min="5181" max="5181" width="13.375" style="2"/>
    <col min="5182" max="5182" width="19.625" style="2" customWidth="1"/>
    <col min="5183" max="5207" width="13.375" style="2"/>
    <col min="5208" max="5208" width="19.625" style="2" customWidth="1"/>
    <col min="5209" max="5233" width="13.375" style="2"/>
    <col min="5234" max="5234" width="19.625" style="2" customWidth="1"/>
    <col min="5235" max="5245" width="13.375" style="2"/>
    <col min="5246" max="5246" width="7.125" style="2" customWidth="1"/>
    <col min="5247" max="5247" width="19.625" style="2" customWidth="1"/>
    <col min="5248" max="5376" width="13.375" style="2"/>
    <col min="5377" max="5377" width="13.375" style="2" customWidth="1"/>
    <col min="5378" max="5378" width="2.125" style="2" customWidth="1"/>
    <col min="5379" max="5379" width="17.125" style="2" customWidth="1"/>
    <col min="5380" max="5383" width="14.625" style="2" customWidth="1"/>
    <col min="5384" max="5385" width="13.375" style="2"/>
    <col min="5386" max="5386" width="14.625" style="2" customWidth="1"/>
    <col min="5387" max="5419" width="13.375" style="2"/>
    <col min="5420" max="5422" width="12.125" style="2" customWidth="1"/>
    <col min="5423" max="5423" width="3.375" style="2" customWidth="1"/>
    <col min="5424" max="5431" width="12.125" style="2" customWidth="1"/>
    <col min="5432" max="5432" width="13.375" style="2"/>
    <col min="5433" max="5434" width="12.125" style="2" customWidth="1"/>
    <col min="5435" max="5436" width="10.875" style="2" customWidth="1"/>
    <col min="5437" max="5437" width="13.375" style="2"/>
    <col min="5438" max="5438" width="19.625" style="2" customWidth="1"/>
    <col min="5439" max="5463" width="13.375" style="2"/>
    <col min="5464" max="5464" width="19.625" style="2" customWidth="1"/>
    <col min="5465" max="5489" width="13.375" style="2"/>
    <col min="5490" max="5490" width="19.625" style="2" customWidth="1"/>
    <col min="5491" max="5501" width="13.375" style="2"/>
    <col min="5502" max="5502" width="7.125" style="2" customWidth="1"/>
    <col min="5503" max="5503" width="19.625" style="2" customWidth="1"/>
    <col min="5504" max="5632" width="13.375" style="2"/>
    <col min="5633" max="5633" width="13.375" style="2" customWidth="1"/>
    <col min="5634" max="5634" width="2.125" style="2" customWidth="1"/>
    <col min="5635" max="5635" width="17.125" style="2" customWidth="1"/>
    <col min="5636" max="5639" width="14.625" style="2" customWidth="1"/>
    <col min="5640" max="5641" width="13.375" style="2"/>
    <col min="5642" max="5642" width="14.625" style="2" customWidth="1"/>
    <col min="5643" max="5675" width="13.375" style="2"/>
    <col min="5676" max="5678" width="12.125" style="2" customWidth="1"/>
    <col min="5679" max="5679" width="3.375" style="2" customWidth="1"/>
    <col min="5680" max="5687" width="12.125" style="2" customWidth="1"/>
    <col min="5688" max="5688" width="13.375" style="2"/>
    <col min="5689" max="5690" width="12.125" style="2" customWidth="1"/>
    <col min="5691" max="5692" width="10.875" style="2" customWidth="1"/>
    <col min="5693" max="5693" width="13.375" style="2"/>
    <col min="5694" max="5694" width="19.625" style="2" customWidth="1"/>
    <col min="5695" max="5719" width="13.375" style="2"/>
    <col min="5720" max="5720" width="19.625" style="2" customWidth="1"/>
    <col min="5721" max="5745" width="13.375" style="2"/>
    <col min="5746" max="5746" width="19.625" style="2" customWidth="1"/>
    <col min="5747" max="5757" width="13.375" style="2"/>
    <col min="5758" max="5758" width="7.125" style="2" customWidth="1"/>
    <col min="5759" max="5759" width="19.625" style="2" customWidth="1"/>
    <col min="5760" max="5888" width="13.375" style="2"/>
    <col min="5889" max="5889" width="13.375" style="2" customWidth="1"/>
    <col min="5890" max="5890" width="2.125" style="2" customWidth="1"/>
    <col min="5891" max="5891" width="17.125" style="2" customWidth="1"/>
    <col min="5892" max="5895" width="14.625" style="2" customWidth="1"/>
    <col min="5896" max="5897" width="13.375" style="2"/>
    <col min="5898" max="5898" width="14.625" style="2" customWidth="1"/>
    <col min="5899" max="5931" width="13.375" style="2"/>
    <col min="5932" max="5934" width="12.125" style="2" customWidth="1"/>
    <col min="5935" max="5935" width="3.375" style="2" customWidth="1"/>
    <col min="5936" max="5943" width="12.125" style="2" customWidth="1"/>
    <col min="5944" max="5944" width="13.375" style="2"/>
    <col min="5945" max="5946" width="12.125" style="2" customWidth="1"/>
    <col min="5947" max="5948" width="10.875" style="2" customWidth="1"/>
    <col min="5949" max="5949" width="13.375" style="2"/>
    <col min="5950" max="5950" width="19.625" style="2" customWidth="1"/>
    <col min="5951" max="5975" width="13.375" style="2"/>
    <col min="5976" max="5976" width="19.625" style="2" customWidth="1"/>
    <col min="5977" max="6001" width="13.375" style="2"/>
    <col min="6002" max="6002" width="19.625" style="2" customWidth="1"/>
    <col min="6003" max="6013" width="13.375" style="2"/>
    <col min="6014" max="6014" width="7.125" style="2" customWidth="1"/>
    <col min="6015" max="6015" width="19.625" style="2" customWidth="1"/>
    <col min="6016" max="6144" width="13.375" style="2"/>
    <col min="6145" max="6145" width="13.375" style="2" customWidth="1"/>
    <col min="6146" max="6146" width="2.125" style="2" customWidth="1"/>
    <col min="6147" max="6147" width="17.125" style="2" customWidth="1"/>
    <col min="6148" max="6151" width="14.625" style="2" customWidth="1"/>
    <col min="6152" max="6153" width="13.375" style="2"/>
    <col min="6154" max="6154" width="14.625" style="2" customWidth="1"/>
    <col min="6155" max="6187" width="13.375" style="2"/>
    <col min="6188" max="6190" width="12.125" style="2" customWidth="1"/>
    <col min="6191" max="6191" width="3.375" style="2" customWidth="1"/>
    <col min="6192" max="6199" width="12.125" style="2" customWidth="1"/>
    <col min="6200" max="6200" width="13.375" style="2"/>
    <col min="6201" max="6202" width="12.125" style="2" customWidth="1"/>
    <col min="6203" max="6204" width="10.875" style="2" customWidth="1"/>
    <col min="6205" max="6205" width="13.375" style="2"/>
    <col min="6206" max="6206" width="19.625" style="2" customWidth="1"/>
    <col min="6207" max="6231" width="13.375" style="2"/>
    <col min="6232" max="6232" width="19.625" style="2" customWidth="1"/>
    <col min="6233" max="6257" width="13.375" style="2"/>
    <col min="6258" max="6258" width="19.625" style="2" customWidth="1"/>
    <col min="6259" max="6269" width="13.375" style="2"/>
    <col min="6270" max="6270" width="7.125" style="2" customWidth="1"/>
    <col min="6271" max="6271" width="19.625" style="2" customWidth="1"/>
    <col min="6272" max="6400" width="13.375" style="2"/>
    <col min="6401" max="6401" width="13.375" style="2" customWidth="1"/>
    <col min="6402" max="6402" width="2.125" style="2" customWidth="1"/>
    <col min="6403" max="6403" width="17.125" style="2" customWidth="1"/>
    <col min="6404" max="6407" width="14.625" style="2" customWidth="1"/>
    <col min="6408" max="6409" width="13.375" style="2"/>
    <col min="6410" max="6410" width="14.625" style="2" customWidth="1"/>
    <col min="6411" max="6443" width="13.375" style="2"/>
    <col min="6444" max="6446" width="12.125" style="2" customWidth="1"/>
    <col min="6447" max="6447" width="3.375" style="2" customWidth="1"/>
    <col min="6448" max="6455" width="12.125" style="2" customWidth="1"/>
    <col min="6456" max="6456" width="13.375" style="2"/>
    <col min="6457" max="6458" width="12.125" style="2" customWidth="1"/>
    <col min="6459" max="6460" width="10.875" style="2" customWidth="1"/>
    <col min="6461" max="6461" width="13.375" style="2"/>
    <col min="6462" max="6462" width="19.625" style="2" customWidth="1"/>
    <col min="6463" max="6487" width="13.375" style="2"/>
    <col min="6488" max="6488" width="19.625" style="2" customWidth="1"/>
    <col min="6489" max="6513" width="13.375" style="2"/>
    <col min="6514" max="6514" width="19.625" style="2" customWidth="1"/>
    <col min="6515" max="6525" width="13.375" style="2"/>
    <col min="6526" max="6526" width="7.125" style="2" customWidth="1"/>
    <col min="6527" max="6527" width="19.625" style="2" customWidth="1"/>
    <col min="6528" max="6656" width="13.375" style="2"/>
    <col min="6657" max="6657" width="13.375" style="2" customWidth="1"/>
    <col min="6658" max="6658" width="2.125" style="2" customWidth="1"/>
    <col min="6659" max="6659" width="17.125" style="2" customWidth="1"/>
    <col min="6660" max="6663" width="14.625" style="2" customWidth="1"/>
    <col min="6664" max="6665" width="13.375" style="2"/>
    <col min="6666" max="6666" width="14.625" style="2" customWidth="1"/>
    <col min="6667" max="6699" width="13.375" style="2"/>
    <col min="6700" max="6702" width="12.125" style="2" customWidth="1"/>
    <col min="6703" max="6703" width="3.375" style="2" customWidth="1"/>
    <col min="6704" max="6711" width="12.125" style="2" customWidth="1"/>
    <col min="6712" max="6712" width="13.375" style="2"/>
    <col min="6713" max="6714" width="12.125" style="2" customWidth="1"/>
    <col min="6715" max="6716" width="10.875" style="2" customWidth="1"/>
    <col min="6717" max="6717" width="13.375" style="2"/>
    <col min="6718" max="6718" width="19.625" style="2" customWidth="1"/>
    <col min="6719" max="6743" width="13.375" style="2"/>
    <col min="6744" max="6744" width="19.625" style="2" customWidth="1"/>
    <col min="6745" max="6769" width="13.375" style="2"/>
    <col min="6770" max="6770" width="19.625" style="2" customWidth="1"/>
    <col min="6771" max="6781" width="13.375" style="2"/>
    <col min="6782" max="6782" width="7.125" style="2" customWidth="1"/>
    <col min="6783" max="6783" width="19.625" style="2" customWidth="1"/>
    <col min="6784" max="6912" width="13.375" style="2"/>
    <col min="6913" max="6913" width="13.375" style="2" customWidth="1"/>
    <col min="6914" max="6914" width="2.125" style="2" customWidth="1"/>
    <col min="6915" max="6915" width="17.125" style="2" customWidth="1"/>
    <col min="6916" max="6919" width="14.625" style="2" customWidth="1"/>
    <col min="6920" max="6921" width="13.375" style="2"/>
    <col min="6922" max="6922" width="14.625" style="2" customWidth="1"/>
    <col min="6923" max="6955" width="13.375" style="2"/>
    <col min="6956" max="6958" width="12.125" style="2" customWidth="1"/>
    <col min="6959" max="6959" width="3.375" style="2" customWidth="1"/>
    <col min="6960" max="6967" width="12.125" style="2" customWidth="1"/>
    <col min="6968" max="6968" width="13.375" style="2"/>
    <col min="6969" max="6970" width="12.125" style="2" customWidth="1"/>
    <col min="6971" max="6972" width="10.875" style="2" customWidth="1"/>
    <col min="6973" max="6973" width="13.375" style="2"/>
    <col min="6974" max="6974" width="19.625" style="2" customWidth="1"/>
    <col min="6975" max="6999" width="13.375" style="2"/>
    <col min="7000" max="7000" width="19.625" style="2" customWidth="1"/>
    <col min="7001" max="7025" width="13.375" style="2"/>
    <col min="7026" max="7026" width="19.625" style="2" customWidth="1"/>
    <col min="7027" max="7037" width="13.375" style="2"/>
    <col min="7038" max="7038" width="7.125" style="2" customWidth="1"/>
    <col min="7039" max="7039" width="19.625" style="2" customWidth="1"/>
    <col min="7040" max="7168" width="13.375" style="2"/>
    <col min="7169" max="7169" width="13.375" style="2" customWidth="1"/>
    <col min="7170" max="7170" width="2.125" style="2" customWidth="1"/>
    <col min="7171" max="7171" width="17.125" style="2" customWidth="1"/>
    <col min="7172" max="7175" width="14.625" style="2" customWidth="1"/>
    <col min="7176" max="7177" width="13.375" style="2"/>
    <col min="7178" max="7178" width="14.625" style="2" customWidth="1"/>
    <col min="7179" max="7211" width="13.375" style="2"/>
    <col min="7212" max="7214" width="12.125" style="2" customWidth="1"/>
    <col min="7215" max="7215" width="3.375" style="2" customWidth="1"/>
    <col min="7216" max="7223" width="12.125" style="2" customWidth="1"/>
    <col min="7224" max="7224" width="13.375" style="2"/>
    <col min="7225" max="7226" width="12.125" style="2" customWidth="1"/>
    <col min="7227" max="7228" width="10.875" style="2" customWidth="1"/>
    <col min="7229" max="7229" width="13.375" style="2"/>
    <col min="7230" max="7230" width="19.625" style="2" customWidth="1"/>
    <col min="7231" max="7255" width="13.375" style="2"/>
    <col min="7256" max="7256" width="19.625" style="2" customWidth="1"/>
    <col min="7257" max="7281" width="13.375" style="2"/>
    <col min="7282" max="7282" width="19.625" style="2" customWidth="1"/>
    <col min="7283" max="7293" width="13.375" style="2"/>
    <col min="7294" max="7294" width="7.125" style="2" customWidth="1"/>
    <col min="7295" max="7295" width="19.625" style="2" customWidth="1"/>
    <col min="7296" max="7424" width="13.375" style="2"/>
    <col min="7425" max="7425" width="13.375" style="2" customWidth="1"/>
    <col min="7426" max="7426" width="2.125" style="2" customWidth="1"/>
    <col min="7427" max="7427" width="17.125" style="2" customWidth="1"/>
    <col min="7428" max="7431" width="14.625" style="2" customWidth="1"/>
    <col min="7432" max="7433" width="13.375" style="2"/>
    <col min="7434" max="7434" width="14.625" style="2" customWidth="1"/>
    <col min="7435" max="7467" width="13.375" style="2"/>
    <col min="7468" max="7470" width="12.125" style="2" customWidth="1"/>
    <col min="7471" max="7471" width="3.375" style="2" customWidth="1"/>
    <col min="7472" max="7479" width="12.125" style="2" customWidth="1"/>
    <col min="7480" max="7480" width="13.375" style="2"/>
    <col min="7481" max="7482" width="12.125" style="2" customWidth="1"/>
    <col min="7483" max="7484" width="10.875" style="2" customWidth="1"/>
    <col min="7485" max="7485" width="13.375" style="2"/>
    <col min="7486" max="7486" width="19.625" style="2" customWidth="1"/>
    <col min="7487" max="7511" width="13.375" style="2"/>
    <col min="7512" max="7512" width="19.625" style="2" customWidth="1"/>
    <col min="7513" max="7537" width="13.375" style="2"/>
    <col min="7538" max="7538" width="19.625" style="2" customWidth="1"/>
    <col min="7539" max="7549" width="13.375" style="2"/>
    <col min="7550" max="7550" width="7.125" style="2" customWidth="1"/>
    <col min="7551" max="7551" width="19.625" style="2" customWidth="1"/>
    <col min="7552" max="7680" width="13.375" style="2"/>
    <col min="7681" max="7681" width="13.375" style="2" customWidth="1"/>
    <col min="7682" max="7682" width="2.125" style="2" customWidth="1"/>
    <col min="7683" max="7683" width="17.125" style="2" customWidth="1"/>
    <col min="7684" max="7687" width="14.625" style="2" customWidth="1"/>
    <col min="7688" max="7689" width="13.375" style="2"/>
    <col min="7690" max="7690" width="14.625" style="2" customWidth="1"/>
    <col min="7691" max="7723" width="13.375" style="2"/>
    <col min="7724" max="7726" width="12.125" style="2" customWidth="1"/>
    <col min="7727" max="7727" width="3.375" style="2" customWidth="1"/>
    <col min="7728" max="7735" width="12.125" style="2" customWidth="1"/>
    <col min="7736" max="7736" width="13.375" style="2"/>
    <col min="7737" max="7738" width="12.125" style="2" customWidth="1"/>
    <col min="7739" max="7740" width="10.875" style="2" customWidth="1"/>
    <col min="7741" max="7741" width="13.375" style="2"/>
    <col min="7742" max="7742" width="19.625" style="2" customWidth="1"/>
    <col min="7743" max="7767" width="13.375" style="2"/>
    <col min="7768" max="7768" width="19.625" style="2" customWidth="1"/>
    <col min="7769" max="7793" width="13.375" style="2"/>
    <col min="7794" max="7794" width="19.625" style="2" customWidth="1"/>
    <col min="7795" max="7805" width="13.375" style="2"/>
    <col min="7806" max="7806" width="7.125" style="2" customWidth="1"/>
    <col min="7807" max="7807" width="19.625" style="2" customWidth="1"/>
    <col min="7808" max="7936" width="13.375" style="2"/>
    <col min="7937" max="7937" width="13.375" style="2" customWidth="1"/>
    <col min="7938" max="7938" width="2.125" style="2" customWidth="1"/>
    <col min="7939" max="7939" width="17.125" style="2" customWidth="1"/>
    <col min="7940" max="7943" width="14.625" style="2" customWidth="1"/>
    <col min="7944" max="7945" width="13.375" style="2"/>
    <col min="7946" max="7946" width="14.625" style="2" customWidth="1"/>
    <col min="7947" max="7979" width="13.375" style="2"/>
    <col min="7980" max="7982" width="12.125" style="2" customWidth="1"/>
    <col min="7983" max="7983" width="3.375" style="2" customWidth="1"/>
    <col min="7984" max="7991" width="12.125" style="2" customWidth="1"/>
    <col min="7992" max="7992" width="13.375" style="2"/>
    <col min="7993" max="7994" width="12.125" style="2" customWidth="1"/>
    <col min="7995" max="7996" width="10.875" style="2" customWidth="1"/>
    <col min="7997" max="7997" width="13.375" style="2"/>
    <col min="7998" max="7998" width="19.625" style="2" customWidth="1"/>
    <col min="7999" max="8023" width="13.375" style="2"/>
    <col min="8024" max="8024" width="19.625" style="2" customWidth="1"/>
    <col min="8025" max="8049" width="13.375" style="2"/>
    <col min="8050" max="8050" width="19.625" style="2" customWidth="1"/>
    <col min="8051" max="8061" width="13.375" style="2"/>
    <col min="8062" max="8062" width="7.125" style="2" customWidth="1"/>
    <col min="8063" max="8063" width="19.625" style="2" customWidth="1"/>
    <col min="8064" max="8192" width="13.375" style="2"/>
    <col min="8193" max="8193" width="13.375" style="2" customWidth="1"/>
    <col min="8194" max="8194" width="2.125" style="2" customWidth="1"/>
    <col min="8195" max="8195" width="17.125" style="2" customWidth="1"/>
    <col min="8196" max="8199" width="14.625" style="2" customWidth="1"/>
    <col min="8200" max="8201" width="13.375" style="2"/>
    <col min="8202" max="8202" width="14.625" style="2" customWidth="1"/>
    <col min="8203" max="8235" width="13.375" style="2"/>
    <col min="8236" max="8238" width="12.125" style="2" customWidth="1"/>
    <col min="8239" max="8239" width="3.375" style="2" customWidth="1"/>
    <col min="8240" max="8247" width="12.125" style="2" customWidth="1"/>
    <col min="8248" max="8248" width="13.375" style="2"/>
    <col min="8249" max="8250" width="12.125" style="2" customWidth="1"/>
    <col min="8251" max="8252" width="10.875" style="2" customWidth="1"/>
    <col min="8253" max="8253" width="13.375" style="2"/>
    <col min="8254" max="8254" width="19.625" style="2" customWidth="1"/>
    <col min="8255" max="8279" width="13.375" style="2"/>
    <col min="8280" max="8280" width="19.625" style="2" customWidth="1"/>
    <col min="8281" max="8305" width="13.375" style="2"/>
    <col min="8306" max="8306" width="19.625" style="2" customWidth="1"/>
    <col min="8307" max="8317" width="13.375" style="2"/>
    <col min="8318" max="8318" width="7.125" style="2" customWidth="1"/>
    <col min="8319" max="8319" width="19.625" style="2" customWidth="1"/>
    <col min="8320" max="8448" width="13.375" style="2"/>
    <col min="8449" max="8449" width="13.375" style="2" customWidth="1"/>
    <col min="8450" max="8450" width="2.125" style="2" customWidth="1"/>
    <col min="8451" max="8451" width="17.125" style="2" customWidth="1"/>
    <col min="8452" max="8455" width="14.625" style="2" customWidth="1"/>
    <col min="8456" max="8457" width="13.375" style="2"/>
    <col min="8458" max="8458" width="14.625" style="2" customWidth="1"/>
    <col min="8459" max="8491" width="13.375" style="2"/>
    <col min="8492" max="8494" width="12.125" style="2" customWidth="1"/>
    <col min="8495" max="8495" width="3.375" style="2" customWidth="1"/>
    <col min="8496" max="8503" width="12.125" style="2" customWidth="1"/>
    <col min="8504" max="8504" width="13.375" style="2"/>
    <col min="8505" max="8506" width="12.125" style="2" customWidth="1"/>
    <col min="8507" max="8508" width="10.875" style="2" customWidth="1"/>
    <col min="8509" max="8509" width="13.375" style="2"/>
    <col min="8510" max="8510" width="19.625" style="2" customWidth="1"/>
    <col min="8511" max="8535" width="13.375" style="2"/>
    <col min="8536" max="8536" width="19.625" style="2" customWidth="1"/>
    <col min="8537" max="8561" width="13.375" style="2"/>
    <col min="8562" max="8562" width="19.625" style="2" customWidth="1"/>
    <col min="8563" max="8573" width="13.375" style="2"/>
    <col min="8574" max="8574" width="7.125" style="2" customWidth="1"/>
    <col min="8575" max="8575" width="19.625" style="2" customWidth="1"/>
    <col min="8576" max="8704" width="13.375" style="2"/>
    <col min="8705" max="8705" width="13.375" style="2" customWidth="1"/>
    <col min="8706" max="8706" width="2.125" style="2" customWidth="1"/>
    <col min="8707" max="8707" width="17.125" style="2" customWidth="1"/>
    <col min="8708" max="8711" width="14.625" style="2" customWidth="1"/>
    <col min="8712" max="8713" width="13.375" style="2"/>
    <col min="8714" max="8714" width="14.625" style="2" customWidth="1"/>
    <col min="8715" max="8747" width="13.375" style="2"/>
    <col min="8748" max="8750" width="12.125" style="2" customWidth="1"/>
    <col min="8751" max="8751" width="3.375" style="2" customWidth="1"/>
    <col min="8752" max="8759" width="12.125" style="2" customWidth="1"/>
    <col min="8760" max="8760" width="13.375" style="2"/>
    <col min="8761" max="8762" width="12.125" style="2" customWidth="1"/>
    <col min="8763" max="8764" width="10.875" style="2" customWidth="1"/>
    <col min="8765" max="8765" width="13.375" style="2"/>
    <col min="8766" max="8766" width="19.625" style="2" customWidth="1"/>
    <col min="8767" max="8791" width="13.375" style="2"/>
    <col min="8792" max="8792" width="19.625" style="2" customWidth="1"/>
    <col min="8793" max="8817" width="13.375" style="2"/>
    <col min="8818" max="8818" width="19.625" style="2" customWidth="1"/>
    <col min="8819" max="8829" width="13.375" style="2"/>
    <col min="8830" max="8830" width="7.125" style="2" customWidth="1"/>
    <col min="8831" max="8831" width="19.625" style="2" customWidth="1"/>
    <col min="8832" max="8960" width="13.375" style="2"/>
    <col min="8961" max="8961" width="13.375" style="2" customWidth="1"/>
    <col min="8962" max="8962" width="2.125" style="2" customWidth="1"/>
    <col min="8963" max="8963" width="17.125" style="2" customWidth="1"/>
    <col min="8964" max="8967" width="14.625" style="2" customWidth="1"/>
    <col min="8968" max="8969" width="13.375" style="2"/>
    <col min="8970" max="8970" width="14.625" style="2" customWidth="1"/>
    <col min="8971" max="9003" width="13.375" style="2"/>
    <col min="9004" max="9006" width="12.125" style="2" customWidth="1"/>
    <col min="9007" max="9007" width="3.375" style="2" customWidth="1"/>
    <col min="9008" max="9015" width="12.125" style="2" customWidth="1"/>
    <col min="9016" max="9016" width="13.375" style="2"/>
    <col min="9017" max="9018" width="12.125" style="2" customWidth="1"/>
    <col min="9019" max="9020" width="10.875" style="2" customWidth="1"/>
    <col min="9021" max="9021" width="13.375" style="2"/>
    <col min="9022" max="9022" width="19.625" style="2" customWidth="1"/>
    <col min="9023" max="9047" width="13.375" style="2"/>
    <col min="9048" max="9048" width="19.625" style="2" customWidth="1"/>
    <col min="9049" max="9073" width="13.375" style="2"/>
    <col min="9074" max="9074" width="19.625" style="2" customWidth="1"/>
    <col min="9075" max="9085" width="13.375" style="2"/>
    <col min="9086" max="9086" width="7.125" style="2" customWidth="1"/>
    <col min="9087" max="9087" width="19.625" style="2" customWidth="1"/>
    <col min="9088" max="9216" width="13.375" style="2"/>
    <col min="9217" max="9217" width="13.375" style="2" customWidth="1"/>
    <col min="9218" max="9218" width="2.125" style="2" customWidth="1"/>
    <col min="9219" max="9219" width="17.125" style="2" customWidth="1"/>
    <col min="9220" max="9223" width="14.625" style="2" customWidth="1"/>
    <col min="9224" max="9225" width="13.375" style="2"/>
    <col min="9226" max="9226" width="14.625" style="2" customWidth="1"/>
    <col min="9227" max="9259" width="13.375" style="2"/>
    <col min="9260" max="9262" width="12.125" style="2" customWidth="1"/>
    <col min="9263" max="9263" width="3.375" style="2" customWidth="1"/>
    <col min="9264" max="9271" width="12.125" style="2" customWidth="1"/>
    <col min="9272" max="9272" width="13.375" style="2"/>
    <col min="9273" max="9274" width="12.125" style="2" customWidth="1"/>
    <col min="9275" max="9276" width="10.875" style="2" customWidth="1"/>
    <col min="9277" max="9277" width="13.375" style="2"/>
    <col min="9278" max="9278" width="19.625" style="2" customWidth="1"/>
    <col min="9279" max="9303" width="13.375" style="2"/>
    <col min="9304" max="9304" width="19.625" style="2" customWidth="1"/>
    <col min="9305" max="9329" width="13.375" style="2"/>
    <col min="9330" max="9330" width="19.625" style="2" customWidth="1"/>
    <col min="9331" max="9341" width="13.375" style="2"/>
    <col min="9342" max="9342" width="7.125" style="2" customWidth="1"/>
    <col min="9343" max="9343" width="19.625" style="2" customWidth="1"/>
    <col min="9344" max="9472" width="13.375" style="2"/>
    <col min="9473" max="9473" width="13.375" style="2" customWidth="1"/>
    <col min="9474" max="9474" width="2.125" style="2" customWidth="1"/>
    <col min="9475" max="9475" width="17.125" style="2" customWidth="1"/>
    <col min="9476" max="9479" width="14.625" style="2" customWidth="1"/>
    <col min="9480" max="9481" width="13.375" style="2"/>
    <col min="9482" max="9482" width="14.625" style="2" customWidth="1"/>
    <col min="9483" max="9515" width="13.375" style="2"/>
    <col min="9516" max="9518" width="12.125" style="2" customWidth="1"/>
    <col min="9519" max="9519" width="3.375" style="2" customWidth="1"/>
    <col min="9520" max="9527" width="12.125" style="2" customWidth="1"/>
    <col min="9528" max="9528" width="13.375" style="2"/>
    <col min="9529" max="9530" width="12.125" style="2" customWidth="1"/>
    <col min="9531" max="9532" width="10.875" style="2" customWidth="1"/>
    <col min="9533" max="9533" width="13.375" style="2"/>
    <col min="9534" max="9534" width="19.625" style="2" customWidth="1"/>
    <col min="9535" max="9559" width="13.375" style="2"/>
    <col min="9560" max="9560" width="19.625" style="2" customWidth="1"/>
    <col min="9561" max="9585" width="13.375" style="2"/>
    <col min="9586" max="9586" width="19.625" style="2" customWidth="1"/>
    <col min="9587" max="9597" width="13.375" style="2"/>
    <col min="9598" max="9598" width="7.125" style="2" customWidth="1"/>
    <col min="9599" max="9599" width="19.625" style="2" customWidth="1"/>
    <col min="9600" max="9728" width="13.375" style="2"/>
    <col min="9729" max="9729" width="13.375" style="2" customWidth="1"/>
    <col min="9730" max="9730" width="2.125" style="2" customWidth="1"/>
    <col min="9731" max="9731" width="17.125" style="2" customWidth="1"/>
    <col min="9732" max="9735" width="14.625" style="2" customWidth="1"/>
    <col min="9736" max="9737" width="13.375" style="2"/>
    <col min="9738" max="9738" width="14.625" style="2" customWidth="1"/>
    <col min="9739" max="9771" width="13.375" style="2"/>
    <col min="9772" max="9774" width="12.125" style="2" customWidth="1"/>
    <col min="9775" max="9775" width="3.375" style="2" customWidth="1"/>
    <col min="9776" max="9783" width="12.125" style="2" customWidth="1"/>
    <col min="9784" max="9784" width="13.375" style="2"/>
    <col min="9785" max="9786" width="12.125" style="2" customWidth="1"/>
    <col min="9787" max="9788" width="10.875" style="2" customWidth="1"/>
    <col min="9789" max="9789" width="13.375" style="2"/>
    <col min="9790" max="9790" width="19.625" style="2" customWidth="1"/>
    <col min="9791" max="9815" width="13.375" style="2"/>
    <col min="9816" max="9816" width="19.625" style="2" customWidth="1"/>
    <col min="9817" max="9841" width="13.375" style="2"/>
    <col min="9842" max="9842" width="19.625" style="2" customWidth="1"/>
    <col min="9843" max="9853" width="13.375" style="2"/>
    <col min="9854" max="9854" width="7.125" style="2" customWidth="1"/>
    <col min="9855" max="9855" width="19.625" style="2" customWidth="1"/>
    <col min="9856" max="9984" width="13.375" style="2"/>
    <col min="9985" max="9985" width="13.375" style="2" customWidth="1"/>
    <col min="9986" max="9986" width="2.125" style="2" customWidth="1"/>
    <col min="9987" max="9987" width="17.125" style="2" customWidth="1"/>
    <col min="9988" max="9991" width="14.625" style="2" customWidth="1"/>
    <col min="9992" max="9993" width="13.375" style="2"/>
    <col min="9994" max="9994" width="14.625" style="2" customWidth="1"/>
    <col min="9995" max="10027" width="13.375" style="2"/>
    <col min="10028" max="10030" width="12.125" style="2" customWidth="1"/>
    <col min="10031" max="10031" width="3.375" style="2" customWidth="1"/>
    <col min="10032" max="10039" width="12.125" style="2" customWidth="1"/>
    <col min="10040" max="10040" width="13.375" style="2"/>
    <col min="10041" max="10042" width="12.125" style="2" customWidth="1"/>
    <col min="10043" max="10044" width="10.875" style="2" customWidth="1"/>
    <col min="10045" max="10045" width="13.375" style="2"/>
    <col min="10046" max="10046" width="19.625" style="2" customWidth="1"/>
    <col min="10047" max="10071" width="13.375" style="2"/>
    <col min="10072" max="10072" width="19.625" style="2" customWidth="1"/>
    <col min="10073" max="10097" width="13.375" style="2"/>
    <col min="10098" max="10098" width="19.625" style="2" customWidth="1"/>
    <col min="10099" max="10109" width="13.375" style="2"/>
    <col min="10110" max="10110" width="7.125" style="2" customWidth="1"/>
    <col min="10111" max="10111" width="19.625" style="2" customWidth="1"/>
    <col min="10112" max="10240" width="13.375" style="2"/>
    <col min="10241" max="10241" width="13.375" style="2" customWidth="1"/>
    <col min="10242" max="10242" width="2.125" style="2" customWidth="1"/>
    <col min="10243" max="10243" width="17.125" style="2" customWidth="1"/>
    <col min="10244" max="10247" width="14.625" style="2" customWidth="1"/>
    <col min="10248" max="10249" width="13.375" style="2"/>
    <col min="10250" max="10250" width="14.625" style="2" customWidth="1"/>
    <col min="10251" max="10283" width="13.375" style="2"/>
    <col min="10284" max="10286" width="12.125" style="2" customWidth="1"/>
    <col min="10287" max="10287" width="3.375" style="2" customWidth="1"/>
    <col min="10288" max="10295" width="12.125" style="2" customWidth="1"/>
    <col min="10296" max="10296" width="13.375" style="2"/>
    <col min="10297" max="10298" width="12.125" style="2" customWidth="1"/>
    <col min="10299" max="10300" width="10.875" style="2" customWidth="1"/>
    <col min="10301" max="10301" width="13.375" style="2"/>
    <col min="10302" max="10302" width="19.625" style="2" customWidth="1"/>
    <col min="10303" max="10327" width="13.375" style="2"/>
    <col min="10328" max="10328" width="19.625" style="2" customWidth="1"/>
    <col min="10329" max="10353" width="13.375" style="2"/>
    <col min="10354" max="10354" width="19.625" style="2" customWidth="1"/>
    <col min="10355" max="10365" width="13.375" style="2"/>
    <col min="10366" max="10366" width="7.125" style="2" customWidth="1"/>
    <col min="10367" max="10367" width="19.625" style="2" customWidth="1"/>
    <col min="10368" max="10496" width="13.375" style="2"/>
    <col min="10497" max="10497" width="13.375" style="2" customWidth="1"/>
    <col min="10498" max="10498" width="2.125" style="2" customWidth="1"/>
    <col min="10499" max="10499" width="17.125" style="2" customWidth="1"/>
    <col min="10500" max="10503" width="14.625" style="2" customWidth="1"/>
    <col min="10504" max="10505" width="13.375" style="2"/>
    <col min="10506" max="10506" width="14.625" style="2" customWidth="1"/>
    <col min="10507" max="10539" width="13.375" style="2"/>
    <col min="10540" max="10542" width="12.125" style="2" customWidth="1"/>
    <col min="10543" max="10543" width="3.375" style="2" customWidth="1"/>
    <col min="10544" max="10551" width="12.125" style="2" customWidth="1"/>
    <col min="10552" max="10552" width="13.375" style="2"/>
    <col min="10553" max="10554" width="12.125" style="2" customWidth="1"/>
    <col min="10555" max="10556" width="10.875" style="2" customWidth="1"/>
    <col min="10557" max="10557" width="13.375" style="2"/>
    <col min="10558" max="10558" width="19.625" style="2" customWidth="1"/>
    <col min="10559" max="10583" width="13.375" style="2"/>
    <col min="10584" max="10584" width="19.625" style="2" customWidth="1"/>
    <col min="10585" max="10609" width="13.375" style="2"/>
    <col min="10610" max="10610" width="19.625" style="2" customWidth="1"/>
    <col min="10611" max="10621" width="13.375" style="2"/>
    <col min="10622" max="10622" width="7.125" style="2" customWidth="1"/>
    <col min="10623" max="10623" width="19.625" style="2" customWidth="1"/>
    <col min="10624" max="10752" width="13.375" style="2"/>
    <col min="10753" max="10753" width="13.375" style="2" customWidth="1"/>
    <col min="10754" max="10754" width="2.125" style="2" customWidth="1"/>
    <col min="10755" max="10755" width="17.125" style="2" customWidth="1"/>
    <col min="10756" max="10759" width="14.625" style="2" customWidth="1"/>
    <col min="10760" max="10761" width="13.375" style="2"/>
    <col min="10762" max="10762" width="14.625" style="2" customWidth="1"/>
    <col min="10763" max="10795" width="13.375" style="2"/>
    <col min="10796" max="10798" width="12.125" style="2" customWidth="1"/>
    <col min="10799" max="10799" width="3.375" style="2" customWidth="1"/>
    <col min="10800" max="10807" width="12.125" style="2" customWidth="1"/>
    <col min="10808" max="10808" width="13.375" style="2"/>
    <col min="10809" max="10810" width="12.125" style="2" customWidth="1"/>
    <col min="10811" max="10812" width="10.875" style="2" customWidth="1"/>
    <col min="10813" max="10813" width="13.375" style="2"/>
    <col min="10814" max="10814" width="19.625" style="2" customWidth="1"/>
    <col min="10815" max="10839" width="13.375" style="2"/>
    <col min="10840" max="10840" width="19.625" style="2" customWidth="1"/>
    <col min="10841" max="10865" width="13.375" style="2"/>
    <col min="10866" max="10866" width="19.625" style="2" customWidth="1"/>
    <col min="10867" max="10877" width="13.375" style="2"/>
    <col min="10878" max="10878" width="7.125" style="2" customWidth="1"/>
    <col min="10879" max="10879" width="19.625" style="2" customWidth="1"/>
    <col min="10880" max="11008" width="13.375" style="2"/>
    <col min="11009" max="11009" width="13.375" style="2" customWidth="1"/>
    <col min="11010" max="11010" width="2.125" style="2" customWidth="1"/>
    <col min="11011" max="11011" width="17.125" style="2" customWidth="1"/>
    <col min="11012" max="11015" width="14.625" style="2" customWidth="1"/>
    <col min="11016" max="11017" width="13.375" style="2"/>
    <col min="11018" max="11018" width="14.625" style="2" customWidth="1"/>
    <col min="11019" max="11051" width="13.375" style="2"/>
    <col min="11052" max="11054" width="12.125" style="2" customWidth="1"/>
    <col min="11055" max="11055" width="3.375" style="2" customWidth="1"/>
    <col min="11056" max="11063" width="12.125" style="2" customWidth="1"/>
    <col min="11064" max="11064" width="13.375" style="2"/>
    <col min="11065" max="11066" width="12.125" style="2" customWidth="1"/>
    <col min="11067" max="11068" width="10.875" style="2" customWidth="1"/>
    <col min="11069" max="11069" width="13.375" style="2"/>
    <col min="11070" max="11070" width="19.625" style="2" customWidth="1"/>
    <col min="11071" max="11095" width="13.375" style="2"/>
    <col min="11096" max="11096" width="19.625" style="2" customWidth="1"/>
    <col min="11097" max="11121" width="13.375" style="2"/>
    <col min="11122" max="11122" width="19.625" style="2" customWidth="1"/>
    <col min="11123" max="11133" width="13.375" style="2"/>
    <col min="11134" max="11134" width="7.125" style="2" customWidth="1"/>
    <col min="11135" max="11135" width="19.625" style="2" customWidth="1"/>
    <col min="11136" max="11264" width="13.375" style="2"/>
    <col min="11265" max="11265" width="13.375" style="2" customWidth="1"/>
    <col min="11266" max="11266" width="2.125" style="2" customWidth="1"/>
    <col min="11267" max="11267" width="17.125" style="2" customWidth="1"/>
    <col min="11268" max="11271" width="14.625" style="2" customWidth="1"/>
    <col min="11272" max="11273" width="13.375" style="2"/>
    <col min="11274" max="11274" width="14.625" style="2" customWidth="1"/>
    <col min="11275" max="11307" width="13.375" style="2"/>
    <col min="11308" max="11310" width="12.125" style="2" customWidth="1"/>
    <col min="11311" max="11311" width="3.375" style="2" customWidth="1"/>
    <col min="11312" max="11319" width="12.125" style="2" customWidth="1"/>
    <col min="11320" max="11320" width="13.375" style="2"/>
    <col min="11321" max="11322" width="12.125" style="2" customWidth="1"/>
    <col min="11323" max="11324" width="10.875" style="2" customWidth="1"/>
    <col min="11325" max="11325" width="13.375" style="2"/>
    <col min="11326" max="11326" width="19.625" style="2" customWidth="1"/>
    <col min="11327" max="11351" width="13.375" style="2"/>
    <col min="11352" max="11352" width="19.625" style="2" customWidth="1"/>
    <col min="11353" max="11377" width="13.375" style="2"/>
    <col min="11378" max="11378" width="19.625" style="2" customWidth="1"/>
    <col min="11379" max="11389" width="13.375" style="2"/>
    <col min="11390" max="11390" width="7.125" style="2" customWidth="1"/>
    <col min="11391" max="11391" width="19.625" style="2" customWidth="1"/>
    <col min="11392" max="11520" width="13.375" style="2"/>
    <col min="11521" max="11521" width="13.375" style="2" customWidth="1"/>
    <col min="11522" max="11522" width="2.125" style="2" customWidth="1"/>
    <col min="11523" max="11523" width="17.125" style="2" customWidth="1"/>
    <col min="11524" max="11527" width="14.625" style="2" customWidth="1"/>
    <col min="11528" max="11529" width="13.375" style="2"/>
    <col min="11530" max="11530" width="14.625" style="2" customWidth="1"/>
    <col min="11531" max="11563" width="13.375" style="2"/>
    <col min="11564" max="11566" width="12.125" style="2" customWidth="1"/>
    <col min="11567" max="11567" width="3.375" style="2" customWidth="1"/>
    <col min="11568" max="11575" width="12.125" style="2" customWidth="1"/>
    <col min="11576" max="11576" width="13.375" style="2"/>
    <col min="11577" max="11578" width="12.125" style="2" customWidth="1"/>
    <col min="11579" max="11580" width="10.875" style="2" customWidth="1"/>
    <col min="11581" max="11581" width="13.375" style="2"/>
    <col min="11582" max="11582" width="19.625" style="2" customWidth="1"/>
    <col min="11583" max="11607" width="13.375" style="2"/>
    <col min="11608" max="11608" width="19.625" style="2" customWidth="1"/>
    <col min="11609" max="11633" width="13.375" style="2"/>
    <col min="11634" max="11634" width="19.625" style="2" customWidth="1"/>
    <col min="11635" max="11645" width="13.375" style="2"/>
    <col min="11646" max="11646" width="7.125" style="2" customWidth="1"/>
    <col min="11647" max="11647" width="19.625" style="2" customWidth="1"/>
    <col min="11648" max="11776" width="13.375" style="2"/>
    <col min="11777" max="11777" width="13.375" style="2" customWidth="1"/>
    <col min="11778" max="11778" width="2.125" style="2" customWidth="1"/>
    <col min="11779" max="11779" width="17.125" style="2" customWidth="1"/>
    <col min="11780" max="11783" width="14.625" style="2" customWidth="1"/>
    <col min="11784" max="11785" width="13.375" style="2"/>
    <col min="11786" max="11786" width="14.625" style="2" customWidth="1"/>
    <col min="11787" max="11819" width="13.375" style="2"/>
    <col min="11820" max="11822" width="12.125" style="2" customWidth="1"/>
    <col min="11823" max="11823" width="3.375" style="2" customWidth="1"/>
    <col min="11824" max="11831" width="12.125" style="2" customWidth="1"/>
    <col min="11832" max="11832" width="13.375" style="2"/>
    <col min="11833" max="11834" width="12.125" style="2" customWidth="1"/>
    <col min="11835" max="11836" width="10.875" style="2" customWidth="1"/>
    <col min="11837" max="11837" width="13.375" style="2"/>
    <col min="11838" max="11838" width="19.625" style="2" customWidth="1"/>
    <col min="11839" max="11863" width="13.375" style="2"/>
    <col min="11864" max="11864" width="19.625" style="2" customWidth="1"/>
    <col min="11865" max="11889" width="13.375" style="2"/>
    <col min="11890" max="11890" width="19.625" style="2" customWidth="1"/>
    <col min="11891" max="11901" width="13.375" style="2"/>
    <col min="11902" max="11902" width="7.125" style="2" customWidth="1"/>
    <col min="11903" max="11903" width="19.625" style="2" customWidth="1"/>
    <col min="11904" max="12032" width="13.375" style="2"/>
    <col min="12033" max="12033" width="13.375" style="2" customWidth="1"/>
    <col min="12034" max="12034" width="2.125" style="2" customWidth="1"/>
    <col min="12035" max="12035" width="17.125" style="2" customWidth="1"/>
    <col min="12036" max="12039" width="14.625" style="2" customWidth="1"/>
    <col min="12040" max="12041" width="13.375" style="2"/>
    <col min="12042" max="12042" width="14.625" style="2" customWidth="1"/>
    <col min="12043" max="12075" width="13.375" style="2"/>
    <col min="12076" max="12078" width="12.125" style="2" customWidth="1"/>
    <col min="12079" max="12079" width="3.375" style="2" customWidth="1"/>
    <col min="12080" max="12087" width="12.125" style="2" customWidth="1"/>
    <col min="12088" max="12088" width="13.375" style="2"/>
    <col min="12089" max="12090" width="12.125" style="2" customWidth="1"/>
    <col min="12091" max="12092" width="10.875" style="2" customWidth="1"/>
    <col min="12093" max="12093" width="13.375" style="2"/>
    <col min="12094" max="12094" width="19.625" style="2" customWidth="1"/>
    <col min="12095" max="12119" width="13.375" style="2"/>
    <col min="12120" max="12120" width="19.625" style="2" customWidth="1"/>
    <col min="12121" max="12145" width="13.375" style="2"/>
    <col min="12146" max="12146" width="19.625" style="2" customWidth="1"/>
    <col min="12147" max="12157" width="13.375" style="2"/>
    <col min="12158" max="12158" width="7.125" style="2" customWidth="1"/>
    <col min="12159" max="12159" width="19.625" style="2" customWidth="1"/>
    <col min="12160" max="12288" width="13.375" style="2"/>
    <col min="12289" max="12289" width="13.375" style="2" customWidth="1"/>
    <col min="12290" max="12290" width="2.125" style="2" customWidth="1"/>
    <col min="12291" max="12291" width="17.125" style="2" customWidth="1"/>
    <col min="12292" max="12295" width="14.625" style="2" customWidth="1"/>
    <col min="12296" max="12297" width="13.375" style="2"/>
    <col min="12298" max="12298" width="14.625" style="2" customWidth="1"/>
    <col min="12299" max="12331" width="13.375" style="2"/>
    <col min="12332" max="12334" width="12.125" style="2" customWidth="1"/>
    <col min="12335" max="12335" width="3.375" style="2" customWidth="1"/>
    <col min="12336" max="12343" width="12.125" style="2" customWidth="1"/>
    <col min="12344" max="12344" width="13.375" style="2"/>
    <col min="12345" max="12346" width="12.125" style="2" customWidth="1"/>
    <col min="12347" max="12348" width="10.875" style="2" customWidth="1"/>
    <col min="12349" max="12349" width="13.375" style="2"/>
    <col min="12350" max="12350" width="19.625" style="2" customWidth="1"/>
    <col min="12351" max="12375" width="13.375" style="2"/>
    <col min="12376" max="12376" width="19.625" style="2" customWidth="1"/>
    <col min="12377" max="12401" width="13.375" style="2"/>
    <col min="12402" max="12402" width="19.625" style="2" customWidth="1"/>
    <col min="12403" max="12413" width="13.375" style="2"/>
    <col min="12414" max="12414" width="7.125" style="2" customWidth="1"/>
    <col min="12415" max="12415" width="19.625" style="2" customWidth="1"/>
    <col min="12416" max="12544" width="13.375" style="2"/>
    <col min="12545" max="12545" width="13.375" style="2" customWidth="1"/>
    <col min="12546" max="12546" width="2.125" style="2" customWidth="1"/>
    <col min="12547" max="12547" width="17.125" style="2" customWidth="1"/>
    <col min="12548" max="12551" width="14.625" style="2" customWidth="1"/>
    <col min="12552" max="12553" width="13.375" style="2"/>
    <col min="12554" max="12554" width="14.625" style="2" customWidth="1"/>
    <col min="12555" max="12587" width="13.375" style="2"/>
    <col min="12588" max="12590" width="12.125" style="2" customWidth="1"/>
    <col min="12591" max="12591" width="3.375" style="2" customWidth="1"/>
    <col min="12592" max="12599" width="12.125" style="2" customWidth="1"/>
    <col min="12600" max="12600" width="13.375" style="2"/>
    <col min="12601" max="12602" width="12.125" style="2" customWidth="1"/>
    <col min="12603" max="12604" width="10.875" style="2" customWidth="1"/>
    <col min="12605" max="12605" width="13.375" style="2"/>
    <col min="12606" max="12606" width="19.625" style="2" customWidth="1"/>
    <col min="12607" max="12631" width="13.375" style="2"/>
    <col min="12632" max="12632" width="19.625" style="2" customWidth="1"/>
    <col min="12633" max="12657" width="13.375" style="2"/>
    <col min="12658" max="12658" width="19.625" style="2" customWidth="1"/>
    <col min="12659" max="12669" width="13.375" style="2"/>
    <col min="12670" max="12670" width="7.125" style="2" customWidth="1"/>
    <col min="12671" max="12671" width="19.625" style="2" customWidth="1"/>
    <col min="12672" max="12800" width="13.375" style="2"/>
    <col min="12801" max="12801" width="13.375" style="2" customWidth="1"/>
    <col min="12802" max="12802" width="2.125" style="2" customWidth="1"/>
    <col min="12803" max="12803" width="17.125" style="2" customWidth="1"/>
    <col min="12804" max="12807" width="14.625" style="2" customWidth="1"/>
    <col min="12808" max="12809" width="13.375" style="2"/>
    <col min="12810" max="12810" width="14.625" style="2" customWidth="1"/>
    <col min="12811" max="12843" width="13.375" style="2"/>
    <col min="12844" max="12846" width="12.125" style="2" customWidth="1"/>
    <col min="12847" max="12847" width="3.375" style="2" customWidth="1"/>
    <col min="12848" max="12855" width="12.125" style="2" customWidth="1"/>
    <col min="12856" max="12856" width="13.375" style="2"/>
    <col min="12857" max="12858" width="12.125" style="2" customWidth="1"/>
    <col min="12859" max="12860" width="10.875" style="2" customWidth="1"/>
    <col min="12861" max="12861" width="13.375" style="2"/>
    <col min="12862" max="12862" width="19.625" style="2" customWidth="1"/>
    <col min="12863" max="12887" width="13.375" style="2"/>
    <col min="12888" max="12888" width="19.625" style="2" customWidth="1"/>
    <col min="12889" max="12913" width="13.375" style="2"/>
    <col min="12914" max="12914" width="19.625" style="2" customWidth="1"/>
    <col min="12915" max="12925" width="13.375" style="2"/>
    <col min="12926" max="12926" width="7.125" style="2" customWidth="1"/>
    <col min="12927" max="12927" width="19.625" style="2" customWidth="1"/>
    <col min="12928" max="13056" width="13.375" style="2"/>
    <col min="13057" max="13057" width="13.375" style="2" customWidth="1"/>
    <col min="13058" max="13058" width="2.125" style="2" customWidth="1"/>
    <col min="13059" max="13059" width="17.125" style="2" customWidth="1"/>
    <col min="13060" max="13063" width="14.625" style="2" customWidth="1"/>
    <col min="13064" max="13065" width="13.375" style="2"/>
    <col min="13066" max="13066" width="14.625" style="2" customWidth="1"/>
    <col min="13067" max="13099" width="13.375" style="2"/>
    <col min="13100" max="13102" width="12.125" style="2" customWidth="1"/>
    <col min="13103" max="13103" width="3.375" style="2" customWidth="1"/>
    <col min="13104" max="13111" width="12.125" style="2" customWidth="1"/>
    <col min="13112" max="13112" width="13.375" style="2"/>
    <col min="13113" max="13114" width="12.125" style="2" customWidth="1"/>
    <col min="13115" max="13116" width="10.875" style="2" customWidth="1"/>
    <col min="13117" max="13117" width="13.375" style="2"/>
    <col min="13118" max="13118" width="19.625" style="2" customWidth="1"/>
    <col min="13119" max="13143" width="13.375" style="2"/>
    <col min="13144" max="13144" width="19.625" style="2" customWidth="1"/>
    <col min="13145" max="13169" width="13.375" style="2"/>
    <col min="13170" max="13170" width="19.625" style="2" customWidth="1"/>
    <col min="13171" max="13181" width="13.375" style="2"/>
    <col min="13182" max="13182" width="7.125" style="2" customWidth="1"/>
    <col min="13183" max="13183" width="19.625" style="2" customWidth="1"/>
    <col min="13184" max="13312" width="13.375" style="2"/>
    <col min="13313" max="13313" width="13.375" style="2" customWidth="1"/>
    <col min="13314" max="13314" width="2.125" style="2" customWidth="1"/>
    <col min="13315" max="13315" width="17.125" style="2" customWidth="1"/>
    <col min="13316" max="13319" width="14.625" style="2" customWidth="1"/>
    <col min="13320" max="13321" width="13.375" style="2"/>
    <col min="13322" max="13322" width="14.625" style="2" customWidth="1"/>
    <col min="13323" max="13355" width="13.375" style="2"/>
    <col min="13356" max="13358" width="12.125" style="2" customWidth="1"/>
    <col min="13359" max="13359" width="3.375" style="2" customWidth="1"/>
    <col min="13360" max="13367" width="12.125" style="2" customWidth="1"/>
    <col min="13368" max="13368" width="13.375" style="2"/>
    <col min="13369" max="13370" width="12.125" style="2" customWidth="1"/>
    <col min="13371" max="13372" width="10.875" style="2" customWidth="1"/>
    <col min="13373" max="13373" width="13.375" style="2"/>
    <col min="13374" max="13374" width="19.625" style="2" customWidth="1"/>
    <col min="13375" max="13399" width="13.375" style="2"/>
    <col min="13400" max="13400" width="19.625" style="2" customWidth="1"/>
    <col min="13401" max="13425" width="13.375" style="2"/>
    <col min="13426" max="13426" width="19.625" style="2" customWidth="1"/>
    <col min="13427" max="13437" width="13.375" style="2"/>
    <col min="13438" max="13438" width="7.125" style="2" customWidth="1"/>
    <col min="13439" max="13439" width="19.625" style="2" customWidth="1"/>
    <col min="13440" max="13568" width="13.375" style="2"/>
    <col min="13569" max="13569" width="13.375" style="2" customWidth="1"/>
    <col min="13570" max="13570" width="2.125" style="2" customWidth="1"/>
    <col min="13571" max="13571" width="17.125" style="2" customWidth="1"/>
    <col min="13572" max="13575" width="14.625" style="2" customWidth="1"/>
    <col min="13576" max="13577" width="13.375" style="2"/>
    <col min="13578" max="13578" width="14.625" style="2" customWidth="1"/>
    <col min="13579" max="13611" width="13.375" style="2"/>
    <col min="13612" max="13614" width="12.125" style="2" customWidth="1"/>
    <col min="13615" max="13615" width="3.375" style="2" customWidth="1"/>
    <col min="13616" max="13623" width="12.125" style="2" customWidth="1"/>
    <col min="13624" max="13624" width="13.375" style="2"/>
    <col min="13625" max="13626" width="12.125" style="2" customWidth="1"/>
    <col min="13627" max="13628" width="10.875" style="2" customWidth="1"/>
    <col min="13629" max="13629" width="13.375" style="2"/>
    <col min="13630" max="13630" width="19.625" style="2" customWidth="1"/>
    <col min="13631" max="13655" width="13.375" style="2"/>
    <col min="13656" max="13656" width="19.625" style="2" customWidth="1"/>
    <col min="13657" max="13681" width="13.375" style="2"/>
    <col min="13682" max="13682" width="19.625" style="2" customWidth="1"/>
    <col min="13683" max="13693" width="13.375" style="2"/>
    <col min="13694" max="13694" width="7.125" style="2" customWidth="1"/>
    <col min="13695" max="13695" width="19.625" style="2" customWidth="1"/>
    <col min="13696" max="13824" width="13.375" style="2"/>
    <col min="13825" max="13825" width="13.375" style="2" customWidth="1"/>
    <col min="13826" max="13826" width="2.125" style="2" customWidth="1"/>
    <col min="13827" max="13827" width="17.125" style="2" customWidth="1"/>
    <col min="13828" max="13831" width="14.625" style="2" customWidth="1"/>
    <col min="13832" max="13833" width="13.375" style="2"/>
    <col min="13834" max="13834" width="14.625" style="2" customWidth="1"/>
    <col min="13835" max="13867" width="13.375" style="2"/>
    <col min="13868" max="13870" width="12.125" style="2" customWidth="1"/>
    <col min="13871" max="13871" width="3.375" style="2" customWidth="1"/>
    <col min="13872" max="13879" width="12.125" style="2" customWidth="1"/>
    <col min="13880" max="13880" width="13.375" style="2"/>
    <col min="13881" max="13882" width="12.125" style="2" customWidth="1"/>
    <col min="13883" max="13884" width="10.875" style="2" customWidth="1"/>
    <col min="13885" max="13885" width="13.375" style="2"/>
    <col min="13886" max="13886" width="19.625" style="2" customWidth="1"/>
    <col min="13887" max="13911" width="13.375" style="2"/>
    <col min="13912" max="13912" width="19.625" style="2" customWidth="1"/>
    <col min="13913" max="13937" width="13.375" style="2"/>
    <col min="13938" max="13938" width="19.625" style="2" customWidth="1"/>
    <col min="13939" max="13949" width="13.375" style="2"/>
    <col min="13950" max="13950" width="7.125" style="2" customWidth="1"/>
    <col min="13951" max="13951" width="19.625" style="2" customWidth="1"/>
    <col min="13952" max="14080" width="13.375" style="2"/>
    <col min="14081" max="14081" width="13.375" style="2" customWidth="1"/>
    <col min="14082" max="14082" width="2.125" style="2" customWidth="1"/>
    <col min="14083" max="14083" width="17.125" style="2" customWidth="1"/>
    <col min="14084" max="14087" width="14.625" style="2" customWidth="1"/>
    <col min="14088" max="14089" width="13.375" style="2"/>
    <col min="14090" max="14090" width="14.625" style="2" customWidth="1"/>
    <col min="14091" max="14123" width="13.375" style="2"/>
    <col min="14124" max="14126" width="12.125" style="2" customWidth="1"/>
    <col min="14127" max="14127" width="3.375" style="2" customWidth="1"/>
    <col min="14128" max="14135" width="12.125" style="2" customWidth="1"/>
    <col min="14136" max="14136" width="13.375" style="2"/>
    <col min="14137" max="14138" width="12.125" style="2" customWidth="1"/>
    <col min="14139" max="14140" width="10.875" style="2" customWidth="1"/>
    <col min="14141" max="14141" width="13.375" style="2"/>
    <col min="14142" max="14142" width="19.625" style="2" customWidth="1"/>
    <col min="14143" max="14167" width="13.375" style="2"/>
    <col min="14168" max="14168" width="19.625" style="2" customWidth="1"/>
    <col min="14169" max="14193" width="13.375" style="2"/>
    <col min="14194" max="14194" width="19.625" style="2" customWidth="1"/>
    <col min="14195" max="14205" width="13.375" style="2"/>
    <col min="14206" max="14206" width="7.125" style="2" customWidth="1"/>
    <col min="14207" max="14207" width="19.625" style="2" customWidth="1"/>
    <col min="14208" max="14336" width="13.375" style="2"/>
    <col min="14337" max="14337" width="13.375" style="2" customWidth="1"/>
    <col min="14338" max="14338" width="2.125" style="2" customWidth="1"/>
    <col min="14339" max="14339" width="17.125" style="2" customWidth="1"/>
    <col min="14340" max="14343" width="14.625" style="2" customWidth="1"/>
    <col min="14344" max="14345" width="13.375" style="2"/>
    <col min="14346" max="14346" width="14.625" style="2" customWidth="1"/>
    <col min="14347" max="14379" width="13.375" style="2"/>
    <col min="14380" max="14382" width="12.125" style="2" customWidth="1"/>
    <col min="14383" max="14383" width="3.375" style="2" customWidth="1"/>
    <col min="14384" max="14391" width="12.125" style="2" customWidth="1"/>
    <col min="14392" max="14392" width="13.375" style="2"/>
    <col min="14393" max="14394" width="12.125" style="2" customWidth="1"/>
    <col min="14395" max="14396" width="10.875" style="2" customWidth="1"/>
    <col min="14397" max="14397" width="13.375" style="2"/>
    <col min="14398" max="14398" width="19.625" style="2" customWidth="1"/>
    <col min="14399" max="14423" width="13.375" style="2"/>
    <col min="14424" max="14424" width="19.625" style="2" customWidth="1"/>
    <col min="14425" max="14449" width="13.375" style="2"/>
    <col min="14450" max="14450" width="19.625" style="2" customWidth="1"/>
    <col min="14451" max="14461" width="13.375" style="2"/>
    <col min="14462" max="14462" width="7.125" style="2" customWidth="1"/>
    <col min="14463" max="14463" width="19.625" style="2" customWidth="1"/>
    <col min="14464" max="14592" width="13.375" style="2"/>
    <col min="14593" max="14593" width="13.375" style="2" customWidth="1"/>
    <col min="14594" max="14594" width="2.125" style="2" customWidth="1"/>
    <col min="14595" max="14595" width="17.125" style="2" customWidth="1"/>
    <col min="14596" max="14599" width="14.625" style="2" customWidth="1"/>
    <col min="14600" max="14601" width="13.375" style="2"/>
    <col min="14602" max="14602" width="14.625" style="2" customWidth="1"/>
    <col min="14603" max="14635" width="13.375" style="2"/>
    <col min="14636" max="14638" width="12.125" style="2" customWidth="1"/>
    <col min="14639" max="14639" width="3.375" style="2" customWidth="1"/>
    <col min="14640" max="14647" width="12.125" style="2" customWidth="1"/>
    <col min="14648" max="14648" width="13.375" style="2"/>
    <col min="14649" max="14650" width="12.125" style="2" customWidth="1"/>
    <col min="14651" max="14652" width="10.875" style="2" customWidth="1"/>
    <col min="14653" max="14653" width="13.375" style="2"/>
    <col min="14654" max="14654" width="19.625" style="2" customWidth="1"/>
    <col min="14655" max="14679" width="13.375" style="2"/>
    <col min="14680" max="14680" width="19.625" style="2" customWidth="1"/>
    <col min="14681" max="14705" width="13.375" style="2"/>
    <col min="14706" max="14706" width="19.625" style="2" customWidth="1"/>
    <col min="14707" max="14717" width="13.375" style="2"/>
    <col min="14718" max="14718" width="7.125" style="2" customWidth="1"/>
    <col min="14719" max="14719" width="19.625" style="2" customWidth="1"/>
    <col min="14720" max="14848" width="13.375" style="2"/>
    <col min="14849" max="14849" width="13.375" style="2" customWidth="1"/>
    <col min="14850" max="14850" width="2.125" style="2" customWidth="1"/>
    <col min="14851" max="14851" width="17.125" style="2" customWidth="1"/>
    <col min="14852" max="14855" width="14.625" style="2" customWidth="1"/>
    <col min="14856" max="14857" width="13.375" style="2"/>
    <col min="14858" max="14858" width="14.625" style="2" customWidth="1"/>
    <col min="14859" max="14891" width="13.375" style="2"/>
    <col min="14892" max="14894" width="12.125" style="2" customWidth="1"/>
    <col min="14895" max="14895" width="3.375" style="2" customWidth="1"/>
    <col min="14896" max="14903" width="12.125" style="2" customWidth="1"/>
    <col min="14904" max="14904" width="13.375" style="2"/>
    <col min="14905" max="14906" width="12.125" style="2" customWidth="1"/>
    <col min="14907" max="14908" width="10.875" style="2" customWidth="1"/>
    <col min="14909" max="14909" width="13.375" style="2"/>
    <col min="14910" max="14910" width="19.625" style="2" customWidth="1"/>
    <col min="14911" max="14935" width="13.375" style="2"/>
    <col min="14936" max="14936" width="19.625" style="2" customWidth="1"/>
    <col min="14937" max="14961" width="13.375" style="2"/>
    <col min="14962" max="14962" width="19.625" style="2" customWidth="1"/>
    <col min="14963" max="14973" width="13.375" style="2"/>
    <col min="14974" max="14974" width="7.125" style="2" customWidth="1"/>
    <col min="14975" max="14975" width="19.625" style="2" customWidth="1"/>
    <col min="14976" max="15104" width="13.375" style="2"/>
    <col min="15105" max="15105" width="13.375" style="2" customWidth="1"/>
    <col min="15106" max="15106" width="2.125" style="2" customWidth="1"/>
    <col min="15107" max="15107" width="17.125" style="2" customWidth="1"/>
    <col min="15108" max="15111" width="14.625" style="2" customWidth="1"/>
    <col min="15112" max="15113" width="13.375" style="2"/>
    <col min="15114" max="15114" width="14.625" style="2" customWidth="1"/>
    <col min="15115" max="15147" width="13.375" style="2"/>
    <col min="15148" max="15150" width="12.125" style="2" customWidth="1"/>
    <col min="15151" max="15151" width="3.375" style="2" customWidth="1"/>
    <col min="15152" max="15159" width="12.125" style="2" customWidth="1"/>
    <col min="15160" max="15160" width="13.375" style="2"/>
    <col min="15161" max="15162" width="12.125" style="2" customWidth="1"/>
    <col min="15163" max="15164" width="10.875" style="2" customWidth="1"/>
    <col min="15165" max="15165" width="13.375" style="2"/>
    <col min="15166" max="15166" width="19.625" style="2" customWidth="1"/>
    <col min="15167" max="15191" width="13.375" style="2"/>
    <col min="15192" max="15192" width="19.625" style="2" customWidth="1"/>
    <col min="15193" max="15217" width="13.375" style="2"/>
    <col min="15218" max="15218" width="19.625" style="2" customWidth="1"/>
    <col min="15219" max="15229" width="13.375" style="2"/>
    <col min="15230" max="15230" width="7.125" style="2" customWidth="1"/>
    <col min="15231" max="15231" width="19.625" style="2" customWidth="1"/>
    <col min="15232" max="15360" width="13.375" style="2"/>
    <col min="15361" max="15361" width="13.375" style="2" customWidth="1"/>
    <col min="15362" max="15362" width="2.125" style="2" customWidth="1"/>
    <col min="15363" max="15363" width="17.125" style="2" customWidth="1"/>
    <col min="15364" max="15367" width="14.625" style="2" customWidth="1"/>
    <col min="15368" max="15369" width="13.375" style="2"/>
    <col min="15370" max="15370" width="14.625" style="2" customWidth="1"/>
    <col min="15371" max="15403" width="13.375" style="2"/>
    <col min="15404" max="15406" width="12.125" style="2" customWidth="1"/>
    <col min="15407" max="15407" width="3.375" style="2" customWidth="1"/>
    <col min="15408" max="15415" width="12.125" style="2" customWidth="1"/>
    <col min="15416" max="15416" width="13.375" style="2"/>
    <col min="15417" max="15418" width="12.125" style="2" customWidth="1"/>
    <col min="15419" max="15420" width="10.875" style="2" customWidth="1"/>
    <col min="15421" max="15421" width="13.375" style="2"/>
    <col min="15422" max="15422" width="19.625" style="2" customWidth="1"/>
    <col min="15423" max="15447" width="13.375" style="2"/>
    <col min="15448" max="15448" width="19.625" style="2" customWidth="1"/>
    <col min="15449" max="15473" width="13.375" style="2"/>
    <col min="15474" max="15474" width="19.625" style="2" customWidth="1"/>
    <col min="15475" max="15485" width="13.375" style="2"/>
    <col min="15486" max="15486" width="7.125" style="2" customWidth="1"/>
    <col min="15487" max="15487" width="19.625" style="2" customWidth="1"/>
    <col min="15488" max="15616" width="13.375" style="2"/>
    <col min="15617" max="15617" width="13.375" style="2" customWidth="1"/>
    <col min="15618" max="15618" width="2.125" style="2" customWidth="1"/>
    <col min="15619" max="15619" width="17.125" style="2" customWidth="1"/>
    <col min="15620" max="15623" width="14.625" style="2" customWidth="1"/>
    <col min="15624" max="15625" width="13.375" style="2"/>
    <col min="15626" max="15626" width="14.625" style="2" customWidth="1"/>
    <col min="15627" max="15659" width="13.375" style="2"/>
    <col min="15660" max="15662" width="12.125" style="2" customWidth="1"/>
    <col min="15663" max="15663" width="3.375" style="2" customWidth="1"/>
    <col min="15664" max="15671" width="12.125" style="2" customWidth="1"/>
    <col min="15672" max="15672" width="13.375" style="2"/>
    <col min="15673" max="15674" width="12.125" style="2" customWidth="1"/>
    <col min="15675" max="15676" width="10.875" style="2" customWidth="1"/>
    <col min="15677" max="15677" width="13.375" style="2"/>
    <col min="15678" max="15678" width="19.625" style="2" customWidth="1"/>
    <col min="15679" max="15703" width="13.375" style="2"/>
    <col min="15704" max="15704" width="19.625" style="2" customWidth="1"/>
    <col min="15705" max="15729" width="13.375" style="2"/>
    <col min="15730" max="15730" width="19.625" style="2" customWidth="1"/>
    <col min="15731" max="15741" width="13.375" style="2"/>
    <col min="15742" max="15742" width="7.125" style="2" customWidth="1"/>
    <col min="15743" max="15743" width="19.625" style="2" customWidth="1"/>
    <col min="15744" max="15872" width="13.375" style="2"/>
    <col min="15873" max="15873" width="13.375" style="2" customWidth="1"/>
    <col min="15874" max="15874" width="2.125" style="2" customWidth="1"/>
    <col min="15875" max="15875" width="17.125" style="2" customWidth="1"/>
    <col min="15876" max="15879" width="14.625" style="2" customWidth="1"/>
    <col min="15880" max="15881" width="13.375" style="2"/>
    <col min="15882" max="15882" width="14.625" style="2" customWidth="1"/>
    <col min="15883" max="15915" width="13.375" style="2"/>
    <col min="15916" max="15918" width="12.125" style="2" customWidth="1"/>
    <col min="15919" max="15919" width="3.375" style="2" customWidth="1"/>
    <col min="15920" max="15927" width="12.125" style="2" customWidth="1"/>
    <col min="15928" max="15928" width="13.375" style="2"/>
    <col min="15929" max="15930" width="12.125" style="2" customWidth="1"/>
    <col min="15931" max="15932" width="10.875" style="2" customWidth="1"/>
    <col min="15933" max="15933" width="13.375" style="2"/>
    <col min="15934" max="15934" width="19.625" style="2" customWidth="1"/>
    <col min="15935" max="15959" width="13.375" style="2"/>
    <col min="15960" max="15960" width="19.625" style="2" customWidth="1"/>
    <col min="15961" max="15985" width="13.375" style="2"/>
    <col min="15986" max="15986" width="19.625" style="2" customWidth="1"/>
    <col min="15987" max="15997" width="13.375" style="2"/>
    <col min="15998" max="15998" width="7.125" style="2" customWidth="1"/>
    <col min="15999" max="15999" width="19.625" style="2" customWidth="1"/>
    <col min="16000" max="16128" width="13.375" style="2"/>
    <col min="16129" max="16129" width="13.375" style="2" customWidth="1"/>
    <col min="16130" max="16130" width="2.125" style="2" customWidth="1"/>
    <col min="16131" max="16131" width="17.125" style="2" customWidth="1"/>
    <col min="16132" max="16135" width="14.625" style="2" customWidth="1"/>
    <col min="16136" max="16137" width="13.375" style="2"/>
    <col min="16138" max="16138" width="14.625" style="2" customWidth="1"/>
    <col min="16139" max="16171" width="13.375" style="2"/>
    <col min="16172" max="16174" width="12.125" style="2" customWidth="1"/>
    <col min="16175" max="16175" width="3.375" style="2" customWidth="1"/>
    <col min="16176" max="16183" width="12.125" style="2" customWidth="1"/>
    <col min="16184" max="16184" width="13.375" style="2"/>
    <col min="16185" max="16186" width="12.125" style="2" customWidth="1"/>
    <col min="16187" max="16188" width="10.875" style="2" customWidth="1"/>
    <col min="16189" max="16189" width="13.375" style="2"/>
    <col min="16190" max="16190" width="19.625" style="2" customWidth="1"/>
    <col min="16191" max="16215" width="13.375" style="2"/>
    <col min="16216" max="16216" width="19.625" style="2" customWidth="1"/>
    <col min="16217" max="16241" width="13.375" style="2"/>
    <col min="16242" max="16242" width="19.625" style="2" customWidth="1"/>
    <col min="16243" max="16253" width="13.375" style="2"/>
    <col min="16254" max="16254" width="7.125" style="2" customWidth="1"/>
    <col min="16255" max="16255" width="19.625" style="2" customWidth="1"/>
    <col min="16256" max="16384" width="13.375" style="2"/>
  </cols>
  <sheetData>
    <row r="1" spans="1:21" x14ac:dyDescent="0.2">
      <c r="A1" s="1"/>
    </row>
    <row r="6" spans="1:21" x14ac:dyDescent="0.2">
      <c r="F6" s="3" t="s">
        <v>483</v>
      </c>
    </row>
    <row r="7" spans="1:21" ht="18" thickBot="1" x14ac:dyDescent="0.25">
      <c r="B7" s="4"/>
      <c r="C7" s="4"/>
      <c r="D7" s="39" t="s">
        <v>584</v>
      </c>
      <c r="E7" s="4"/>
      <c r="F7" s="4"/>
      <c r="G7" s="4"/>
      <c r="H7" s="4"/>
      <c r="I7" s="4"/>
      <c r="J7" s="4"/>
      <c r="K7" s="4"/>
    </row>
    <row r="8" spans="1:21" x14ac:dyDescent="0.2">
      <c r="D8" s="8"/>
      <c r="G8" s="8"/>
      <c r="J8" s="8"/>
      <c r="K8" s="8"/>
    </row>
    <row r="9" spans="1:21" x14ac:dyDescent="0.2">
      <c r="D9" s="8"/>
      <c r="E9" s="9"/>
      <c r="F9" s="9"/>
      <c r="G9" s="8"/>
      <c r="H9" s="9"/>
      <c r="I9" s="9"/>
      <c r="J9" s="8"/>
      <c r="K9" s="8"/>
      <c r="M9" s="42"/>
      <c r="N9" s="42"/>
    </row>
    <row r="10" spans="1:21" x14ac:dyDescent="0.2">
      <c r="D10" s="7" t="s">
        <v>488</v>
      </c>
      <c r="E10" s="8"/>
      <c r="F10" s="8"/>
      <c r="G10" s="7" t="s">
        <v>489</v>
      </c>
      <c r="H10" s="8"/>
      <c r="I10" s="8"/>
      <c r="J10" s="7" t="s">
        <v>585</v>
      </c>
      <c r="K10" s="7" t="s">
        <v>586</v>
      </c>
      <c r="L10" s="42"/>
      <c r="M10" s="42"/>
      <c r="N10" s="42"/>
      <c r="O10" s="42"/>
      <c r="P10" s="42"/>
      <c r="Q10" s="42"/>
      <c r="R10" s="42"/>
    </row>
    <row r="11" spans="1:21" x14ac:dyDescent="0.2">
      <c r="B11" s="9"/>
      <c r="C11" s="9"/>
      <c r="D11" s="38"/>
      <c r="E11" s="13" t="s">
        <v>221</v>
      </c>
      <c r="F11" s="13" t="s">
        <v>222</v>
      </c>
      <c r="G11" s="38"/>
      <c r="H11" s="13" t="s">
        <v>221</v>
      </c>
      <c r="I11" s="13" t="s">
        <v>222</v>
      </c>
      <c r="J11" s="38"/>
      <c r="K11" s="38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x14ac:dyDescent="0.2">
      <c r="D12" s="51" t="s">
        <v>161</v>
      </c>
      <c r="E12" s="52" t="s">
        <v>161</v>
      </c>
      <c r="F12" s="52" t="s">
        <v>161</v>
      </c>
      <c r="G12" s="52" t="s">
        <v>161</v>
      </c>
      <c r="H12" s="52" t="s">
        <v>161</v>
      </c>
      <c r="I12" s="52" t="s">
        <v>161</v>
      </c>
      <c r="J12" s="52" t="s">
        <v>498</v>
      </c>
      <c r="K12" s="52" t="s">
        <v>498</v>
      </c>
    </row>
    <row r="13" spans="1:21" x14ac:dyDescent="0.2">
      <c r="C13" s="1" t="s">
        <v>587</v>
      </c>
      <c r="D13" s="14">
        <v>9566</v>
      </c>
      <c r="E13" s="15">
        <v>4875</v>
      </c>
      <c r="F13" s="15">
        <v>4691</v>
      </c>
      <c r="G13" s="15">
        <v>10225</v>
      </c>
      <c r="H13" s="15">
        <v>5465</v>
      </c>
      <c r="I13" s="15">
        <v>4760</v>
      </c>
      <c r="J13" s="15">
        <v>5897</v>
      </c>
      <c r="K13" s="15">
        <v>2403</v>
      </c>
    </row>
    <row r="14" spans="1:21" x14ac:dyDescent="0.2">
      <c r="C14" s="114" t="s">
        <v>588</v>
      </c>
      <c r="D14" s="11">
        <f>SUM(D16:D70)</f>
        <v>9345</v>
      </c>
      <c r="E14" s="6">
        <f>SUM(E16:E70)</f>
        <v>4811</v>
      </c>
      <c r="F14" s="6">
        <f t="shared" ref="F14:K14" si="0">SUM(F16:F70)</f>
        <v>4534</v>
      </c>
      <c r="G14" s="6">
        <f t="shared" si="0"/>
        <v>10297</v>
      </c>
      <c r="H14" s="6">
        <f t="shared" si="0"/>
        <v>5398</v>
      </c>
      <c r="I14" s="6">
        <f t="shared" si="0"/>
        <v>4899</v>
      </c>
      <c r="J14" s="6">
        <f t="shared" si="0"/>
        <v>5908</v>
      </c>
      <c r="K14" s="6">
        <f t="shared" si="0"/>
        <v>2603</v>
      </c>
    </row>
    <row r="15" spans="1:21" x14ac:dyDescent="0.2">
      <c r="D15" s="8"/>
    </row>
    <row r="16" spans="1:21" x14ac:dyDescent="0.2">
      <c r="C16" s="1" t="s">
        <v>589</v>
      </c>
      <c r="D16" s="14">
        <v>3568</v>
      </c>
      <c r="E16" s="16">
        <v>1812</v>
      </c>
      <c r="F16" s="16">
        <v>1756</v>
      </c>
      <c r="G16" s="15">
        <v>3409</v>
      </c>
      <c r="H16" s="16">
        <v>1798</v>
      </c>
      <c r="I16" s="16">
        <v>1611</v>
      </c>
      <c r="J16" s="16">
        <v>2431</v>
      </c>
      <c r="K16" s="16">
        <v>1068</v>
      </c>
    </row>
    <row r="17" spans="3:11" x14ac:dyDescent="0.2">
      <c r="C17" s="1" t="s">
        <v>590</v>
      </c>
      <c r="D17" s="14">
        <v>333</v>
      </c>
      <c r="E17" s="16">
        <v>180</v>
      </c>
      <c r="F17" s="16">
        <v>153</v>
      </c>
      <c r="G17" s="15">
        <v>488</v>
      </c>
      <c r="H17" s="16">
        <v>250</v>
      </c>
      <c r="I17" s="16">
        <v>238</v>
      </c>
      <c r="J17" s="16">
        <v>246</v>
      </c>
      <c r="K17" s="16">
        <v>98</v>
      </c>
    </row>
    <row r="18" spans="3:11" x14ac:dyDescent="0.2">
      <c r="C18" s="1" t="s">
        <v>591</v>
      </c>
      <c r="D18" s="14">
        <v>474</v>
      </c>
      <c r="E18" s="16">
        <v>243</v>
      </c>
      <c r="F18" s="16">
        <v>231</v>
      </c>
      <c r="G18" s="15">
        <v>374</v>
      </c>
      <c r="H18" s="16">
        <v>192</v>
      </c>
      <c r="I18" s="16">
        <v>182</v>
      </c>
      <c r="J18" s="16">
        <v>257</v>
      </c>
      <c r="K18" s="16">
        <v>110</v>
      </c>
    </row>
    <row r="19" spans="3:11" x14ac:dyDescent="0.2">
      <c r="C19" s="1" t="s">
        <v>592</v>
      </c>
      <c r="D19" s="14">
        <v>320</v>
      </c>
      <c r="E19" s="16">
        <v>164</v>
      </c>
      <c r="F19" s="16">
        <v>156</v>
      </c>
      <c r="G19" s="15">
        <v>325</v>
      </c>
      <c r="H19" s="16">
        <v>169</v>
      </c>
      <c r="I19" s="16">
        <v>156</v>
      </c>
      <c r="J19" s="16">
        <v>177</v>
      </c>
      <c r="K19" s="16">
        <v>69</v>
      </c>
    </row>
    <row r="20" spans="3:11" x14ac:dyDescent="0.2">
      <c r="C20" s="1" t="s">
        <v>593</v>
      </c>
      <c r="D20" s="14">
        <v>299</v>
      </c>
      <c r="E20" s="16">
        <v>157</v>
      </c>
      <c r="F20" s="16">
        <v>142</v>
      </c>
      <c r="G20" s="15">
        <v>286</v>
      </c>
      <c r="H20" s="16">
        <v>158</v>
      </c>
      <c r="I20" s="16">
        <v>128</v>
      </c>
      <c r="J20" s="16">
        <v>166</v>
      </c>
      <c r="K20" s="16">
        <v>84</v>
      </c>
    </row>
    <row r="21" spans="3:11" x14ac:dyDescent="0.2">
      <c r="C21" s="1" t="s">
        <v>594</v>
      </c>
      <c r="D21" s="14">
        <v>681</v>
      </c>
      <c r="E21" s="16">
        <v>360</v>
      </c>
      <c r="F21" s="16">
        <v>321</v>
      </c>
      <c r="G21" s="15">
        <v>644</v>
      </c>
      <c r="H21" s="16">
        <v>332</v>
      </c>
      <c r="I21" s="16">
        <v>312</v>
      </c>
      <c r="J21" s="16">
        <v>423</v>
      </c>
      <c r="K21" s="16">
        <v>175</v>
      </c>
    </row>
    <row r="22" spans="3:11" x14ac:dyDescent="0.2">
      <c r="C22" s="1" t="s">
        <v>595</v>
      </c>
      <c r="D22" s="14">
        <v>254</v>
      </c>
      <c r="E22" s="16">
        <v>117</v>
      </c>
      <c r="F22" s="16">
        <v>137</v>
      </c>
      <c r="G22" s="15">
        <v>399</v>
      </c>
      <c r="H22" s="16">
        <v>211</v>
      </c>
      <c r="I22" s="16">
        <v>188</v>
      </c>
      <c r="J22" s="16">
        <v>179</v>
      </c>
      <c r="K22" s="16">
        <v>85</v>
      </c>
    </row>
    <row r="23" spans="3:11" x14ac:dyDescent="0.2">
      <c r="D23" s="8"/>
    </row>
    <row r="24" spans="3:11" x14ac:dyDescent="0.2">
      <c r="C24" s="1" t="s">
        <v>596</v>
      </c>
      <c r="D24" s="14">
        <v>112</v>
      </c>
      <c r="E24" s="16">
        <v>58</v>
      </c>
      <c r="F24" s="16">
        <v>54</v>
      </c>
      <c r="G24" s="15">
        <v>152</v>
      </c>
      <c r="H24" s="16">
        <v>79</v>
      </c>
      <c r="I24" s="16">
        <v>73</v>
      </c>
      <c r="J24" s="16">
        <v>68</v>
      </c>
      <c r="K24" s="16">
        <v>24</v>
      </c>
    </row>
    <row r="25" spans="3:11" x14ac:dyDescent="0.2">
      <c r="C25" s="1" t="s">
        <v>597</v>
      </c>
      <c r="D25" s="14">
        <v>51</v>
      </c>
      <c r="E25" s="16">
        <v>30</v>
      </c>
      <c r="F25" s="16">
        <v>21</v>
      </c>
      <c r="G25" s="15">
        <v>98</v>
      </c>
      <c r="H25" s="16">
        <v>49</v>
      </c>
      <c r="I25" s="16">
        <v>49</v>
      </c>
      <c r="J25" s="16">
        <v>40</v>
      </c>
      <c r="K25" s="16">
        <v>13</v>
      </c>
    </row>
    <row r="26" spans="3:11" x14ac:dyDescent="0.2">
      <c r="C26" s="1" t="s">
        <v>598</v>
      </c>
      <c r="D26" s="14">
        <v>23</v>
      </c>
      <c r="E26" s="16">
        <v>10</v>
      </c>
      <c r="F26" s="16">
        <v>13</v>
      </c>
      <c r="G26" s="15">
        <v>64</v>
      </c>
      <c r="H26" s="16">
        <v>28</v>
      </c>
      <c r="I26" s="16">
        <v>36</v>
      </c>
      <c r="J26" s="16">
        <v>18</v>
      </c>
      <c r="K26" s="16">
        <v>5</v>
      </c>
    </row>
    <row r="27" spans="3:11" x14ac:dyDescent="0.2">
      <c r="C27" s="1" t="s">
        <v>599</v>
      </c>
      <c r="D27" s="14">
        <v>122</v>
      </c>
      <c r="E27" s="16">
        <v>58</v>
      </c>
      <c r="F27" s="16">
        <v>64</v>
      </c>
      <c r="G27" s="15">
        <v>141</v>
      </c>
      <c r="H27" s="16">
        <v>85</v>
      </c>
      <c r="I27" s="16">
        <v>56</v>
      </c>
      <c r="J27" s="16">
        <v>74</v>
      </c>
      <c r="K27" s="16">
        <v>24</v>
      </c>
    </row>
    <row r="28" spans="3:11" x14ac:dyDescent="0.2">
      <c r="C28" s="1" t="s">
        <v>600</v>
      </c>
      <c r="D28" s="14">
        <v>126</v>
      </c>
      <c r="E28" s="16">
        <v>63</v>
      </c>
      <c r="F28" s="16">
        <v>63</v>
      </c>
      <c r="G28" s="15">
        <v>168</v>
      </c>
      <c r="H28" s="16">
        <v>88</v>
      </c>
      <c r="I28" s="16">
        <v>80</v>
      </c>
      <c r="J28" s="16">
        <v>75</v>
      </c>
      <c r="K28" s="16">
        <v>27</v>
      </c>
    </row>
    <row r="29" spans="3:11" x14ac:dyDescent="0.2">
      <c r="C29" s="1" t="s">
        <v>601</v>
      </c>
      <c r="D29" s="14">
        <v>70</v>
      </c>
      <c r="E29" s="16">
        <v>32</v>
      </c>
      <c r="F29" s="16">
        <v>38</v>
      </c>
      <c r="G29" s="15">
        <v>98</v>
      </c>
      <c r="H29" s="16">
        <v>53</v>
      </c>
      <c r="I29" s="16">
        <v>45</v>
      </c>
      <c r="J29" s="16">
        <v>46</v>
      </c>
      <c r="K29" s="16">
        <v>19</v>
      </c>
    </row>
    <row r="30" spans="3:11" x14ac:dyDescent="0.2">
      <c r="C30" s="1" t="s">
        <v>602</v>
      </c>
      <c r="D30" s="14">
        <v>57</v>
      </c>
      <c r="E30" s="16">
        <v>31</v>
      </c>
      <c r="F30" s="16">
        <v>26</v>
      </c>
      <c r="G30" s="15">
        <v>94</v>
      </c>
      <c r="H30" s="16">
        <v>48</v>
      </c>
      <c r="I30" s="16">
        <v>46</v>
      </c>
      <c r="J30" s="16">
        <v>43</v>
      </c>
      <c r="K30" s="16">
        <v>12</v>
      </c>
    </row>
    <row r="31" spans="3:11" x14ac:dyDescent="0.2">
      <c r="C31" s="1" t="s">
        <v>603</v>
      </c>
      <c r="D31" s="14">
        <v>178</v>
      </c>
      <c r="E31" s="16">
        <v>95</v>
      </c>
      <c r="F31" s="16">
        <v>83</v>
      </c>
      <c r="G31" s="15">
        <v>157</v>
      </c>
      <c r="H31" s="16">
        <v>78</v>
      </c>
      <c r="I31" s="16">
        <v>79</v>
      </c>
      <c r="J31" s="16">
        <v>84</v>
      </c>
      <c r="K31" s="16">
        <v>56</v>
      </c>
    </row>
    <row r="32" spans="3:11" x14ac:dyDescent="0.2">
      <c r="C32" s="1" t="s">
        <v>604</v>
      </c>
      <c r="D32" s="14">
        <v>660</v>
      </c>
      <c r="E32" s="16">
        <v>357</v>
      </c>
      <c r="F32" s="16">
        <v>303</v>
      </c>
      <c r="G32" s="15">
        <v>273</v>
      </c>
      <c r="H32" s="16">
        <v>146</v>
      </c>
      <c r="I32" s="16">
        <v>127</v>
      </c>
      <c r="J32" s="16">
        <v>326</v>
      </c>
      <c r="K32" s="16">
        <v>191</v>
      </c>
    </row>
    <row r="33" spans="3:11" x14ac:dyDescent="0.2">
      <c r="D33" s="8"/>
    </row>
    <row r="34" spans="3:11" x14ac:dyDescent="0.2">
      <c r="C34" s="1" t="s">
        <v>605</v>
      </c>
      <c r="D34" s="14">
        <v>138</v>
      </c>
      <c r="E34" s="16">
        <v>73</v>
      </c>
      <c r="F34" s="16">
        <v>65</v>
      </c>
      <c r="G34" s="15">
        <v>221</v>
      </c>
      <c r="H34" s="16">
        <v>121</v>
      </c>
      <c r="I34" s="16">
        <v>100</v>
      </c>
      <c r="J34" s="16">
        <v>86</v>
      </c>
      <c r="K34" s="16">
        <v>31</v>
      </c>
    </row>
    <row r="35" spans="3:11" x14ac:dyDescent="0.2">
      <c r="C35" s="1" t="s">
        <v>606</v>
      </c>
      <c r="D35" s="14">
        <v>103</v>
      </c>
      <c r="E35" s="16">
        <v>44</v>
      </c>
      <c r="F35" s="16">
        <v>59</v>
      </c>
      <c r="G35" s="15">
        <v>149</v>
      </c>
      <c r="H35" s="16">
        <v>92</v>
      </c>
      <c r="I35" s="16">
        <v>57</v>
      </c>
      <c r="J35" s="16">
        <v>84</v>
      </c>
      <c r="K35" s="16">
        <v>39</v>
      </c>
    </row>
    <row r="36" spans="3:11" x14ac:dyDescent="0.2">
      <c r="C36" s="1" t="s">
        <v>607</v>
      </c>
      <c r="D36" s="14">
        <v>32</v>
      </c>
      <c r="E36" s="16">
        <v>14</v>
      </c>
      <c r="F36" s="16">
        <v>18</v>
      </c>
      <c r="G36" s="15">
        <v>68</v>
      </c>
      <c r="H36" s="16">
        <v>38</v>
      </c>
      <c r="I36" s="16">
        <v>30</v>
      </c>
      <c r="J36" s="16">
        <v>28</v>
      </c>
      <c r="K36" s="16">
        <v>12</v>
      </c>
    </row>
    <row r="37" spans="3:11" x14ac:dyDescent="0.2">
      <c r="C37" s="1" t="s">
        <v>608</v>
      </c>
      <c r="D37" s="14">
        <v>26</v>
      </c>
      <c r="E37" s="16">
        <v>17</v>
      </c>
      <c r="F37" s="16">
        <v>9</v>
      </c>
      <c r="G37" s="15">
        <v>62</v>
      </c>
      <c r="H37" s="16">
        <v>34</v>
      </c>
      <c r="I37" s="16">
        <v>28</v>
      </c>
      <c r="J37" s="16">
        <v>19</v>
      </c>
      <c r="K37" s="16">
        <v>13</v>
      </c>
    </row>
    <row r="38" spans="3:11" x14ac:dyDescent="0.2">
      <c r="C38" s="1" t="s">
        <v>609</v>
      </c>
      <c r="D38" s="14">
        <v>3</v>
      </c>
      <c r="E38" s="17">
        <v>3</v>
      </c>
      <c r="F38" s="17" t="s">
        <v>140</v>
      </c>
      <c r="G38" s="15">
        <v>9</v>
      </c>
      <c r="H38" s="16">
        <v>3</v>
      </c>
      <c r="I38" s="16">
        <v>6</v>
      </c>
      <c r="J38" s="17">
        <v>4</v>
      </c>
      <c r="K38" s="17" t="s">
        <v>140</v>
      </c>
    </row>
    <row r="39" spans="3:11" x14ac:dyDescent="0.2">
      <c r="C39" s="1" t="s">
        <v>610</v>
      </c>
      <c r="D39" s="14">
        <v>127</v>
      </c>
      <c r="E39" s="16">
        <v>63</v>
      </c>
      <c r="F39" s="16">
        <v>64</v>
      </c>
      <c r="G39" s="15">
        <v>163</v>
      </c>
      <c r="H39" s="16">
        <v>72</v>
      </c>
      <c r="I39" s="16">
        <v>91</v>
      </c>
      <c r="J39" s="16">
        <v>73</v>
      </c>
      <c r="K39" s="16">
        <v>26</v>
      </c>
    </row>
    <row r="40" spans="3:11" x14ac:dyDescent="0.2">
      <c r="C40" s="1" t="s">
        <v>611</v>
      </c>
      <c r="D40" s="14">
        <v>56</v>
      </c>
      <c r="E40" s="16">
        <v>28</v>
      </c>
      <c r="F40" s="16">
        <v>28</v>
      </c>
      <c r="G40" s="15">
        <v>100</v>
      </c>
      <c r="H40" s="16">
        <v>54</v>
      </c>
      <c r="I40" s="16">
        <v>46</v>
      </c>
      <c r="J40" s="16">
        <v>35</v>
      </c>
      <c r="K40" s="16">
        <v>14</v>
      </c>
    </row>
    <row r="41" spans="3:11" x14ac:dyDescent="0.2">
      <c r="C41" s="1" t="s">
        <v>612</v>
      </c>
      <c r="D41" s="14">
        <v>153</v>
      </c>
      <c r="E41" s="16">
        <v>79</v>
      </c>
      <c r="F41" s="16">
        <v>74</v>
      </c>
      <c r="G41" s="15">
        <v>122</v>
      </c>
      <c r="H41" s="16">
        <v>59</v>
      </c>
      <c r="I41" s="16">
        <v>63</v>
      </c>
      <c r="J41" s="16">
        <v>81</v>
      </c>
      <c r="K41" s="16">
        <v>25</v>
      </c>
    </row>
    <row r="42" spans="3:11" x14ac:dyDescent="0.2">
      <c r="C42" s="1" t="s">
        <v>613</v>
      </c>
      <c r="D42" s="14">
        <v>70</v>
      </c>
      <c r="E42" s="16">
        <v>39</v>
      </c>
      <c r="F42" s="16">
        <v>31</v>
      </c>
      <c r="G42" s="15">
        <v>113</v>
      </c>
      <c r="H42" s="16">
        <v>54</v>
      </c>
      <c r="I42" s="16">
        <v>59</v>
      </c>
      <c r="J42" s="16">
        <v>34</v>
      </c>
      <c r="K42" s="16">
        <v>12</v>
      </c>
    </row>
    <row r="43" spans="3:11" x14ac:dyDescent="0.2">
      <c r="C43" s="1" t="s">
        <v>614</v>
      </c>
      <c r="D43" s="14">
        <v>24</v>
      </c>
      <c r="E43" s="16">
        <v>13</v>
      </c>
      <c r="F43" s="16">
        <v>11</v>
      </c>
      <c r="G43" s="15">
        <v>66</v>
      </c>
      <c r="H43" s="16">
        <v>40</v>
      </c>
      <c r="I43" s="16">
        <v>26</v>
      </c>
      <c r="J43" s="16">
        <v>5</v>
      </c>
      <c r="K43" s="16">
        <v>6</v>
      </c>
    </row>
    <row r="44" spans="3:11" x14ac:dyDescent="0.2">
      <c r="D44" s="8"/>
    </row>
    <row r="45" spans="3:11" x14ac:dyDescent="0.2">
      <c r="C45" s="1" t="s">
        <v>615</v>
      </c>
      <c r="D45" s="14">
        <v>76</v>
      </c>
      <c r="E45" s="16">
        <v>34</v>
      </c>
      <c r="F45" s="16">
        <v>42</v>
      </c>
      <c r="G45" s="15">
        <v>118</v>
      </c>
      <c r="H45" s="16">
        <v>59</v>
      </c>
      <c r="I45" s="16">
        <v>59</v>
      </c>
      <c r="J45" s="16">
        <v>41</v>
      </c>
      <c r="K45" s="16">
        <v>18</v>
      </c>
    </row>
    <row r="46" spans="3:11" x14ac:dyDescent="0.2">
      <c r="C46" s="1" t="s">
        <v>616</v>
      </c>
      <c r="D46" s="14">
        <v>67</v>
      </c>
      <c r="E46" s="16">
        <v>43</v>
      </c>
      <c r="F46" s="16">
        <v>24</v>
      </c>
      <c r="G46" s="15">
        <v>63</v>
      </c>
      <c r="H46" s="16">
        <v>36</v>
      </c>
      <c r="I46" s="16">
        <v>27</v>
      </c>
      <c r="J46" s="16">
        <v>31</v>
      </c>
      <c r="K46" s="16">
        <v>24</v>
      </c>
    </row>
    <row r="47" spans="3:11" x14ac:dyDescent="0.2">
      <c r="C47" s="1" t="s">
        <v>617</v>
      </c>
      <c r="D47" s="14">
        <v>58</v>
      </c>
      <c r="E47" s="16">
        <v>27</v>
      </c>
      <c r="F47" s="16">
        <v>31</v>
      </c>
      <c r="G47" s="15">
        <v>96</v>
      </c>
      <c r="H47" s="16">
        <v>53</v>
      </c>
      <c r="I47" s="16">
        <v>43</v>
      </c>
      <c r="J47" s="16">
        <v>29</v>
      </c>
      <c r="K47" s="16">
        <v>12</v>
      </c>
    </row>
    <row r="48" spans="3:11" x14ac:dyDescent="0.2">
      <c r="C48" s="1" t="s">
        <v>618</v>
      </c>
      <c r="D48" s="14">
        <v>50</v>
      </c>
      <c r="E48" s="16">
        <v>26</v>
      </c>
      <c r="F48" s="16">
        <v>24</v>
      </c>
      <c r="G48" s="15">
        <v>66</v>
      </c>
      <c r="H48" s="16">
        <v>35</v>
      </c>
      <c r="I48" s="16">
        <v>31</v>
      </c>
      <c r="J48" s="16">
        <v>33</v>
      </c>
      <c r="K48" s="16">
        <v>11</v>
      </c>
    </row>
    <row r="49" spans="3:11" x14ac:dyDescent="0.2">
      <c r="C49" s="1" t="s">
        <v>619</v>
      </c>
      <c r="D49" s="14">
        <v>23</v>
      </c>
      <c r="E49" s="16">
        <v>10</v>
      </c>
      <c r="F49" s="16">
        <v>13</v>
      </c>
      <c r="G49" s="15">
        <v>35</v>
      </c>
      <c r="H49" s="16">
        <v>22</v>
      </c>
      <c r="I49" s="16">
        <v>13</v>
      </c>
      <c r="J49" s="16">
        <v>11</v>
      </c>
      <c r="K49" s="16">
        <v>6</v>
      </c>
    </row>
    <row r="50" spans="3:11" x14ac:dyDescent="0.2">
      <c r="C50" s="1" t="s">
        <v>620</v>
      </c>
      <c r="D50" s="14">
        <v>14</v>
      </c>
      <c r="E50" s="16">
        <v>10</v>
      </c>
      <c r="F50" s="16">
        <v>4</v>
      </c>
      <c r="G50" s="15">
        <v>25</v>
      </c>
      <c r="H50" s="16">
        <v>13</v>
      </c>
      <c r="I50" s="16">
        <v>12</v>
      </c>
      <c r="J50" s="16">
        <v>8</v>
      </c>
      <c r="K50" s="17">
        <v>7</v>
      </c>
    </row>
    <row r="51" spans="3:11" x14ac:dyDescent="0.2">
      <c r="C51" s="1" t="s">
        <v>621</v>
      </c>
      <c r="D51" s="14">
        <v>62</v>
      </c>
      <c r="E51" s="16">
        <v>29</v>
      </c>
      <c r="F51" s="16">
        <v>33</v>
      </c>
      <c r="G51" s="15">
        <v>110</v>
      </c>
      <c r="H51" s="16">
        <v>58</v>
      </c>
      <c r="I51" s="16">
        <v>52</v>
      </c>
      <c r="J51" s="16">
        <v>40</v>
      </c>
      <c r="K51" s="16">
        <v>9</v>
      </c>
    </row>
    <row r="52" spans="3:11" x14ac:dyDescent="0.2">
      <c r="D52" s="8"/>
    </row>
    <row r="53" spans="3:11" x14ac:dyDescent="0.2">
      <c r="C53" s="1" t="s">
        <v>622</v>
      </c>
      <c r="D53" s="14">
        <v>27</v>
      </c>
      <c r="E53" s="16">
        <v>15</v>
      </c>
      <c r="F53" s="16">
        <v>12</v>
      </c>
      <c r="G53" s="15">
        <v>47</v>
      </c>
      <c r="H53" s="16">
        <v>27</v>
      </c>
      <c r="I53" s="16">
        <v>20</v>
      </c>
      <c r="J53" s="16">
        <v>18</v>
      </c>
      <c r="K53" s="16">
        <v>5</v>
      </c>
    </row>
    <row r="54" spans="3:11" x14ac:dyDescent="0.2">
      <c r="C54" s="1" t="s">
        <v>623</v>
      </c>
      <c r="D54" s="14">
        <v>56</v>
      </c>
      <c r="E54" s="16">
        <v>25</v>
      </c>
      <c r="F54" s="16">
        <v>31</v>
      </c>
      <c r="G54" s="15">
        <v>82</v>
      </c>
      <c r="H54" s="16">
        <v>46</v>
      </c>
      <c r="I54" s="16">
        <v>36</v>
      </c>
      <c r="J54" s="16">
        <v>32</v>
      </c>
      <c r="K54" s="16">
        <v>7</v>
      </c>
    </row>
    <row r="55" spans="3:11" x14ac:dyDescent="0.2">
      <c r="C55" s="1" t="s">
        <v>624</v>
      </c>
      <c r="D55" s="14">
        <v>74</v>
      </c>
      <c r="E55" s="16">
        <v>48</v>
      </c>
      <c r="F55" s="16">
        <v>26</v>
      </c>
      <c r="G55" s="15">
        <v>76</v>
      </c>
      <c r="H55" s="16">
        <v>32</v>
      </c>
      <c r="I55" s="16">
        <v>44</v>
      </c>
      <c r="J55" s="16">
        <v>44</v>
      </c>
      <c r="K55" s="16">
        <v>16</v>
      </c>
    </row>
    <row r="56" spans="3:11" x14ac:dyDescent="0.2">
      <c r="C56" s="1" t="s">
        <v>625</v>
      </c>
      <c r="D56" s="14">
        <v>174</v>
      </c>
      <c r="E56" s="16">
        <v>92</v>
      </c>
      <c r="F56" s="16">
        <v>82</v>
      </c>
      <c r="G56" s="15">
        <v>203</v>
      </c>
      <c r="H56" s="16">
        <v>106</v>
      </c>
      <c r="I56" s="16">
        <v>97</v>
      </c>
      <c r="J56" s="16">
        <v>110</v>
      </c>
      <c r="K56" s="16">
        <v>55</v>
      </c>
    </row>
    <row r="57" spans="3:11" x14ac:dyDescent="0.2">
      <c r="C57" s="1" t="s">
        <v>626</v>
      </c>
      <c r="D57" s="14">
        <v>28</v>
      </c>
      <c r="E57" s="16">
        <v>13</v>
      </c>
      <c r="F57" s="16">
        <v>15</v>
      </c>
      <c r="G57" s="15">
        <v>57</v>
      </c>
      <c r="H57" s="16">
        <v>34</v>
      </c>
      <c r="I57" s="16">
        <v>23</v>
      </c>
      <c r="J57" s="16">
        <v>20</v>
      </c>
      <c r="K57" s="16">
        <v>3</v>
      </c>
    </row>
    <row r="58" spans="3:11" x14ac:dyDescent="0.2">
      <c r="C58" s="1" t="s">
        <v>627</v>
      </c>
      <c r="D58" s="14">
        <v>27</v>
      </c>
      <c r="E58" s="16">
        <v>11</v>
      </c>
      <c r="F58" s="16">
        <v>16</v>
      </c>
      <c r="G58" s="15">
        <v>40</v>
      </c>
      <c r="H58" s="16">
        <v>25</v>
      </c>
      <c r="I58" s="16">
        <v>15</v>
      </c>
      <c r="J58" s="16">
        <v>17</v>
      </c>
      <c r="K58" s="16">
        <v>8</v>
      </c>
    </row>
    <row r="59" spans="3:11" x14ac:dyDescent="0.2">
      <c r="C59" s="1" t="s">
        <v>628</v>
      </c>
      <c r="D59" s="14">
        <v>139</v>
      </c>
      <c r="E59" s="16">
        <v>69</v>
      </c>
      <c r="F59" s="16">
        <v>70</v>
      </c>
      <c r="G59" s="15">
        <v>123</v>
      </c>
      <c r="H59" s="16">
        <v>60</v>
      </c>
      <c r="I59" s="16">
        <v>63</v>
      </c>
      <c r="J59" s="16">
        <v>102</v>
      </c>
      <c r="K59" s="16">
        <v>54</v>
      </c>
    </row>
    <row r="60" spans="3:11" x14ac:dyDescent="0.2">
      <c r="C60" s="1" t="s">
        <v>629</v>
      </c>
      <c r="D60" s="14">
        <v>23</v>
      </c>
      <c r="E60" s="16">
        <v>15</v>
      </c>
      <c r="F60" s="16">
        <v>8</v>
      </c>
      <c r="G60" s="15">
        <v>59</v>
      </c>
      <c r="H60" s="16">
        <v>39</v>
      </c>
      <c r="I60" s="16">
        <v>20</v>
      </c>
      <c r="J60" s="16">
        <v>21</v>
      </c>
      <c r="K60" s="16">
        <v>12</v>
      </c>
    </row>
    <row r="61" spans="3:11" x14ac:dyDescent="0.2">
      <c r="D61" s="8"/>
    </row>
    <row r="62" spans="3:11" x14ac:dyDescent="0.2">
      <c r="C62" s="1" t="s">
        <v>630</v>
      </c>
      <c r="D62" s="14">
        <v>27</v>
      </c>
      <c r="E62" s="16">
        <v>13</v>
      </c>
      <c r="F62" s="16">
        <v>14</v>
      </c>
      <c r="G62" s="15">
        <v>76</v>
      </c>
      <c r="H62" s="16">
        <v>42</v>
      </c>
      <c r="I62" s="16">
        <v>34</v>
      </c>
      <c r="J62" s="16">
        <v>20</v>
      </c>
      <c r="K62" s="16">
        <v>9</v>
      </c>
    </row>
    <row r="63" spans="3:11" x14ac:dyDescent="0.2">
      <c r="C63" s="1" t="s">
        <v>631</v>
      </c>
      <c r="D63" s="14">
        <v>122</v>
      </c>
      <c r="E63" s="16">
        <v>68</v>
      </c>
      <c r="F63" s="16">
        <v>54</v>
      </c>
      <c r="G63" s="15">
        <v>218</v>
      </c>
      <c r="H63" s="16">
        <v>104</v>
      </c>
      <c r="I63" s="16">
        <v>114</v>
      </c>
      <c r="J63" s="16">
        <v>70</v>
      </c>
      <c r="K63" s="16">
        <v>29</v>
      </c>
    </row>
    <row r="64" spans="3:11" x14ac:dyDescent="0.2">
      <c r="C64" s="1" t="s">
        <v>632</v>
      </c>
      <c r="D64" s="14">
        <v>17</v>
      </c>
      <c r="E64" s="16">
        <v>7</v>
      </c>
      <c r="F64" s="16">
        <v>10</v>
      </c>
      <c r="G64" s="15">
        <v>65</v>
      </c>
      <c r="H64" s="16">
        <v>35</v>
      </c>
      <c r="I64" s="16">
        <v>30</v>
      </c>
      <c r="J64" s="16">
        <v>16</v>
      </c>
      <c r="K64" s="16">
        <v>12</v>
      </c>
    </row>
    <row r="65" spans="1:18" x14ac:dyDescent="0.2">
      <c r="C65" s="1" t="s">
        <v>633</v>
      </c>
      <c r="D65" s="14">
        <v>21</v>
      </c>
      <c r="E65" s="16">
        <v>11</v>
      </c>
      <c r="F65" s="16">
        <v>10</v>
      </c>
      <c r="G65" s="15">
        <v>65</v>
      </c>
      <c r="H65" s="16">
        <v>28</v>
      </c>
      <c r="I65" s="16">
        <v>37</v>
      </c>
      <c r="J65" s="16">
        <v>16</v>
      </c>
      <c r="K65" s="16">
        <v>3</v>
      </c>
    </row>
    <row r="66" spans="1:18" x14ac:dyDescent="0.2">
      <c r="C66" s="1" t="s">
        <v>634</v>
      </c>
      <c r="D66" s="14">
        <v>136</v>
      </c>
      <c r="E66" s="16">
        <v>72</v>
      </c>
      <c r="F66" s="16">
        <v>64</v>
      </c>
      <c r="G66" s="15">
        <v>263</v>
      </c>
      <c r="H66" s="16">
        <v>127</v>
      </c>
      <c r="I66" s="16">
        <v>136</v>
      </c>
      <c r="J66" s="16">
        <v>90</v>
      </c>
      <c r="K66" s="16">
        <v>44</v>
      </c>
    </row>
    <row r="67" spans="1:18" x14ac:dyDescent="0.2">
      <c r="C67" s="1" t="s">
        <v>635</v>
      </c>
      <c r="D67" s="14">
        <v>20</v>
      </c>
      <c r="E67" s="16">
        <v>11</v>
      </c>
      <c r="F67" s="16">
        <v>9</v>
      </c>
      <c r="G67" s="15">
        <v>62</v>
      </c>
      <c r="H67" s="16">
        <v>23</v>
      </c>
      <c r="I67" s="16">
        <v>39</v>
      </c>
      <c r="J67" s="16">
        <v>19</v>
      </c>
      <c r="K67" s="16">
        <v>6</v>
      </c>
    </row>
    <row r="68" spans="1:18" x14ac:dyDescent="0.2">
      <c r="C68" s="1" t="s">
        <v>636</v>
      </c>
      <c r="D68" s="14">
        <v>22</v>
      </c>
      <c r="E68" s="16">
        <v>13</v>
      </c>
      <c r="F68" s="16">
        <v>9</v>
      </c>
      <c r="G68" s="15">
        <v>27</v>
      </c>
      <c r="H68" s="16">
        <v>12</v>
      </c>
      <c r="I68" s="16">
        <v>15</v>
      </c>
      <c r="J68" s="16">
        <v>8</v>
      </c>
      <c r="K68" s="17">
        <v>6</v>
      </c>
    </row>
    <row r="69" spans="1:18" x14ac:dyDescent="0.2">
      <c r="C69" s="1" t="s">
        <v>637</v>
      </c>
      <c r="D69" s="14">
        <v>20</v>
      </c>
      <c r="E69" s="16">
        <v>9</v>
      </c>
      <c r="F69" s="16">
        <v>11</v>
      </c>
      <c r="G69" s="15">
        <v>66</v>
      </c>
      <c r="H69" s="16">
        <v>44</v>
      </c>
      <c r="I69" s="16">
        <v>22</v>
      </c>
      <c r="J69" s="16">
        <v>9</v>
      </c>
      <c r="K69" s="16">
        <v>6</v>
      </c>
    </row>
    <row r="70" spans="1:18" x14ac:dyDescent="0.2">
      <c r="C70" s="1" t="s">
        <v>638</v>
      </c>
      <c r="D70" s="14">
        <v>2</v>
      </c>
      <c r="E70" s="17" t="s">
        <v>140</v>
      </c>
      <c r="F70" s="17">
        <v>2</v>
      </c>
      <c r="G70" s="15">
        <v>12</v>
      </c>
      <c r="H70" s="16">
        <v>7</v>
      </c>
      <c r="I70" s="16">
        <v>5</v>
      </c>
      <c r="J70" s="16">
        <v>1</v>
      </c>
      <c r="K70" s="16">
        <v>3</v>
      </c>
    </row>
    <row r="71" spans="1:18" ht="18" thickBot="1" x14ac:dyDescent="0.25">
      <c r="B71" s="4"/>
      <c r="C71" s="4"/>
      <c r="D71" s="36"/>
      <c r="E71" s="4"/>
      <c r="F71" s="4"/>
      <c r="G71" s="21"/>
      <c r="H71" s="4"/>
      <c r="I71" s="4"/>
      <c r="J71" s="4"/>
      <c r="K71" s="4"/>
      <c r="L71" s="42"/>
      <c r="M71" s="42"/>
      <c r="N71" s="42"/>
      <c r="O71" s="42"/>
      <c r="P71" s="42"/>
      <c r="Q71" s="42"/>
      <c r="R71" s="42"/>
    </row>
    <row r="72" spans="1:18" x14ac:dyDescent="0.2">
      <c r="D72" s="1" t="s">
        <v>639</v>
      </c>
    </row>
    <row r="73" spans="1:18" x14ac:dyDescent="0.2">
      <c r="A73" s="1"/>
    </row>
    <row r="74" spans="1:18" x14ac:dyDescent="0.2">
      <c r="A74" s="1"/>
    </row>
    <row r="79" spans="1:18" x14ac:dyDescent="0.2">
      <c r="F79" s="3" t="s">
        <v>483</v>
      </c>
    </row>
    <row r="80" spans="1:18" ht="18" thickBot="1" x14ac:dyDescent="0.25">
      <c r="B80" s="4"/>
      <c r="C80" s="4"/>
      <c r="D80" s="39" t="s">
        <v>640</v>
      </c>
      <c r="E80" s="4"/>
      <c r="F80" s="4"/>
      <c r="G80" s="4"/>
      <c r="H80" s="4"/>
      <c r="I80" s="4"/>
      <c r="J80" s="4"/>
      <c r="K80" s="4"/>
    </row>
    <row r="81" spans="2:11" x14ac:dyDescent="0.2">
      <c r="D81" s="8"/>
      <c r="E81" s="9"/>
      <c r="F81" s="9"/>
      <c r="G81" s="12" t="s">
        <v>641</v>
      </c>
      <c r="H81" s="9"/>
      <c r="I81" s="9"/>
      <c r="J81" s="9"/>
      <c r="K81" s="22" t="s">
        <v>642</v>
      </c>
    </row>
    <row r="82" spans="2:11" x14ac:dyDescent="0.2">
      <c r="D82" s="22" t="s">
        <v>130</v>
      </c>
      <c r="E82" s="22" t="s">
        <v>643</v>
      </c>
      <c r="F82" s="9"/>
      <c r="G82" s="8"/>
      <c r="H82" s="9"/>
      <c r="I82" s="9"/>
      <c r="J82" s="22" t="s">
        <v>644</v>
      </c>
      <c r="K82" s="22" t="s">
        <v>645</v>
      </c>
    </row>
    <row r="83" spans="2:11" x14ac:dyDescent="0.2">
      <c r="B83" s="42"/>
      <c r="D83" s="7" t="s">
        <v>646</v>
      </c>
      <c r="E83" s="22" t="s">
        <v>647</v>
      </c>
      <c r="F83" s="22" t="s">
        <v>648</v>
      </c>
      <c r="G83" s="7" t="s">
        <v>649</v>
      </c>
      <c r="H83" s="8"/>
      <c r="I83" s="8"/>
      <c r="J83" s="22" t="s">
        <v>650</v>
      </c>
      <c r="K83" s="22" t="s">
        <v>651</v>
      </c>
    </row>
    <row r="84" spans="2:11" x14ac:dyDescent="0.2">
      <c r="B84" s="9"/>
      <c r="C84" s="9"/>
      <c r="D84" s="38"/>
      <c r="E84" s="38"/>
      <c r="F84" s="12" t="s">
        <v>647</v>
      </c>
      <c r="G84" s="38"/>
      <c r="H84" s="13" t="s">
        <v>490</v>
      </c>
      <c r="I84" s="13" t="s">
        <v>652</v>
      </c>
      <c r="J84" s="12" t="s">
        <v>653</v>
      </c>
      <c r="K84" s="12" t="s">
        <v>654</v>
      </c>
    </row>
    <row r="85" spans="2:11" x14ac:dyDescent="0.2">
      <c r="D85" s="8"/>
    </row>
    <row r="86" spans="2:11" ht="16.5" customHeight="1" x14ac:dyDescent="0.2">
      <c r="C86" s="1" t="s">
        <v>655</v>
      </c>
      <c r="D86" s="14">
        <v>26</v>
      </c>
      <c r="E86" s="15">
        <v>17</v>
      </c>
      <c r="F86" s="15">
        <v>12</v>
      </c>
      <c r="G86" s="15">
        <v>299</v>
      </c>
      <c r="H86" s="15">
        <v>117</v>
      </c>
      <c r="I86" s="15">
        <v>182</v>
      </c>
      <c r="J86" s="15">
        <v>39</v>
      </c>
      <c r="K86" s="15">
        <v>51</v>
      </c>
    </row>
    <row r="87" spans="2:11" ht="16.5" customHeight="1" x14ac:dyDescent="0.2">
      <c r="C87" s="114" t="s">
        <v>588</v>
      </c>
      <c r="D87" s="11">
        <f>SUM(D89:D143)</f>
        <v>32</v>
      </c>
      <c r="E87" s="6">
        <f>SUM(E89:E143)</f>
        <v>15</v>
      </c>
      <c r="F87" s="6">
        <f t="shared" ref="F87:K87" si="1">SUM(F89:F143)</f>
        <v>11</v>
      </c>
      <c r="G87" s="6">
        <f t="shared" si="1"/>
        <v>282</v>
      </c>
      <c r="H87" s="6">
        <f t="shared" si="1"/>
        <v>96</v>
      </c>
      <c r="I87" s="6">
        <f t="shared" si="1"/>
        <v>186</v>
      </c>
      <c r="J87" s="6">
        <f t="shared" si="1"/>
        <v>33</v>
      </c>
      <c r="K87" s="6">
        <f t="shared" si="1"/>
        <v>44</v>
      </c>
    </row>
    <row r="88" spans="2:11" x14ac:dyDescent="0.2">
      <c r="D88" s="8"/>
    </row>
    <row r="89" spans="2:11" x14ac:dyDescent="0.2">
      <c r="C89" s="1" t="s">
        <v>589</v>
      </c>
      <c r="D89" s="25">
        <v>13</v>
      </c>
      <c r="E89" s="16">
        <v>5</v>
      </c>
      <c r="F89" s="16">
        <v>4</v>
      </c>
      <c r="G89" s="15">
        <f>H89+I89</f>
        <v>103</v>
      </c>
      <c r="H89" s="16">
        <v>31</v>
      </c>
      <c r="I89" s="16">
        <v>72</v>
      </c>
      <c r="J89" s="16">
        <v>9</v>
      </c>
      <c r="K89" s="15">
        <f>J89+F89</f>
        <v>13</v>
      </c>
    </row>
    <row r="90" spans="2:11" x14ac:dyDescent="0.2">
      <c r="C90" s="1" t="s">
        <v>590</v>
      </c>
      <c r="D90" s="80">
        <v>1</v>
      </c>
      <c r="E90" s="87">
        <v>1</v>
      </c>
      <c r="F90" s="87">
        <v>1</v>
      </c>
      <c r="G90" s="15">
        <f t="shared" ref="G90:G95" si="2">H90+I90</f>
        <v>8</v>
      </c>
      <c r="H90" s="16">
        <v>3</v>
      </c>
      <c r="I90" s="16">
        <v>5</v>
      </c>
      <c r="J90" s="16">
        <v>2</v>
      </c>
      <c r="K90" s="15">
        <f t="shared" ref="K90:K95" si="3">J90+F90</f>
        <v>3</v>
      </c>
    </row>
    <row r="91" spans="2:11" x14ac:dyDescent="0.2">
      <c r="C91" s="1" t="s">
        <v>591</v>
      </c>
      <c r="D91" s="80">
        <v>2</v>
      </c>
      <c r="E91" s="87">
        <v>2</v>
      </c>
      <c r="F91" s="87">
        <v>2</v>
      </c>
      <c r="G91" s="15">
        <f t="shared" si="2"/>
        <v>15</v>
      </c>
      <c r="H91" s="16">
        <v>6</v>
      </c>
      <c r="I91" s="16">
        <v>9</v>
      </c>
      <c r="J91" s="87">
        <v>3</v>
      </c>
      <c r="K91" s="15">
        <f t="shared" si="3"/>
        <v>5</v>
      </c>
    </row>
    <row r="92" spans="2:11" x14ac:dyDescent="0.2">
      <c r="C92" s="1" t="s">
        <v>592</v>
      </c>
      <c r="D92" s="80">
        <v>1</v>
      </c>
      <c r="E92" s="87" t="s">
        <v>140</v>
      </c>
      <c r="F92" s="87" t="s">
        <v>140</v>
      </c>
      <c r="G92" s="15">
        <f t="shared" si="2"/>
        <v>10</v>
      </c>
      <c r="H92" s="16">
        <v>4</v>
      </c>
      <c r="I92" s="16">
        <v>6</v>
      </c>
      <c r="J92" s="16">
        <v>2</v>
      </c>
      <c r="K92" s="15">
        <f t="shared" si="3"/>
        <v>2</v>
      </c>
    </row>
    <row r="93" spans="2:11" x14ac:dyDescent="0.2">
      <c r="C93" s="1" t="s">
        <v>593</v>
      </c>
      <c r="D93" s="80" t="s">
        <v>140</v>
      </c>
      <c r="E93" s="87" t="s">
        <v>140</v>
      </c>
      <c r="F93" s="87" t="s">
        <v>140</v>
      </c>
      <c r="G93" s="15">
        <f t="shared" si="2"/>
        <v>6</v>
      </c>
      <c r="H93" s="16">
        <v>4</v>
      </c>
      <c r="I93" s="16">
        <v>2</v>
      </c>
      <c r="J93" s="16">
        <v>2</v>
      </c>
      <c r="K93" s="15">
        <f t="shared" si="3"/>
        <v>2</v>
      </c>
    </row>
    <row r="94" spans="2:11" x14ac:dyDescent="0.2">
      <c r="C94" s="1" t="s">
        <v>594</v>
      </c>
      <c r="D94" s="25">
        <v>2</v>
      </c>
      <c r="E94" s="16">
        <v>1</v>
      </c>
      <c r="F94" s="16">
        <v>1</v>
      </c>
      <c r="G94" s="15">
        <f t="shared" si="2"/>
        <v>34</v>
      </c>
      <c r="H94" s="16">
        <v>11</v>
      </c>
      <c r="I94" s="16">
        <v>23</v>
      </c>
      <c r="J94" s="16">
        <v>3</v>
      </c>
      <c r="K94" s="15">
        <f t="shared" si="3"/>
        <v>4</v>
      </c>
    </row>
    <row r="95" spans="2:11" x14ac:dyDescent="0.2">
      <c r="C95" s="1" t="s">
        <v>595</v>
      </c>
      <c r="D95" s="80">
        <v>2</v>
      </c>
      <c r="E95" s="87">
        <v>1</v>
      </c>
      <c r="F95" s="87">
        <v>1</v>
      </c>
      <c r="G95" s="15">
        <f t="shared" si="2"/>
        <v>6</v>
      </c>
      <c r="H95" s="16">
        <v>4</v>
      </c>
      <c r="I95" s="16">
        <v>2</v>
      </c>
      <c r="J95" s="16">
        <v>1</v>
      </c>
      <c r="K95" s="15">
        <f t="shared" si="3"/>
        <v>2</v>
      </c>
    </row>
    <row r="96" spans="2:11" x14ac:dyDescent="0.2">
      <c r="D96" s="8"/>
      <c r="F96" s="16"/>
    </row>
    <row r="97" spans="3:11" x14ac:dyDescent="0.2">
      <c r="C97" s="1" t="s">
        <v>596</v>
      </c>
      <c r="D97" s="80" t="s">
        <v>140</v>
      </c>
      <c r="E97" s="87" t="s">
        <v>140</v>
      </c>
      <c r="F97" s="87" t="s">
        <v>140</v>
      </c>
      <c r="G97" s="15">
        <f t="shared" ref="G97:G105" si="4">H97+I97</f>
        <v>2</v>
      </c>
      <c r="H97" s="87" t="s">
        <v>140</v>
      </c>
      <c r="I97" s="17">
        <v>2</v>
      </c>
      <c r="J97" s="87" t="s">
        <v>140</v>
      </c>
      <c r="K97" s="52" t="s">
        <v>140</v>
      </c>
    </row>
    <row r="98" spans="3:11" x14ac:dyDescent="0.2">
      <c r="C98" s="1" t="s">
        <v>597</v>
      </c>
      <c r="D98" s="80" t="s">
        <v>140</v>
      </c>
      <c r="E98" s="87" t="s">
        <v>140</v>
      </c>
      <c r="F98" s="87" t="s">
        <v>140</v>
      </c>
      <c r="G98" s="87" t="s">
        <v>140</v>
      </c>
      <c r="H98" s="87" t="s">
        <v>140</v>
      </c>
      <c r="I98" s="87" t="s">
        <v>140</v>
      </c>
      <c r="J98" s="87" t="s">
        <v>140</v>
      </c>
      <c r="K98" s="52" t="s">
        <v>140</v>
      </c>
    </row>
    <row r="99" spans="3:11" x14ac:dyDescent="0.2">
      <c r="C99" s="1" t="s">
        <v>598</v>
      </c>
      <c r="D99" s="80" t="s">
        <v>140</v>
      </c>
      <c r="E99" s="87" t="s">
        <v>140</v>
      </c>
      <c r="F99" s="87" t="s">
        <v>140</v>
      </c>
      <c r="G99" s="87" t="s">
        <v>140</v>
      </c>
      <c r="H99" s="87" t="s">
        <v>140</v>
      </c>
      <c r="I99" s="87" t="s">
        <v>140</v>
      </c>
      <c r="J99" s="87" t="s">
        <v>140</v>
      </c>
      <c r="K99" s="52" t="s">
        <v>140</v>
      </c>
    </row>
    <row r="100" spans="3:11" x14ac:dyDescent="0.2">
      <c r="C100" s="1" t="s">
        <v>599</v>
      </c>
      <c r="D100" s="80" t="s">
        <v>140</v>
      </c>
      <c r="E100" s="87" t="s">
        <v>140</v>
      </c>
      <c r="F100" s="87" t="s">
        <v>140</v>
      </c>
      <c r="G100" s="15">
        <f t="shared" si="4"/>
        <v>5</v>
      </c>
      <c r="H100" s="17">
        <v>1</v>
      </c>
      <c r="I100" s="16">
        <v>4</v>
      </c>
      <c r="J100" s="87" t="s">
        <v>140</v>
      </c>
      <c r="K100" s="52" t="s">
        <v>140</v>
      </c>
    </row>
    <row r="101" spans="3:11" x14ac:dyDescent="0.2">
      <c r="C101" s="1" t="s">
        <v>600</v>
      </c>
      <c r="D101" s="80" t="s">
        <v>140</v>
      </c>
      <c r="E101" s="87" t="s">
        <v>140</v>
      </c>
      <c r="F101" s="87" t="s">
        <v>140</v>
      </c>
      <c r="G101" s="15">
        <f t="shared" si="4"/>
        <v>4</v>
      </c>
      <c r="H101" s="16">
        <v>2</v>
      </c>
      <c r="I101" s="16">
        <v>2</v>
      </c>
      <c r="J101" s="17">
        <v>1</v>
      </c>
      <c r="K101" s="15">
        <f>J101+F101</f>
        <v>1</v>
      </c>
    </row>
    <row r="102" spans="3:11" x14ac:dyDescent="0.2">
      <c r="C102" s="1" t="s">
        <v>601</v>
      </c>
      <c r="D102" s="80" t="s">
        <v>140</v>
      </c>
      <c r="E102" s="87" t="s">
        <v>140</v>
      </c>
      <c r="F102" s="87" t="s">
        <v>140</v>
      </c>
      <c r="G102" s="15">
        <f t="shared" si="4"/>
        <v>2</v>
      </c>
      <c r="H102" s="87" t="s">
        <v>140</v>
      </c>
      <c r="I102" s="16">
        <v>2</v>
      </c>
      <c r="J102" s="87" t="s">
        <v>140</v>
      </c>
      <c r="K102" s="52" t="s">
        <v>140</v>
      </c>
    </row>
    <row r="103" spans="3:11" x14ac:dyDescent="0.2">
      <c r="C103" s="1" t="s">
        <v>602</v>
      </c>
      <c r="D103" s="80" t="s">
        <v>140</v>
      </c>
      <c r="E103" s="87" t="s">
        <v>140</v>
      </c>
      <c r="F103" s="87" t="s">
        <v>140</v>
      </c>
      <c r="G103" s="15">
        <f t="shared" si="4"/>
        <v>1</v>
      </c>
      <c r="H103" s="87">
        <v>1</v>
      </c>
      <c r="I103" s="87" t="s">
        <v>140</v>
      </c>
      <c r="J103" s="87" t="s">
        <v>140</v>
      </c>
      <c r="K103" s="52" t="s">
        <v>140</v>
      </c>
    </row>
    <row r="104" spans="3:11" x14ac:dyDescent="0.2">
      <c r="C104" s="1" t="s">
        <v>603</v>
      </c>
      <c r="D104" s="80">
        <v>1</v>
      </c>
      <c r="E104" s="87">
        <v>1</v>
      </c>
      <c r="F104" s="87">
        <v>1</v>
      </c>
      <c r="G104" s="15">
        <f t="shared" si="4"/>
        <v>8</v>
      </c>
      <c r="H104" s="16">
        <v>4</v>
      </c>
      <c r="I104" s="16">
        <v>4</v>
      </c>
      <c r="J104" s="16">
        <v>2</v>
      </c>
      <c r="K104" s="15">
        <f>J104+F104</f>
        <v>3</v>
      </c>
    </row>
    <row r="105" spans="3:11" x14ac:dyDescent="0.2">
      <c r="C105" s="1" t="s">
        <v>604</v>
      </c>
      <c r="D105" s="25">
        <v>2</v>
      </c>
      <c r="E105" s="16">
        <v>1</v>
      </c>
      <c r="F105" s="16">
        <v>1</v>
      </c>
      <c r="G105" s="15">
        <f t="shared" si="4"/>
        <v>19</v>
      </c>
      <c r="H105" s="16">
        <v>10</v>
      </c>
      <c r="I105" s="16">
        <v>9</v>
      </c>
      <c r="J105" s="87">
        <v>3</v>
      </c>
      <c r="K105" s="15">
        <f>J105+F105</f>
        <v>4</v>
      </c>
    </row>
    <row r="106" spans="3:11" x14ac:dyDescent="0.2">
      <c r="D106" s="25"/>
      <c r="E106" s="16"/>
      <c r="F106" s="16"/>
    </row>
    <row r="107" spans="3:11" x14ac:dyDescent="0.2">
      <c r="C107" s="1" t="s">
        <v>605</v>
      </c>
      <c r="D107" s="80">
        <v>1</v>
      </c>
      <c r="E107" s="87">
        <v>1</v>
      </c>
      <c r="F107" s="87" t="s">
        <v>140</v>
      </c>
      <c r="G107" s="15">
        <f t="shared" ref="G107:G116" si="5">H107+I107</f>
        <v>4</v>
      </c>
      <c r="H107" s="16">
        <v>1</v>
      </c>
      <c r="I107" s="16">
        <v>3</v>
      </c>
      <c r="J107" s="87" t="s">
        <v>140</v>
      </c>
      <c r="K107" s="52" t="s">
        <v>140</v>
      </c>
    </row>
    <row r="108" spans="3:11" x14ac:dyDescent="0.2">
      <c r="C108" s="1" t="s">
        <v>606</v>
      </c>
      <c r="D108" s="80">
        <v>1</v>
      </c>
      <c r="E108" s="87" t="s">
        <v>140</v>
      </c>
      <c r="F108" s="87" t="s">
        <v>140</v>
      </c>
      <c r="G108" s="15">
        <f t="shared" si="5"/>
        <v>6</v>
      </c>
      <c r="H108" s="87">
        <v>2</v>
      </c>
      <c r="I108" s="87">
        <v>4</v>
      </c>
      <c r="J108" s="87" t="s">
        <v>140</v>
      </c>
      <c r="K108" s="52" t="s">
        <v>140</v>
      </c>
    </row>
    <row r="109" spans="3:11" x14ac:dyDescent="0.2">
      <c r="C109" s="1" t="s">
        <v>607</v>
      </c>
      <c r="D109" s="80">
        <v>1</v>
      </c>
      <c r="E109" s="87" t="s">
        <v>140</v>
      </c>
      <c r="F109" s="87" t="s">
        <v>140</v>
      </c>
      <c r="G109" s="87" t="s">
        <v>140</v>
      </c>
      <c r="H109" s="87" t="s">
        <v>140</v>
      </c>
      <c r="I109" s="87" t="s">
        <v>140</v>
      </c>
      <c r="J109" s="87" t="s">
        <v>140</v>
      </c>
      <c r="K109" s="52" t="s">
        <v>140</v>
      </c>
    </row>
    <row r="110" spans="3:11" x14ac:dyDescent="0.2">
      <c r="C110" s="1" t="s">
        <v>608</v>
      </c>
      <c r="D110" s="80" t="s">
        <v>140</v>
      </c>
      <c r="E110" s="87" t="s">
        <v>140</v>
      </c>
      <c r="F110" s="87" t="s">
        <v>140</v>
      </c>
      <c r="G110" s="87" t="s">
        <v>140</v>
      </c>
      <c r="H110" s="87" t="s">
        <v>140</v>
      </c>
      <c r="I110" s="87" t="s">
        <v>140</v>
      </c>
      <c r="J110" s="87" t="s">
        <v>140</v>
      </c>
      <c r="K110" s="52" t="s">
        <v>140</v>
      </c>
    </row>
    <row r="111" spans="3:11" x14ac:dyDescent="0.2">
      <c r="C111" s="1" t="s">
        <v>609</v>
      </c>
      <c r="D111" s="80" t="s">
        <v>140</v>
      </c>
      <c r="E111" s="87" t="s">
        <v>140</v>
      </c>
      <c r="F111" s="87" t="s">
        <v>140</v>
      </c>
      <c r="G111" s="87" t="s">
        <v>140</v>
      </c>
      <c r="H111" s="87" t="s">
        <v>140</v>
      </c>
      <c r="I111" s="87" t="s">
        <v>140</v>
      </c>
      <c r="J111" s="87" t="s">
        <v>140</v>
      </c>
      <c r="K111" s="52" t="s">
        <v>140</v>
      </c>
    </row>
    <row r="112" spans="3:11" x14ac:dyDescent="0.2">
      <c r="C112" s="1" t="s">
        <v>610</v>
      </c>
      <c r="D112" s="80" t="s">
        <v>140</v>
      </c>
      <c r="E112" s="87" t="s">
        <v>140</v>
      </c>
      <c r="F112" s="87" t="s">
        <v>140</v>
      </c>
      <c r="G112" s="15">
        <f t="shared" si="5"/>
        <v>1</v>
      </c>
      <c r="H112" s="87" t="s">
        <v>140</v>
      </c>
      <c r="I112" s="16">
        <v>1</v>
      </c>
      <c r="J112" s="87" t="s">
        <v>140</v>
      </c>
      <c r="K112" s="52" t="s">
        <v>140</v>
      </c>
    </row>
    <row r="113" spans="3:11" x14ac:dyDescent="0.2">
      <c r="C113" s="1" t="s">
        <v>611</v>
      </c>
      <c r="D113" s="80" t="s">
        <v>140</v>
      </c>
      <c r="E113" s="87" t="s">
        <v>140</v>
      </c>
      <c r="F113" s="87" t="s">
        <v>140</v>
      </c>
      <c r="G113" s="15">
        <f t="shared" si="5"/>
        <v>4</v>
      </c>
      <c r="H113" s="16">
        <v>2</v>
      </c>
      <c r="I113" s="16">
        <v>2</v>
      </c>
      <c r="J113" s="87">
        <v>1</v>
      </c>
      <c r="K113" s="15">
        <f>J113+F113</f>
        <v>1</v>
      </c>
    </row>
    <row r="114" spans="3:11" x14ac:dyDescent="0.2">
      <c r="C114" s="1" t="s">
        <v>612</v>
      </c>
      <c r="D114" s="80" t="s">
        <v>140</v>
      </c>
      <c r="E114" s="87" t="s">
        <v>140</v>
      </c>
      <c r="F114" s="87" t="s">
        <v>140</v>
      </c>
      <c r="G114" s="15">
        <f t="shared" si="5"/>
        <v>3</v>
      </c>
      <c r="H114" s="87" t="s">
        <v>140</v>
      </c>
      <c r="I114" s="87">
        <v>3</v>
      </c>
      <c r="J114" s="87" t="s">
        <v>140</v>
      </c>
      <c r="K114" s="52" t="s">
        <v>140</v>
      </c>
    </row>
    <row r="115" spans="3:11" x14ac:dyDescent="0.2">
      <c r="C115" s="1" t="s">
        <v>613</v>
      </c>
      <c r="D115" s="80" t="s">
        <v>140</v>
      </c>
      <c r="E115" s="87" t="s">
        <v>140</v>
      </c>
      <c r="F115" s="87" t="s">
        <v>140</v>
      </c>
      <c r="G115" s="15">
        <f t="shared" si="5"/>
        <v>1</v>
      </c>
      <c r="H115" s="16">
        <v>1</v>
      </c>
      <c r="I115" s="87" t="s">
        <v>140</v>
      </c>
      <c r="J115" s="87">
        <v>1</v>
      </c>
      <c r="K115" s="15">
        <f>J115+F115</f>
        <v>1</v>
      </c>
    </row>
    <row r="116" spans="3:11" x14ac:dyDescent="0.2">
      <c r="C116" s="1" t="s">
        <v>614</v>
      </c>
      <c r="D116" s="80" t="s">
        <v>140</v>
      </c>
      <c r="E116" s="87" t="s">
        <v>140</v>
      </c>
      <c r="F116" s="87" t="s">
        <v>140</v>
      </c>
      <c r="G116" s="15">
        <f t="shared" si="5"/>
        <v>1</v>
      </c>
      <c r="H116" s="87">
        <v>1</v>
      </c>
      <c r="I116" s="87" t="s">
        <v>140</v>
      </c>
      <c r="J116" s="87">
        <v>1</v>
      </c>
      <c r="K116" s="15">
        <f>J116+F116</f>
        <v>1</v>
      </c>
    </row>
    <row r="117" spans="3:11" x14ac:dyDescent="0.2">
      <c r="D117" s="25"/>
      <c r="E117" s="16"/>
      <c r="F117" s="16"/>
      <c r="J117" s="16"/>
    </row>
    <row r="118" spans="3:11" x14ac:dyDescent="0.2">
      <c r="C118" s="1" t="s">
        <v>615</v>
      </c>
      <c r="D118" s="80" t="s">
        <v>140</v>
      </c>
      <c r="E118" s="87" t="s">
        <v>140</v>
      </c>
      <c r="F118" s="87" t="s">
        <v>140</v>
      </c>
      <c r="G118" s="15">
        <f t="shared" ref="G118:G124" si="6">H118+I118</f>
        <v>1</v>
      </c>
      <c r="H118" s="87" t="s">
        <v>140</v>
      </c>
      <c r="I118" s="87">
        <v>1</v>
      </c>
      <c r="J118" s="87" t="s">
        <v>140</v>
      </c>
      <c r="K118" s="52" t="s">
        <v>140</v>
      </c>
    </row>
    <row r="119" spans="3:11" x14ac:dyDescent="0.2">
      <c r="C119" s="1" t="s">
        <v>616</v>
      </c>
      <c r="D119" s="80" t="s">
        <v>140</v>
      </c>
      <c r="E119" s="87" t="s">
        <v>140</v>
      </c>
      <c r="F119" s="87" t="s">
        <v>140</v>
      </c>
      <c r="G119" s="15">
        <f t="shared" si="6"/>
        <v>1</v>
      </c>
      <c r="H119" s="87" t="s">
        <v>140</v>
      </c>
      <c r="I119" s="16">
        <v>1</v>
      </c>
      <c r="J119" s="87" t="s">
        <v>140</v>
      </c>
      <c r="K119" s="52" t="s">
        <v>140</v>
      </c>
    </row>
    <row r="120" spans="3:11" x14ac:dyDescent="0.2">
      <c r="C120" s="1" t="s">
        <v>617</v>
      </c>
      <c r="D120" s="80" t="s">
        <v>140</v>
      </c>
      <c r="E120" s="87" t="s">
        <v>140</v>
      </c>
      <c r="F120" s="87" t="s">
        <v>140</v>
      </c>
      <c r="G120" s="15">
        <f t="shared" si="6"/>
        <v>1</v>
      </c>
      <c r="H120" s="87" t="s">
        <v>140</v>
      </c>
      <c r="I120" s="87">
        <v>1</v>
      </c>
      <c r="J120" s="87" t="s">
        <v>140</v>
      </c>
      <c r="K120" s="52" t="s">
        <v>140</v>
      </c>
    </row>
    <row r="121" spans="3:11" x14ac:dyDescent="0.2">
      <c r="C121" s="1" t="s">
        <v>618</v>
      </c>
      <c r="D121" s="80" t="s">
        <v>140</v>
      </c>
      <c r="E121" s="87" t="s">
        <v>140</v>
      </c>
      <c r="F121" s="87" t="s">
        <v>140</v>
      </c>
      <c r="G121" s="87" t="s">
        <v>140</v>
      </c>
      <c r="H121" s="87" t="s">
        <v>140</v>
      </c>
      <c r="I121" s="87" t="s">
        <v>140</v>
      </c>
      <c r="J121" s="87" t="s">
        <v>140</v>
      </c>
      <c r="K121" s="52" t="s">
        <v>140</v>
      </c>
    </row>
    <row r="122" spans="3:11" x14ac:dyDescent="0.2">
      <c r="C122" s="1" t="s">
        <v>619</v>
      </c>
      <c r="D122" s="80" t="s">
        <v>140</v>
      </c>
      <c r="E122" s="87" t="s">
        <v>140</v>
      </c>
      <c r="F122" s="87" t="s">
        <v>140</v>
      </c>
      <c r="G122" s="87" t="s">
        <v>140</v>
      </c>
      <c r="H122" s="87" t="s">
        <v>140</v>
      </c>
      <c r="I122" s="87" t="s">
        <v>140</v>
      </c>
      <c r="J122" s="87" t="s">
        <v>140</v>
      </c>
      <c r="K122" s="52" t="s">
        <v>140</v>
      </c>
    </row>
    <row r="123" spans="3:11" x14ac:dyDescent="0.2">
      <c r="C123" s="1" t="s">
        <v>620</v>
      </c>
      <c r="D123" s="80" t="s">
        <v>140</v>
      </c>
      <c r="E123" s="87" t="s">
        <v>140</v>
      </c>
      <c r="F123" s="87" t="s">
        <v>140</v>
      </c>
      <c r="G123" s="87" t="s">
        <v>140</v>
      </c>
      <c r="H123" s="87" t="s">
        <v>140</v>
      </c>
      <c r="I123" s="87" t="s">
        <v>140</v>
      </c>
      <c r="J123" s="87" t="s">
        <v>140</v>
      </c>
      <c r="K123" s="52" t="s">
        <v>140</v>
      </c>
    </row>
    <row r="124" spans="3:11" x14ac:dyDescent="0.2">
      <c r="C124" s="1" t="s">
        <v>621</v>
      </c>
      <c r="D124" s="80" t="s">
        <v>140</v>
      </c>
      <c r="E124" s="87" t="s">
        <v>140</v>
      </c>
      <c r="F124" s="87" t="s">
        <v>140</v>
      </c>
      <c r="G124" s="15">
        <f t="shared" si="6"/>
        <v>4</v>
      </c>
      <c r="H124" s="87">
        <v>2</v>
      </c>
      <c r="I124" s="87">
        <v>2</v>
      </c>
      <c r="J124" s="87" t="s">
        <v>140</v>
      </c>
      <c r="K124" s="52" t="s">
        <v>140</v>
      </c>
    </row>
    <row r="125" spans="3:11" x14ac:dyDescent="0.2">
      <c r="D125" s="25"/>
      <c r="E125" s="16"/>
      <c r="F125" s="16"/>
      <c r="J125" s="16"/>
    </row>
    <row r="126" spans="3:11" x14ac:dyDescent="0.2">
      <c r="C126" s="1" t="s">
        <v>622</v>
      </c>
      <c r="D126" s="80" t="s">
        <v>140</v>
      </c>
      <c r="E126" s="87" t="s">
        <v>140</v>
      </c>
      <c r="F126" s="87" t="s">
        <v>140</v>
      </c>
      <c r="G126" s="15">
        <f t="shared" ref="G126:G133" si="7">H126+I126</f>
        <v>1</v>
      </c>
      <c r="H126" s="87" t="s">
        <v>140</v>
      </c>
      <c r="I126" s="87">
        <v>1</v>
      </c>
      <c r="J126" s="87" t="s">
        <v>140</v>
      </c>
      <c r="K126" s="52" t="s">
        <v>140</v>
      </c>
    </row>
    <row r="127" spans="3:11" x14ac:dyDescent="0.2">
      <c r="C127" s="1" t="s">
        <v>623</v>
      </c>
      <c r="D127" s="80" t="s">
        <v>140</v>
      </c>
      <c r="E127" s="87" t="s">
        <v>140</v>
      </c>
      <c r="F127" s="87" t="s">
        <v>140</v>
      </c>
      <c r="G127" s="15">
        <f t="shared" si="7"/>
        <v>1</v>
      </c>
      <c r="H127" s="87">
        <v>1</v>
      </c>
      <c r="I127" s="87" t="s">
        <v>140</v>
      </c>
      <c r="J127" s="87">
        <v>1</v>
      </c>
      <c r="K127" s="15">
        <f>J127+F127</f>
        <v>1</v>
      </c>
    </row>
    <row r="128" spans="3:11" x14ac:dyDescent="0.2">
      <c r="C128" s="1" t="s">
        <v>624</v>
      </c>
      <c r="D128" s="80" t="s">
        <v>140</v>
      </c>
      <c r="E128" s="87" t="s">
        <v>140</v>
      </c>
      <c r="F128" s="87" t="s">
        <v>140</v>
      </c>
      <c r="G128" s="15">
        <f t="shared" si="7"/>
        <v>3</v>
      </c>
      <c r="H128" s="87">
        <v>1</v>
      </c>
      <c r="I128" s="87">
        <v>2</v>
      </c>
      <c r="J128" s="87" t="s">
        <v>140</v>
      </c>
      <c r="K128" s="52" t="s">
        <v>140</v>
      </c>
    </row>
    <row r="129" spans="2:19" x14ac:dyDescent="0.2">
      <c r="C129" s="1" t="s">
        <v>625</v>
      </c>
      <c r="D129" s="80">
        <v>3</v>
      </c>
      <c r="E129" s="87">
        <v>1</v>
      </c>
      <c r="F129" s="87" t="s">
        <v>140</v>
      </c>
      <c r="G129" s="15">
        <f t="shared" si="7"/>
        <v>6</v>
      </c>
      <c r="H129" s="87">
        <v>2</v>
      </c>
      <c r="I129" s="16">
        <v>4</v>
      </c>
      <c r="J129" s="87" t="s">
        <v>140</v>
      </c>
      <c r="K129" s="52" t="s">
        <v>140</v>
      </c>
    </row>
    <row r="130" spans="2:19" x14ac:dyDescent="0.2">
      <c r="C130" s="1" t="s">
        <v>626</v>
      </c>
      <c r="D130" s="80" t="s">
        <v>140</v>
      </c>
      <c r="E130" s="87" t="s">
        <v>140</v>
      </c>
      <c r="F130" s="87" t="s">
        <v>140</v>
      </c>
      <c r="G130" s="15">
        <f t="shared" si="7"/>
        <v>1</v>
      </c>
      <c r="H130" s="87" t="s">
        <v>140</v>
      </c>
      <c r="I130" s="87">
        <v>1</v>
      </c>
      <c r="J130" s="87" t="s">
        <v>140</v>
      </c>
      <c r="K130" s="52" t="s">
        <v>140</v>
      </c>
    </row>
    <row r="131" spans="2:19" x14ac:dyDescent="0.2">
      <c r="C131" s="1" t="s">
        <v>627</v>
      </c>
      <c r="D131" s="80" t="s">
        <v>140</v>
      </c>
      <c r="E131" s="87" t="s">
        <v>140</v>
      </c>
      <c r="F131" s="87" t="s">
        <v>140</v>
      </c>
      <c r="G131" s="87" t="s">
        <v>140</v>
      </c>
      <c r="H131" s="87" t="s">
        <v>140</v>
      </c>
      <c r="I131" s="87" t="s">
        <v>140</v>
      </c>
      <c r="J131" s="87" t="s">
        <v>140</v>
      </c>
      <c r="K131" s="52" t="s">
        <v>140</v>
      </c>
    </row>
    <row r="132" spans="2:19" x14ac:dyDescent="0.2">
      <c r="C132" s="1" t="s">
        <v>628</v>
      </c>
      <c r="D132" s="80">
        <v>1</v>
      </c>
      <c r="E132" s="87" t="s">
        <v>140</v>
      </c>
      <c r="F132" s="87" t="s">
        <v>140</v>
      </c>
      <c r="G132" s="15">
        <f t="shared" si="7"/>
        <v>4</v>
      </c>
      <c r="H132" s="87" t="s">
        <v>140</v>
      </c>
      <c r="I132" s="16">
        <v>4</v>
      </c>
      <c r="J132" s="87" t="s">
        <v>140</v>
      </c>
      <c r="K132" s="52" t="s">
        <v>140</v>
      </c>
    </row>
    <row r="133" spans="2:19" x14ac:dyDescent="0.2">
      <c r="C133" s="1" t="s">
        <v>629</v>
      </c>
      <c r="D133" s="80" t="s">
        <v>140</v>
      </c>
      <c r="E133" s="87" t="s">
        <v>140</v>
      </c>
      <c r="F133" s="87" t="s">
        <v>140</v>
      </c>
      <c r="G133" s="15">
        <f t="shared" si="7"/>
        <v>1</v>
      </c>
      <c r="H133" s="87" t="s">
        <v>140</v>
      </c>
      <c r="I133" s="16">
        <v>1</v>
      </c>
      <c r="J133" s="87" t="s">
        <v>140</v>
      </c>
      <c r="K133" s="52" t="s">
        <v>140</v>
      </c>
    </row>
    <row r="134" spans="2:19" x14ac:dyDescent="0.2">
      <c r="D134" s="25"/>
      <c r="E134" s="16"/>
      <c r="F134" s="16"/>
      <c r="J134" s="16"/>
    </row>
    <row r="135" spans="2:19" x14ac:dyDescent="0.2">
      <c r="C135" s="1" t="s">
        <v>630</v>
      </c>
      <c r="D135" s="80" t="s">
        <v>140</v>
      </c>
      <c r="E135" s="87" t="s">
        <v>140</v>
      </c>
      <c r="F135" s="87" t="s">
        <v>140</v>
      </c>
      <c r="G135" s="15">
        <f t="shared" ref="G135:G141" si="8">H135+I135</f>
        <v>3</v>
      </c>
      <c r="H135" s="87" t="s">
        <v>140</v>
      </c>
      <c r="I135" s="87">
        <v>3</v>
      </c>
      <c r="J135" s="87" t="s">
        <v>140</v>
      </c>
      <c r="K135" s="52" t="s">
        <v>140</v>
      </c>
    </row>
    <row r="136" spans="2:19" x14ac:dyDescent="0.2">
      <c r="C136" s="1" t="s">
        <v>631</v>
      </c>
      <c r="D136" s="80" t="s">
        <v>140</v>
      </c>
      <c r="E136" s="87" t="s">
        <v>140</v>
      </c>
      <c r="F136" s="87" t="s">
        <v>140</v>
      </c>
      <c r="G136" s="15">
        <f t="shared" si="8"/>
        <v>3</v>
      </c>
      <c r="H136" s="87" t="s">
        <v>140</v>
      </c>
      <c r="I136" s="16">
        <v>3</v>
      </c>
      <c r="J136" s="87" t="s">
        <v>140</v>
      </c>
      <c r="K136" s="52" t="s">
        <v>140</v>
      </c>
    </row>
    <row r="137" spans="2:19" x14ac:dyDescent="0.2">
      <c r="C137" s="1" t="s">
        <v>632</v>
      </c>
      <c r="D137" s="80" t="s">
        <v>140</v>
      </c>
      <c r="E137" s="87" t="s">
        <v>140</v>
      </c>
      <c r="F137" s="87" t="s">
        <v>140</v>
      </c>
      <c r="G137" s="15">
        <f t="shared" si="8"/>
        <v>2</v>
      </c>
      <c r="H137" s="16">
        <v>1</v>
      </c>
      <c r="I137" s="17">
        <v>1</v>
      </c>
      <c r="J137" s="87">
        <v>1</v>
      </c>
      <c r="K137" s="15">
        <f>J137+F137</f>
        <v>1</v>
      </c>
    </row>
    <row r="138" spans="2:19" x14ac:dyDescent="0.2">
      <c r="C138" s="1" t="s">
        <v>633</v>
      </c>
      <c r="D138" s="80" t="s">
        <v>140</v>
      </c>
      <c r="E138" s="87" t="s">
        <v>140</v>
      </c>
      <c r="F138" s="87" t="s">
        <v>140</v>
      </c>
      <c r="G138" s="87" t="s">
        <v>140</v>
      </c>
      <c r="H138" s="87" t="s">
        <v>140</v>
      </c>
      <c r="I138" s="87" t="s">
        <v>140</v>
      </c>
      <c r="J138" s="87" t="s">
        <v>140</v>
      </c>
      <c r="K138" s="52" t="s">
        <v>140</v>
      </c>
    </row>
    <row r="139" spans="2:19" x14ac:dyDescent="0.2">
      <c r="C139" s="1" t="s">
        <v>634</v>
      </c>
      <c r="D139" s="80" t="s">
        <v>140</v>
      </c>
      <c r="E139" s="87" t="s">
        <v>140</v>
      </c>
      <c r="F139" s="87" t="s">
        <v>140</v>
      </c>
      <c r="G139" s="15">
        <f t="shared" si="8"/>
        <v>6</v>
      </c>
      <c r="H139" s="87">
        <v>1</v>
      </c>
      <c r="I139" s="16">
        <v>5</v>
      </c>
      <c r="J139" s="87" t="s">
        <v>140</v>
      </c>
      <c r="K139" s="52" t="s">
        <v>140</v>
      </c>
    </row>
    <row r="140" spans="2:19" x14ac:dyDescent="0.2">
      <c r="C140" s="1" t="s">
        <v>635</v>
      </c>
      <c r="D140" s="80" t="s">
        <v>140</v>
      </c>
      <c r="E140" s="87" t="s">
        <v>140</v>
      </c>
      <c r="F140" s="87" t="s">
        <v>140</v>
      </c>
      <c r="G140" s="87" t="s">
        <v>140</v>
      </c>
      <c r="H140" s="87" t="s">
        <v>140</v>
      </c>
      <c r="I140" s="87" t="s">
        <v>140</v>
      </c>
      <c r="J140" s="87" t="s">
        <v>140</v>
      </c>
      <c r="K140" s="52" t="s">
        <v>140</v>
      </c>
    </row>
    <row r="141" spans="2:19" x14ac:dyDescent="0.2">
      <c r="C141" s="1" t="s">
        <v>636</v>
      </c>
      <c r="D141" s="80">
        <v>1</v>
      </c>
      <c r="E141" s="87">
        <v>1</v>
      </c>
      <c r="F141" s="87" t="s">
        <v>140</v>
      </c>
      <c r="G141" s="15">
        <f t="shared" si="8"/>
        <v>1</v>
      </c>
      <c r="H141" s="87" t="s">
        <v>140</v>
      </c>
      <c r="I141" s="87">
        <v>1</v>
      </c>
      <c r="J141" s="87" t="s">
        <v>140</v>
      </c>
      <c r="K141" s="52" t="s">
        <v>140</v>
      </c>
    </row>
    <row r="142" spans="2:19" x14ac:dyDescent="0.2">
      <c r="C142" s="1" t="s">
        <v>637</v>
      </c>
      <c r="D142" s="80" t="s">
        <v>140</v>
      </c>
      <c r="E142" s="87" t="s">
        <v>140</v>
      </c>
      <c r="F142" s="87" t="s">
        <v>140</v>
      </c>
      <c r="G142" s="87" t="s">
        <v>140</v>
      </c>
      <c r="H142" s="87" t="s">
        <v>140</v>
      </c>
      <c r="I142" s="87" t="s">
        <v>140</v>
      </c>
      <c r="J142" s="87" t="s">
        <v>140</v>
      </c>
      <c r="K142" s="52" t="s">
        <v>140</v>
      </c>
    </row>
    <row r="143" spans="2:19" x14ac:dyDescent="0.2">
      <c r="C143" s="1" t="s">
        <v>638</v>
      </c>
      <c r="D143" s="80" t="s">
        <v>140</v>
      </c>
      <c r="E143" s="87" t="s">
        <v>140</v>
      </c>
      <c r="F143" s="87" t="s">
        <v>140</v>
      </c>
      <c r="G143" s="87" t="s">
        <v>140</v>
      </c>
      <c r="H143" s="87" t="s">
        <v>140</v>
      </c>
      <c r="I143" s="87" t="s">
        <v>140</v>
      </c>
      <c r="J143" s="87" t="s">
        <v>140</v>
      </c>
      <c r="K143" s="52" t="s">
        <v>140</v>
      </c>
    </row>
    <row r="144" spans="2:19" ht="18" thickBot="1" x14ac:dyDescent="0.25">
      <c r="B144" s="4"/>
      <c r="C144" s="19"/>
      <c r="D144" s="36"/>
      <c r="E144" s="21"/>
      <c r="F144" s="21"/>
      <c r="G144" s="21"/>
      <c r="H144" s="21"/>
      <c r="I144" s="21"/>
      <c r="J144" s="21"/>
      <c r="K144" s="115"/>
      <c r="L144" s="42"/>
      <c r="M144" s="42"/>
      <c r="N144" s="42"/>
      <c r="O144" s="42"/>
      <c r="P144" s="42"/>
      <c r="Q144" s="42"/>
      <c r="R144" s="42"/>
      <c r="S144" s="42"/>
    </row>
    <row r="145" spans="1:4" x14ac:dyDescent="0.2">
      <c r="D145" s="1" t="s">
        <v>656</v>
      </c>
    </row>
    <row r="146" spans="1:4" x14ac:dyDescent="0.2">
      <c r="A146" s="1"/>
      <c r="D146" s="6"/>
    </row>
    <row r="147" spans="1:4" x14ac:dyDescent="0.2">
      <c r="A147" s="6"/>
      <c r="D147" s="6"/>
    </row>
  </sheetData>
  <phoneticPr fontId="2"/>
  <pageMargins left="0.28000000000000003" right="0.66" top="0.55000000000000004" bottom="0.51" header="0.51200000000000001" footer="0.51200000000000001"/>
  <pageSetup paperSize="12" scale="75" orientation="portrait" r:id="rId1"/>
  <headerFooter alignWithMargins="0"/>
  <rowBreaks count="1" manualBreakCount="1">
    <brk id="73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5" transitionEvaluation="1"/>
  <dimension ref="A1:N37"/>
  <sheetViews>
    <sheetView showGridLines="0" topLeftCell="A25" zoomScale="75" zoomScaleNormal="100" workbookViewId="0">
      <selection activeCell="N48" sqref="N48"/>
    </sheetView>
  </sheetViews>
  <sheetFormatPr defaultColWidth="9.625" defaultRowHeight="17.25" x14ac:dyDescent="0.2"/>
  <cols>
    <col min="1" max="1" width="13.375" style="2" customWidth="1"/>
    <col min="2" max="2" width="10.875" style="2" customWidth="1"/>
    <col min="3" max="3" width="9.625" style="2"/>
    <col min="4" max="4" width="10.875" style="2" customWidth="1"/>
    <col min="5" max="5" width="9.625" style="2"/>
    <col min="6" max="12" width="10.875" style="2" customWidth="1"/>
    <col min="13" max="13" width="9.625" style="2"/>
    <col min="14" max="14" width="8.375" style="2" customWidth="1"/>
    <col min="15" max="256" width="9.625" style="2"/>
    <col min="257" max="257" width="13.375" style="2" customWidth="1"/>
    <col min="258" max="258" width="10.875" style="2" customWidth="1"/>
    <col min="259" max="259" width="9.625" style="2"/>
    <col min="260" max="260" width="10.875" style="2" customWidth="1"/>
    <col min="261" max="261" width="9.625" style="2"/>
    <col min="262" max="268" width="10.875" style="2" customWidth="1"/>
    <col min="269" max="269" width="9.625" style="2"/>
    <col min="270" max="270" width="8.375" style="2" customWidth="1"/>
    <col min="271" max="512" width="9.625" style="2"/>
    <col min="513" max="513" width="13.375" style="2" customWidth="1"/>
    <col min="514" max="514" width="10.875" style="2" customWidth="1"/>
    <col min="515" max="515" width="9.625" style="2"/>
    <col min="516" max="516" width="10.875" style="2" customWidth="1"/>
    <col min="517" max="517" width="9.625" style="2"/>
    <col min="518" max="524" width="10.875" style="2" customWidth="1"/>
    <col min="525" max="525" width="9.625" style="2"/>
    <col min="526" max="526" width="8.375" style="2" customWidth="1"/>
    <col min="527" max="768" width="9.625" style="2"/>
    <col min="769" max="769" width="13.375" style="2" customWidth="1"/>
    <col min="770" max="770" width="10.875" style="2" customWidth="1"/>
    <col min="771" max="771" width="9.625" style="2"/>
    <col min="772" max="772" width="10.875" style="2" customWidth="1"/>
    <col min="773" max="773" width="9.625" style="2"/>
    <col min="774" max="780" width="10.875" style="2" customWidth="1"/>
    <col min="781" max="781" width="9.625" style="2"/>
    <col min="782" max="782" width="8.375" style="2" customWidth="1"/>
    <col min="783" max="1024" width="9.625" style="2"/>
    <col min="1025" max="1025" width="13.375" style="2" customWidth="1"/>
    <col min="1026" max="1026" width="10.875" style="2" customWidth="1"/>
    <col min="1027" max="1027" width="9.625" style="2"/>
    <col min="1028" max="1028" width="10.875" style="2" customWidth="1"/>
    <col min="1029" max="1029" width="9.625" style="2"/>
    <col min="1030" max="1036" width="10.875" style="2" customWidth="1"/>
    <col min="1037" max="1037" width="9.625" style="2"/>
    <col min="1038" max="1038" width="8.375" style="2" customWidth="1"/>
    <col min="1039" max="1280" width="9.625" style="2"/>
    <col min="1281" max="1281" width="13.375" style="2" customWidth="1"/>
    <col min="1282" max="1282" width="10.875" style="2" customWidth="1"/>
    <col min="1283" max="1283" width="9.625" style="2"/>
    <col min="1284" max="1284" width="10.875" style="2" customWidth="1"/>
    <col min="1285" max="1285" width="9.625" style="2"/>
    <col min="1286" max="1292" width="10.875" style="2" customWidth="1"/>
    <col min="1293" max="1293" width="9.625" style="2"/>
    <col min="1294" max="1294" width="8.375" style="2" customWidth="1"/>
    <col min="1295" max="1536" width="9.625" style="2"/>
    <col min="1537" max="1537" width="13.375" style="2" customWidth="1"/>
    <col min="1538" max="1538" width="10.875" style="2" customWidth="1"/>
    <col min="1539" max="1539" width="9.625" style="2"/>
    <col min="1540" max="1540" width="10.875" style="2" customWidth="1"/>
    <col min="1541" max="1541" width="9.625" style="2"/>
    <col min="1542" max="1548" width="10.875" style="2" customWidth="1"/>
    <col min="1549" max="1549" width="9.625" style="2"/>
    <col min="1550" max="1550" width="8.375" style="2" customWidth="1"/>
    <col min="1551" max="1792" width="9.625" style="2"/>
    <col min="1793" max="1793" width="13.375" style="2" customWidth="1"/>
    <col min="1794" max="1794" width="10.875" style="2" customWidth="1"/>
    <col min="1795" max="1795" width="9.625" style="2"/>
    <col min="1796" max="1796" width="10.875" style="2" customWidth="1"/>
    <col min="1797" max="1797" width="9.625" style="2"/>
    <col min="1798" max="1804" width="10.875" style="2" customWidth="1"/>
    <col min="1805" max="1805" width="9.625" style="2"/>
    <col min="1806" max="1806" width="8.375" style="2" customWidth="1"/>
    <col min="1807" max="2048" width="9.625" style="2"/>
    <col min="2049" max="2049" width="13.375" style="2" customWidth="1"/>
    <col min="2050" max="2050" width="10.875" style="2" customWidth="1"/>
    <col min="2051" max="2051" width="9.625" style="2"/>
    <col min="2052" max="2052" width="10.875" style="2" customWidth="1"/>
    <col min="2053" max="2053" width="9.625" style="2"/>
    <col min="2054" max="2060" width="10.875" style="2" customWidth="1"/>
    <col min="2061" max="2061" width="9.625" style="2"/>
    <col min="2062" max="2062" width="8.375" style="2" customWidth="1"/>
    <col min="2063" max="2304" width="9.625" style="2"/>
    <col min="2305" max="2305" width="13.375" style="2" customWidth="1"/>
    <col min="2306" max="2306" width="10.875" style="2" customWidth="1"/>
    <col min="2307" max="2307" width="9.625" style="2"/>
    <col min="2308" max="2308" width="10.875" style="2" customWidth="1"/>
    <col min="2309" max="2309" width="9.625" style="2"/>
    <col min="2310" max="2316" width="10.875" style="2" customWidth="1"/>
    <col min="2317" max="2317" width="9.625" style="2"/>
    <col min="2318" max="2318" width="8.375" style="2" customWidth="1"/>
    <col min="2319" max="2560" width="9.625" style="2"/>
    <col min="2561" max="2561" width="13.375" style="2" customWidth="1"/>
    <col min="2562" max="2562" width="10.875" style="2" customWidth="1"/>
    <col min="2563" max="2563" width="9.625" style="2"/>
    <col min="2564" max="2564" width="10.875" style="2" customWidth="1"/>
    <col min="2565" max="2565" width="9.625" style="2"/>
    <col min="2566" max="2572" width="10.875" style="2" customWidth="1"/>
    <col min="2573" max="2573" width="9.625" style="2"/>
    <col min="2574" max="2574" width="8.375" style="2" customWidth="1"/>
    <col min="2575" max="2816" width="9.625" style="2"/>
    <col min="2817" max="2817" width="13.375" style="2" customWidth="1"/>
    <col min="2818" max="2818" width="10.875" style="2" customWidth="1"/>
    <col min="2819" max="2819" width="9.625" style="2"/>
    <col min="2820" max="2820" width="10.875" style="2" customWidth="1"/>
    <col min="2821" max="2821" width="9.625" style="2"/>
    <col min="2822" max="2828" width="10.875" style="2" customWidth="1"/>
    <col min="2829" max="2829" width="9.625" style="2"/>
    <col min="2830" max="2830" width="8.375" style="2" customWidth="1"/>
    <col min="2831" max="3072" width="9.625" style="2"/>
    <col min="3073" max="3073" width="13.375" style="2" customWidth="1"/>
    <col min="3074" max="3074" width="10.875" style="2" customWidth="1"/>
    <col min="3075" max="3075" width="9.625" style="2"/>
    <col min="3076" max="3076" width="10.875" style="2" customWidth="1"/>
    <col min="3077" max="3077" width="9.625" style="2"/>
    <col min="3078" max="3084" width="10.875" style="2" customWidth="1"/>
    <col min="3085" max="3085" width="9.625" style="2"/>
    <col min="3086" max="3086" width="8.375" style="2" customWidth="1"/>
    <col min="3087" max="3328" width="9.625" style="2"/>
    <col min="3329" max="3329" width="13.375" style="2" customWidth="1"/>
    <col min="3330" max="3330" width="10.875" style="2" customWidth="1"/>
    <col min="3331" max="3331" width="9.625" style="2"/>
    <col min="3332" max="3332" width="10.875" style="2" customWidth="1"/>
    <col min="3333" max="3333" width="9.625" style="2"/>
    <col min="3334" max="3340" width="10.875" style="2" customWidth="1"/>
    <col min="3341" max="3341" width="9.625" style="2"/>
    <col min="3342" max="3342" width="8.375" style="2" customWidth="1"/>
    <col min="3343" max="3584" width="9.625" style="2"/>
    <col min="3585" max="3585" width="13.375" style="2" customWidth="1"/>
    <col min="3586" max="3586" width="10.875" style="2" customWidth="1"/>
    <col min="3587" max="3587" width="9.625" style="2"/>
    <col min="3588" max="3588" width="10.875" style="2" customWidth="1"/>
    <col min="3589" max="3589" width="9.625" style="2"/>
    <col min="3590" max="3596" width="10.875" style="2" customWidth="1"/>
    <col min="3597" max="3597" width="9.625" style="2"/>
    <col min="3598" max="3598" width="8.375" style="2" customWidth="1"/>
    <col min="3599" max="3840" width="9.625" style="2"/>
    <col min="3841" max="3841" width="13.375" style="2" customWidth="1"/>
    <col min="3842" max="3842" width="10.875" style="2" customWidth="1"/>
    <col min="3843" max="3843" width="9.625" style="2"/>
    <col min="3844" max="3844" width="10.875" style="2" customWidth="1"/>
    <col min="3845" max="3845" width="9.625" style="2"/>
    <col min="3846" max="3852" width="10.875" style="2" customWidth="1"/>
    <col min="3853" max="3853" width="9.625" style="2"/>
    <col min="3854" max="3854" width="8.375" style="2" customWidth="1"/>
    <col min="3855" max="4096" width="9.625" style="2"/>
    <col min="4097" max="4097" width="13.375" style="2" customWidth="1"/>
    <col min="4098" max="4098" width="10.875" style="2" customWidth="1"/>
    <col min="4099" max="4099" width="9.625" style="2"/>
    <col min="4100" max="4100" width="10.875" style="2" customWidth="1"/>
    <col min="4101" max="4101" width="9.625" style="2"/>
    <col min="4102" max="4108" width="10.875" style="2" customWidth="1"/>
    <col min="4109" max="4109" width="9.625" style="2"/>
    <col min="4110" max="4110" width="8.375" style="2" customWidth="1"/>
    <col min="4111" max="4352" width="9.625" style="2"/>
    <col min="4353" max="4353" width="13.375" style="2" customWidth="1"/>
    <col min="4354" max="4354" width="10.875" style="2" customWidth="1"/>
    <col min="4355" max="4355" width="9.625" style="2"/>
    <col min="4356" max="4356" width="10.875" style="2" customWidth="1"/>
    <col min="4357" max="4357" width="9.625" style="2"/>
    <col min="4358" max="4364" width="10.875" style="2" customWidth="1"/>
    <col min="4365" max="4365" width="9.625" style="2"/>
    <col min="4366" max="4366" width="8.375" style="2" customWidth="1"/>
    <col min="4367" max="4608" width="9.625" style="2"/>
    <col min="4609" max="4609" width="13.375" style="2" customWidth="1"/>
    <col min="4610" max="4610" width="10.875" style="2" customWidth="1"/>
    <col min="4611" max="4611" width="9.625" style="2"/>
    <col min="4612" max="4612" width="10.875" style="2" customWidth="1"/>
    <col min="4613" max="4613" width="9.625" style="2"/>
    <col min="4614" max="4620" width="10.875" style="2" customWidth="1"/>
    <col min="4621" max="4621" width="9.625" style="2"/>
    <col min="4622" max="4622" width="8.375" style="2" customWidth="1"/>
    <col min="4623" max="4864" width="9.625" style="2"/>
    <col min="4865" max="4865" width="13.375" style="2" customWidth="1"/>
    <col min="4866" max="4866" width="10.875" style="2" customWidth="1"/>
    <col min="4867" max="4867" width="9.625" style="2"/>
    <col min="4868" max="4868" width="10.875" style="2" customWidth="1"/>
    <col min="4869" max="4869" width="9.625" style="2"/>
    <col min="4870" max="4876" width="10.875" style="2" customWidth="1"/>
    <col min="4877" max="4877" width="9.625" style="2"/>
    <col min="4878" max="4878" width="8.375" style="2" customWidth="1"/>
    <col min="4879" max="5120" width="9.625" style="2"/>
    <col min="5121" max="5121" width="13.375" style="2" customWidth="1"/>
    <col min="5122" max="5122" width="10.875" style="2" customWidth="1"/>
    <col min="5123" max="5123" width="9.625" style="2"/>
    <col min="5124" max="5124" width="10.875" style="2" customWidth="1"/>
    <col min="5125" max="5125" width="9.625" style="2"/>
    <col min="5126" max="5132" width="10.875" style="2" customWidth="1"/>
    <col min="5133" max="5133" width="9.625" style="2"/>
    <col min="5134" max="5134" width="8.375" style="2" customWidth="1"/>
    <col min="5135" max="5376" width="9.625" style="2"/>
    <col min="5377" max="5377" width="13.375" style="2" customWidth="1"/>
    <col min="5378" max="5378" width="10.875" style="2" customWidth="1"/>
    <col min="5379" max="5379" width="9.625" style="2"/>
    <col min="5380" max="5380" width="10.875" style="2" customWidth="1"/>
    <col min="5381" max="5381" width="9.625" style="2"/>
    <col min="5382" max="5388" width="10.875" style="2" customWidth="1"/>
    <col min="5389" max="5389" width="9.625" style="2"/>
    <col min="5390" max="5390" width="8.375" style="2" customWidth="1"/>
    <col min="5391" max="5632" width="9.625" style="2"/>
    <col min="5633" max="5633" width="13.375" style="2" customWidth="1"/>
    <col min="5634" max="5634" width="10.875" style="2" customWidth="1"/>
    <col min="5635" max="5635" width="9.625" style="2"/>
    <col min="5636" max="5636" width="10.875" style="2" customWidth="1"/>
    <col min="5637" max="5637" width="9.625" style="2"/>
    <col min="5638" max="5644" width="10.875" style="2" customWidth="1"/>
    <col min="5645" max="5645" width="9.625" style="2"/>
    <col min="5646" max="5646" width="8.375" style="2" customWidth="1"/>
    <col min="5647" max="5888" width="9.625" style="2"/>
    <col min="5889" max="5889" width="13.375" style="2" customWidth="1"/>
    <col min="5890" max="5890" width="10.875" style="2" customWidth="1"/>
    <col min="5891" max="5891" width="9.625" style="2"/>
    <col min="5892" max="5892" width="10.875" style="2" customWidth="1"/>
    <col min="5893" max="5893" width="9.625" style="2"/>
    <col min="5894" max="5900" width="10.875" style="2" customWidth="1"/>
    <col min="5901" max="5901" width="9.625" style="2"/>
    <col min="5902" max="5902" width="8.375" style="2" customWidth="1"/>
    <col min="5903" max="6144" width="9.625" style="2"/>
    <col min="6145" max="6145" width="13.375" style="2" customWidth="1"/>
    <col min="6146" max="6146" width="10.875" style="2" customWidth="1"/>
    <col min="6147" max="6147" width="9.625" style="2"/>
    <col min="6148" max="6148" width="10.875" style="2" customWidth="1"/>
    <col min="6149" max="6149" width="9.625" style="2"/>
    <col min="6150" max="6156" width="10.875" style="2" customWidth="1"/>
    <col min="6157" max="6157" width="9.625" style="2"/>
    <col min="6158" max="6158" width="8.375" style="2" customWidth="1"/>
    <col min="6159" max="6400" width="9.625" style="2"/>
    <col min="6401" max="6401" width="13.375" style="2" customWidth="1"/>
    <col min="6402" max="6402" width="10.875" style="2" customWidth="1"/>
    <col min="6403" max="6403" width="9.625" style="2"/>
    <col min="6404" max="6404" width="10.875" style="2" customWidth="1"/>
    <col min="6405" max="6405" width="9.625" style="2"/>
    <col min="6406" max="6412" width="10.875" style="2" customWidth="1"/>
    <col min="6413" max="6413" width="9.625" style="2"/>
    <col min="6414" max="6414" width="8.375" style="2" customWidth="1"/>
    <col min="6415" max="6656" width="9.625" style="2"/>
    <col min="6657" max="6657" width="13.375" style="2" customWidth="1"/>
    <col min="6658" max="6658" width="10.875" style="2" customWidth="1"/>
    <col min="6659" max="6659" width="9.625" style="2"/>
    <col min="6660" max="6660" width="10.875" style="2" customWidth="1"/>
    <col min="6661" max="6661" width="9.625" style="2"/>
    <col min="6662" max="6668" width="10.875" style="2" customWidth="1"/>
    <col min="6669" max="6669" width="9.625" style="2"/>
    <col min="6670" max="6670" width="8.375" style="2" customWidth="1"/>
    <col min="6671" max="6912" width="9.625" style="2"/>
    <col min="6913" max="6913" width="13.375" style="2" customWidth="1"/>
    <col min="6914" max="6914" width="10.875" style="2" customWidth="1"/>
    <col min="6915" max="6915" width="9.625" style="2"/>
    <col min="6916" max="6916" width="10.875" style="2" customWidth="1"/>
    <col min="6917" max="6917" width="9.625" style="2"/>
    <col min="6918" max="6924" width="10.875" style="2" customWidth="1"/>
    <col min="6925" max="6925" width="9.625" style="2"/>
    <col min="6926" max="6926" width="8.375" style="2" customWidth="1"/>
    <col min="6927" max="7168" width="9.625" style="2"/>
    <col min="7169" max="7169" width="13.375" style="2" customWidth="1"/>
    <col min="7170" max="7170" width="10.875" style="2" customWidth="1"/>
    <col min="7171" max="7171" width="9.625" style="2"/>
    <col min="7172" max="7172" width="10.875" style="2" customWidth="1"/>
    <col min="7173" max="7173" width="9.625" style="2"/>
    <col min="7174" max="7180" width="10.875" style="2" customWidth="1"/>
    <col min="7181" max="7181" width="9.625" style="2"/>
    <col min="7182" max="7182" width="8.375" style="2" customWidth="1"/>
    <col min="7183" max="7424" width="9.625" style="2"/>
    <col min="7425" max="7425" width="13.375" style="2" customWidth="1"/>
    <col min="7426" max="7426" width="10.875" style="2" customWidth="1"/>
    <col min="7427" max="7427" width="9.625" style="2"/>
    <col min="7428" max="7428" width="10.875" style="2" customWidth="1"/>
    <col min="7429" max="7429" width="9.625" style="2"/>
    <col min="7430" max="7436" width="10.875" style="2" customWidth="1"/>
    <col min="7437" max="7437" width="9.625" style="2"/>
    <col min="7438" max="7438" width="8.375" style="2" customWidth="1"/>
    <col min="7439" max="7680" width="9.625" style="2"/>
    <col min="7681" max="7681" width="13.375" style="2" customWidth="1"/>
    <col min="7682" max="7682" width="10.875" style="2" customWidth="1"/>
    <col min="7683" max="7683" width="9.625" style="2"/>
    <col min="7684" max="7684" width="10.875" style="2" customWidth="1"/>
    <col min="7685" max="7685" width="9.625" style="2"/>
    <col min="7686" max="7692" width="10.875" style="2" customWidth="1"/>
    <col min="7693" max="7693" width="9.625" style="2"/>
    <col min="7694" max="7694" width="8.375" style="2" customWidth="1"/>
    <col min="7695" max="7936" width="9.625" style="2"/>
    <col min="7937" max="7937" width="13.375" style="2" customWidth="1"/>
    <col min="7938" max="7938" width="10.875" style="2" customWidth="1"/>
    <col min="7939" max="7939" width="9.625" style="2"/>
    <col min="7940" max="7940" width="10.875" style="2" customWidth="1"/>
    <col min="7941" max="7941" width="9.625" style="2"/>
    <col min="7942" max="7948" width="10.875" style="2" customWidth="1"/>
    <col min="7949" max="7949" width="9.625" style="2"/>
    <col min="7950" max="7950" width="8.375" style="2" customWidth="1"/>
    <col min="7951" max="8192" width="9.625" style="2"/>
    <col min="8193" max="8193" width="13.375" style="2" customWidth="1"/>
    <col min="8194" max="8194" width="10.875" style="2" customWidth="1"/>
    <col min="8195" max="8195" width="9.625" style="2"/>
    <col min="8196" max="8196" width="10.875" style="2" customWidth="1"/>
    <col min="8197" max="8197" width="9.625" style="2"/>
    <col min="8198" max="8204" width="10.875" style="2" customWidth="1"/>
    <col min="8205" max="8205" width="9.625" style="2"/>
    <col min="8206" max="8206" width="8.375" style="2" customWidth="1"/>
    <col min="8207" max="8448" width="9.625" style="2"/>
    <col min="8449" max="8449" width="13.375" style="2" customWidth="1"/>
    <col min="8450" max="8450" width="10.875" style="2" customWidth="1"/>
    <col min="8451" max="8451" width="9.625" style="2"/>
    <col min="8452" max="8452" width="10.875" style="2" customWidth="1"/>
    <col min="8453" max="8453" width="9.625" style="2"/>
    <col min="8454" max="8460" width="10.875" style="2" customWidth="1"/>
    <col min="8461" max="8461" width="9.625" style="2"/>
    <col min="8462" max="8462" width="8.375" style="2" customWidth="1"/>
    <col min="8463" max="8704" width="9.625" style="2"/>
    <col min="8705" max="8705" width="13.375" style="2" customWidth="1"/>
    <col min="8706" max="8706" width="10.875" style="2" customWidth="1"/>
    <col min="8707" max="8707" width="9.625" style="2"/>
    <col min="8708" max="8708" width="10.875" style="2" customWidth="1"/>
    <col min="8709" max="8709" width="9.625" style="2"/>
    <col min="8710" max="8716" width="10.875" style="2" customWidth="1"/>
    <col min="8717" max="8717" width="9.625" style="2"/>
    <col min="8718" max="8718" width="8.375" style="2" customWidth="1"/>
    <col min="8719" max="8960" width="9.625" style="2"/>
    <col min="8961" max="8961" width="13.375" style="2" customWidth="1"/>
    <col min="8962" max="8962" width="10.875" style="2" customWidth="1"/>
    <col min="8963" max="8963" width="9.625" style="2"/>
    <col min="8964" max="8964" width="10.875" style="2" customWidth="1"/>
    <col min="8965" max="8965" width="9.625" style="2"/>
    <col min="8966" max="8972" width="10.875" style="2" customWidth="1"/>
    <col min="8973" max="8973" width="9.625" style="2"/>
    <col min="8974" max="8974" width="8.375" style="2" customWidth="1"/>
    <col min="8975" max="9216" width="9.625" style="2"/>
    <col min="9217" max="9217" width="13.375" style="2" customWidth="1"/>
    <col min="9218" max="9218" width="10.875" style="2" customWidth="1"/>
    <col min="9219" max="9219" width="9.625" style="2"/>
    <col min="9220" max="9220" width="10.875" style="2" customWidth="1"/>
    <col min="9221" max="9221" width="9.625" style="2"/>
    <col min="9222" max="9228" width="10.875" style="2" customWidth="1"/>
    <col min="9229" max="9229" width="9.625" style="2"/>
    <col min="9230" max="9230" width="8.375" style="2" customWidth="1"/>
    <col min="9231" max="9472" width="9.625" style="2"/>
    <col min="9473" max="9473" width="13.375" style="2" customWidth="1"/>
    <col min="9474" max="9474" width="10.875" style="2" customWidth="1"/>
    <col min="9475" max="9475" width="9.625" style="2"/>
    <col min="9476" max="9476" width="10.875" style="2" customWidth="1"/>
    <col min="9477" max="9477" width="9.625" style="2"/>
    <col min="9478" max="9484" width="10.875" style="2" customWidth="1"/>
    <col min="9485" max="9485" width="9.625" style="2"/>
    <col min="9486" max="9486" width="8.375" style="2" customWidth="1"/>
    <col min="9487" max="9728" width="9.625" style="2"/>
    <col min="9729" max="9729" width="13.375" style="2" customWidth="1"/>
    <col min="9730" max="9730" width="10.875" style="2" customWidth="1"/>
    <col min="9731" max="9731" width="9.625" style="2"/>
    <col min="9732" max="9732" width="10.875" style="2" customWidth="1"/>
    <col min="9733" max="9733" width="9.625" style="2"/>
    <col min="9734" max="9740" width="10.875" style="2" customWidth="1"/>
    <col min="9741" max="9741" width="9.625" style="2"/>
    <col min="9742" max="9742" width="8.375" style="2" customWidth="1"/>
    <col min="9743" max="9984" width="9.625" style="2"/>
    <col min="9985" max="9985" width="13.375" style="2" customWidth="1"/>
    <col min="9986" max="9986" width="10.875" style="2" customWidth="1"/>
    <col min="9987" max="9987" width="9.625" style="2"/>
    <col min="9988" max="9988" width="10.875" style="2" customWidth="1"/>
    <col min="9989" max="9989" width="9.625" style="2"/>
    <col min="9990" max="9996" width="10.875" style="2" customWidth="1"/>
    <col min="9997" max="9997" width="9.625" style="2"/>
    <col min="9998" max="9998" width="8.375" style="2" customWidth="1"/>
    <col min="9999" max="10240" width="9.625" style="2"/>
    <col min="10241" max="10241" width="13.375" style="2" customWidth="1"/>
    <col min="10242" max="10242" width="10.875" style="2" customWidth="1"/>
    <col min="10243" max="10243" width="9.625" style="2"/>
    <col min="10244" max="10244" width="10.875" style="2" customWidth="1"/>
    <col min="10245" max="10245" width="9.625" style="2"/>
    <col min="10246" max="10252" width="10.875" style="2" customWidth="1"/>
    <col min="10253" max="10253" width="9.625" style="2"/>
    <col min="10254" max="10254" width="8.375" style="2" customWidth="1"/>
    <col min="10255" max="10496" width="9.625" style="2"/>
    <col min="10497" max="10497" width="13.375" style="2" customWidth="1"/>
    <col min="10498" max="10498" width="10.875" style="2" customWidth="1"/>
    <col min="10499" max="10499" width="9.625" style="2"/>
    <col min="10500" max="10500" width="10.875" style="2" customWidth="1"/>
    <col min="10501" max="10501" width="9.625" style="2"/>
    <col min="10502" max="10508" width="10.875" style="2" customWidth="1"/>
    <col min="10509" max="10509" width="9.625" style="2"/>
    <col min="10510" max="10510" width="8.375" style="2" customWidth="1"/>
    <col min="10511" max="10752" width="9.625" style="2"/>
    <col min="10753" max="10753" width="13.375" style="2" customWidth="1"/>
    <col min="10754" max="10754" width="10.875" style="2" customWidth="1"/>
    <col min="10755" max="10755" width="9.625" style="2"/>
    <col min="10756" max="10756" width="10.875" style="2" customWidth="1"/>
    <col min="10757" max="10757" width="9.625" style="2"/>
    <col min="10758" max="10764" width="10.875" style="2" customWidth="1"/>
    <col min="10765" max="10765" width="9.625" style="2"/>
    <col min="10766" max="10766" width="8.375" style="2" customWidth="1"/>
    <col min="10767" max="11008" width="9.625" style="2"/>
    <col min="11009" max="11009" width="13.375" style="2" customWidth="1"/>
    <col min="11010" max="11010" width="10.875" style="2" customWidth="1"/>
    <col min="11011" max="11011" width="9.625" style="2"/>
    <col min="11012" max="11012" width="10.875" style="2" customWidth="1"/>
    <col min="11013" max="11013" width="9.625" style="2"/>
    <col min="11014" max="11020" width="10.875" style="2" customWidth="1"/>
    <col min="11021" max="11021" width="9.625" style="2"/>
    <col min="11022" max="11022" width="8.375" style="2" customWidth="1"/>
    <col min="11023" max="11264" width="9.625" style="2"/>
    <col min="11265" max="11265" width="13.375" style="2" customWidth="1"/>
    <col min="11266" max="11266" width="10.875" style="2" customWidth="1"/>
    <col min="11267" max="11267" width="9.625" style="2"/>
    <col min="11268" max="11268" width="10.875" style="2" customWidth="1"/>
    <col min="11269" max="11269" width="9.625" style="2"/>
    <col min="11270" max="11276" width="10.875" style="2" customWidth="1"/>
    <col min="11277" max="11277" width="9.625" style="2"/>
    <col min="11278" max="11278" width="8.375" style="2" customWidth="1"/>
    <col min="11279" max="11520" width="9.625" style="2"/>
    <col min="11521" max="11521" width="13.375" style="2" customWidth="1"/>
    <col min="11522" max="11522" width="10.875" style="2" customWidth="1"/>
    <col min="11523" max="11523" width="9.625" style="2"/>
    <col min="11524" max="11524" width="10.875" style="2" customWidth="1"/>
    <col min="11525" max="11525" width="9.625" style="2"/>
    <col min="11526" max="11532" width="10.875" style="2" customWidth="1"/>
    <col min="11533" max="11533" width="9.625" style="2"/>
    <col min="11534" max="11534" width="8.375" style="2" customWidth="1"/>
    <col min="11535" max="11776" width="9.625" style="2"/>
    <col min="11777" max="11777" width="13.375" style="2" customWidth="1"/>
    <col min="11778" max="11778" width="10.875" style="2" customWidth="1"/>
    <col min="11779" max="11779" width="9.625" style="2"/>
    <col min="11780" max="11780" width="10.875" style="2" customWidth="1"/>
    <col min="11781" max="11781" width="9.625" style="2"/>
    <col min="11782" max="11788" width="10.875" style="2" customWidth="1"/>
    <col min="11789" max="11789" width="9.625" style="2"/>
    <col min="11790" max="11790" width="8.375" style="2" customWidth="1"/>
    <col min="11791" max="12032" width="9.625" style="2"/>
    <col min="12033" max="12033" width="13.375" style="2" customWidth="1"/>
    <col min="12034" max="12034" width="10.875" style="2" customWidth="1"/>
    <col min="12035" max="12035" width="9.625" style="2"/>
    <col min="12036" max="12036" width="10.875" style="2" customWidth="1"/>
    <col min="12037" max="12037" width="9.625" style="2"/>
    <col min="12038" max="12044" width="10.875" style="2" customWidth="1"/>
    <col min="12045" max="12045" width="9.625" style="2"/>
    <col min="12046" max="12046" width="8.375" style="2" customWidth="1"/>
    <col min="12047" max="12288" width="9.625" style="2"/>
    <col min="12289" max="12289" width="13.375" style="2" customWidth="1"/>
    <col min="12290" max="12290" width="10.875" style="2" customWidth="1"/>
    <col min="12291" max="12291" width="9.625" style="2"/>
    <col min="12292" max="12292" width="10.875" style="2" customWidth="1"/>
    <col min="12293" max="12293" width="9.625" style="2"/>
    <col min="12294" max="12300" width="10.875" style="2" customWidth="1"/>
    <col min="12301" max="12301" width="9.625" style="2"/>
    <col min="12302" max="12302" width="8.375" style="2" customWidth="1"/>
    <col min="12303" max="12544" width="9.625" style="2"/>
    <col min="12545" max="12545" width="13.375" style="2" customWidth="1"/>
    <col min="12546" max="12546" width="10.875" style="2" customWidth="1"/>
    <col min="12547" max="12547" width="9.625" style="2"/>
    <col min="12548" max="12548" width="10.875" style="2" customWidth="1"/>
    <col min="12549" max="12549" width="9.625" style="2"/>
    <col min="12550" max="12556" width="10.875" style="2" customWidth="1"/>
    <col min="12557" max="12557" width="9.625" style="2"/>
    <col min="12558" max="12558" width="8.375" style="2" customWidth="1"/>
    <col min="12559" max="12800" width="9.625" style="2"/>
    <col min="12801" max="12801" width="13.375" style="2" customWidth="1"/>
    <col min="12802" max="12802" width="10.875" style="2" customWidth="1"/>
    <col min="12803" max="12803" width="9.625" style="2"/>
    <col min="12804" max="12804" width="10.875" style="2" customWidth="1"/>
    <col min="12805" max="12805" width="9.625" style="2"/>
    <col min="12806" max="12812" width="10.875" style="2" customWidth="1"/>
    <col min="12813" max="12813" width="9.625" style="2"/>
    <col min="12814" max="12814" width="8.375" style="2" customWidth="1"/>
    <col min="12815" max="13056" width="9.625" style="2"/>
    <col min="13057" max="13057" width="13.375" style="2" customWidth="1"/>
    <col min="13058" max="13058" width="10.875" style="2" customWidth="1"/>
    <col min="13059" max="13059" width="9.625" style="2"/>
    <col min="13060" max="13060" width="10.875" style="2" customWidth="1"/>
    <col min="13061" max="13061" width="9.625" style="2"/>
    <col min="13062" max="13068" width="10.875" style="2" customWidth="1"/>
    <col min="13069" max="13069" width="9.625" style="2"/>
    <col min="13070" max="13070" width="8.375" style="2" customWidth="1"/>
    <col min="13071" max="13312" width="9.625" style="2"/>
    <col min="13313" max="13313" width="13.375" style="2" customWidth="1"/>
    <col min="13314" max="13314" width="10.875" style="2" customWidth="1"/>
    <col min="13315" max="13315" width="9.625" style="2"/>
    <col min="13316" max="13316" width="10.875" style="2" customWidth="1"/>
    <col min="13317" max="13317" width="9.625" style="2"/>
    <col min="13318" max="13324" width="10.875" style="2" customWidth="1"/>
    <col min="13325" max="13325" width="9.625" style="2"/>
    <col min="13326" max="13326" width="8.375" style="2" customWidth="1"/>
    <col min="13327" max="13568" width="9.625" style="2"/>
    <col min="13569" max="13569" width="13.375" style="2" customWidth="1"/>
    <col min="13570" max="13570" width="10.875" style="2" customWidth="1"/>
    <col min="13571" max="13571" width="9.625" style="2"/>
    <col min="13572" max="13572" width="10.875" style="2" customWidth="1"/>
    <col min="13573" max="13573" width="9.625" style="2"/>
    <col min="13574" max="13580" width="10.875" style="2" customWidth="1"/>
    <col min="13581" max="13581" width="9.625" style="2"/>
    <col min="13582" max="13582" width="8.375" style="2" customWidth="1"/>
    <col min="13583" max="13824" width="9.625" style="2"/>
    <col min="13825" max="13825" width="13.375" style="2" customWidth="1"/>
    <col min="13826" max="13826" width="10.875" style="2" customWidth="1"/>
    <col min="13827" max="13827" width="9.625" style="2"/>
    <col min="13828" max="13828" width="10.875" style="2" customWidth="1"/>
    <col min="13829" max="13829" width="9.625" style="2"/>
    <col min="13830" max="13836" width="10.875" style="2" customWidth="1"/>
    <col min="13837" max="13837" width="9.625" style="2"/>
    <col min="13838" max="13838" width="8.375" style="2" customWidth="1"/>
    <col min="13839" max="14080" width="9.625" style="2"/>
    <col min="14081" max="14081" width="13.375" style="2" customWidth="1"/>
    <col min="14082" max="14082" width="10.875" style="2" customWidth="1"/>
    <col min="14083" max="14083" width="9.625" style="2"/>
    <col min="14084" max="14084" width="10.875" style="2" customWidth="1"/>
    <col min="14085" max="14085" width="9.625" style="2"/>
    <col min="14086" max="14092" width="10.875" style="2" customWidth="1"/>
    <col min="14093" max="14093" width="9.625" style="2"/>
    <col min="14094" max="14094" width="8.375" style="2" customWidth="1"/>
    <col min="14095" max="14336" width="9.625" style="2"/>
    <col min="14337" max="14337" width="13.375" style="2" customWidth="1"/>
    <col min="14338" max="14338" width="10.875" style="2" customWidth="1"/>
    <col min="14339" max="14339" width="9.625" style="2"/>
    <col min="14340" max="14340" width="10.875" style="2" customWidth="1"/>
    <col min="14341" max="14341" width="9.625" style="2"/>
    <col min="14342" max="14348" width="10.875" style="2" customWidth="1"/>
    <col min="14349" max="14349" width="9.625" style="2"/>
    <col min="14350" max="14350" width="8.375" style="2" customWidth="1"/>
    <col min="14351" max="14592" width="9.625" style="2"/>
    <col min="14593" max="14593" width="13.375" style="2" customWidth="1"/>
    <col min="14594" max="14594" width="10.875" style="2" customWidth="1"/>
    <col min="14595" max="14595" width="9.625" style="2"/>
    <col min="14596" max="14596" width="10.875" style="2" customWidth="1"/>
    <col min="14597" max="14597" width="9.625" style="2"/>
    <col min="14598" max="14604" width="10.875" style="2" customWidth="1"/>
    <col min="14605" max="14605" width="9.625" style="2"/>
    <col min="14606" max="14606" width="8.375" style="2" customWidth="1"/>
    <col min="14607" max="14848" width="9.625" style="2"/>
    <col min="14849" max="14849" width="13.375" style="2" customWidth="1"/>
    <col min="14850" max="14850" width="10.875" style="2" customWidth="1"/>
    <col min="14851" max="14851" width="9.625" style="2"/>
    <col min="14852" max="14852" width="10.875" style="2" customWidth="1"/>
    <col min="14853" max="14853" width="9.625" style="2"/>
    <col min="14854" max="14860" width="10.875" style="2" customWidth="1"/>
    <col min="14861" max="14861" width="9.625" style="2"/>
    <col min="14862" max="14862" width="8.375" style="2" customWidth="1"/>
    <col min="14863" max="15104" width="9.625" style="2"/>
    <col min="15105" max="15105" width="13.375" style="2" customWidth="1"/>
    <col min="15106" max="15106" width="10.875" style="2" customWidth="1"/>
    <col min="15107" max="15107" width="9.625" style="2"/>
    <col min="15108" max="15108" width="10.875" style="2" customWidth="1"/>
    <col min="15109" max="15109" width="9.625" style="2"/>
    <col min="15110" max="15116" width="10.875" style="2" customWidth="1"/>
    <col min="15117" max="15117" width="9.625" style="2"/>
    <col min="15118" max="15118" width="8.375" style="2" customWidth="1"/>
    <col min="15119" max="15360" width="9.625" style="2"/>
    <col min="15361" max="15361" width="13.375" style="2" customWidth="1"/>
    <col min="15362" max="15362" width="10.875" style="2" customWidth="1"/>
    <col min="15363" max="15363" width="9.625" style="2"/>
    <col min="15364" max="15364" width="10.875" style="2" customWidth="1"/>
    <col min="15365" max="15365" width="9.625" style="2"/>
    <col min="15366" max="15372" width="10.875" style="2" customWidth="1"/>
    <col min="15373" max="15373" width="9.625" style="2"/>
    <col min="15374" max="15374" width="8.375" style="2" customWidth="1"/>
    <col min="15375" max="15616" width="9.625" style="2"/>
    <col min="15617" max="15617" width="13.375" style="2" customWidth="1"/>
    <col min="15618" max="15618" width="10.875" style="2" customWidth="1"/>
    <col min="15619" max="15619" width="9.625" style="2"/>
    <col min="15620" max="15620" width="10.875" style="2" customWidth="1"/>
    <col min="15621" max="15621" width="9.625" style="2"/>
    <col min="15622" max="15628" width="10.875" style="2" customWidth="1"/>
    <col min="15629" max="15629" width="9.625" style="2"/>
    <col min="15630" max="15630" width="8.375" style="2" customWidth="1"/>
    <col min="15631" max="15872" width="9.625" style="2"/>
    <col min="15873" max="15873" width="13.375" style="2" customWidth="1"/>
    <col min="15874" max="15874" width="10.875" style="2" customWidth="1"/>
    <col min="15875" max="15875" width="9.625" style="2"/>
    <col min="15876" max="15876" width="10.875" style="2" customWidth="1"/>
    <col min="15877" max="15877" width="9.625" style="2"/>
    <col min="15878" max="15884" width="10.875" style="2" customWidth="1"/>
    <col min="15885" max="15885" width="9.625" style="2"/>
    <col min="15886" max="15886" width="8.375" style="2" customWidth="1"/>
    <col min="15887" max="16128" width="9.625" style="2"/>
    <col min="16129" max="16129" width="13.375" style="2" customWidth="1"/>
    <col min="16130" max="16130" width="10.875" style="2" customWidth="1"/>
    <col min="16131" max="16131" width="9.625" style="2"/>
    <col min="16132" max="16132" width="10.875" style="2" customWidth="1"/>
    <col min="16133" max="16133" width="9.625" style="2"/>
    <col min="16134" max="16140" width="10.875" style="2" customWidth="1"/>
    <col min="16141" max="16141" width="9.625" style="2"/>
    <col min="16142" max="16142" width="8.375" style="2" customWidth="1"/>
    <col min="16143" max="16384" width="9.625" style="2"/>
  </cols>
  <sheetData>
    <row r="1" spans="1:14" x14ac:dyDescent="0.2">
      <c r="A1" s="1" t="s">
        <v>657</v>
      </c>
    </row>
    <row r="6" spans="1:14" x14ac:dyDescent="0.2">
      <c r="G6" s="3" t="s">
        <v>483</v>
      </c>
    </row>
    <row r="7" spans="1:14" x14ac:dyDescent="0.2">
      <c r="D7" s="3" t="s">
        <v>658</v>
      </c>
    </row>
    <row r="8" spans="1:14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">
      <c r="D9" s="8"/>
      <c r="E9" s="38"/>
      <c r="F9" s="9"/>
      <c r="G9" s="9"/>
      <c r="H9" s="57" t="s">
        <v>659</v>
      </c>
      <c r="I9" s="9"/>
      <c r="J9" s="9"/>
      <c r="K9" s="9"/>
      <c r="L9" s="9"/>
      <c r="M9" s="9"/>
      <c r="N9" s="9"/>
    </row>
    <row r="10" spans="1:14" x14ac:dyDescent="0.2">
      <c r="D10" s="22" t="s">
        <v>358</v>
      </c>
      <c r="E10" s="22" t="s">
        <v>660</v>
      </c>
      <c r="F10" s="51" t="s">
        <v>661</v>
      </c>
      <c r="G10" s="51" t="s">
        <v>661</v>
      </c>
      <c r="H10" s="51" t="s">
        <v>661</v>
      </c>
      <c r="I10" s="51" t="s">
        <v>661</v>
      </c>
      <c r="J10" s="51" t="s">
        <v>661</v>
      </c>
      <c r="K10" s="51" t="s">
        <v>661</v>
      </c>
      <c r="L10" s="51" t="s">
        <v>661</v>
      </c>
      <c r="M10" s="22" t="s">
        <v>662</v>
      </c>
      <c r="N10" s="22" t="s">
        <v>663</v>
      </c>
    </row>
    <row r="11" spans="1:14" x14ac:dyDescent="0.2">
      <c r="B11" s="9"/>
      <c r="C11" s="9"/>
      <c r="D11" s="38"/>
      <c r="E11" s="12" t="s">
        <v>664</v>
      </c>
      <c r="F11" s="12" t="s">
        <v>402</v>
      </c>
      <c r="G11" s="12" t="s">
        <v>403</v>
      </c>
      <c r="H11" s="12" t="s">
        <v>404</v>
      </c>
      <c r="I11" s="12" t="s">
        <v>405</v>
      </c>
      <c r="J11" s="12" t="s">
        <v>406</v>
      </c>
      <c r="K11" s="12" t="s">
        <v>407</v>
      </c>
      <c r="L11" s="12" t="s">
        <v>408</v>
      </c>
      <c r="M11" s="12" t="s">
        <v>665</v>
      </c>
      <c r="N11" s="12" t="s">
        <v>666</v>
      </c>
    </row>
    <row r="12" spans="1:14" x14ac:dyDescent="0.2">
      <c r="D12" s="8"/>
    </row>
    <row r="13" spans="1:14" x14ac:dyDescent="0.2">
      <c r="B13" s="1" t="s">
        <v>667</v>
      </c>
      <c r="D13" s="14">
        <f>SUM(E13:N13)</f>
        <v>17974</v>
      </c>
      <c r="E13" s="17" t="s">
        <v>140</v>
      </c>
      <c r="F13" s="16">
        <v>262</v>
      </c>
      <c r="G13" s="16">
        <v>5588</v>
      </c>
      <c r="H13" s="16">
        <v>8354</v>
      </c>
      <c r="I13" s="16">
        <v>2841</v>
      </c>
      <c r="J13" s="16">
        <v>815</v>
      </c>
      <c r="K13" s="16">
        <v>100</v>
      </c>
      <c r="L13" s="16">
        <v>11</v>
      </c>
      <c r="M13" s="16">
        <v>1</v>
      </c>
      <c r="N13" s="16">
        <v>2</v>
      </c>
    </row>
    <row r="14" spans="1:14" x14ac:dyDescent="0.2">
      <c r="B14" s="1" t="s">
        <v>668</v>
      </c>
      <c r="D14" s="14">
        <f>SUM(E14:N14)</f>
        <v>16340</v>
      </c>
      <c r="E14" s="17" t="s">
        <v>140</v>
      </c>
      <c r="F14" s="16">
        <v>213</v>
      </c>
      <c r="G14" s="16">
        <v>4686</v>
      </c>
      <c r="H14" s="16">
        <v>8485</v>
      </c>
      <c r="I14" s="16">
        <v>2385</v>
      </c>
      <c r="J14" s="16">
        <v>484</v>
      </c>
      <c r="K14" s="16">
        <v>86</v>
      </c>
      <c r="L14" s="16">
        <v>1</v>
      </c>
      <c r="M14" s="17" t="s">
        <v>140</v>
      </c>
      <c r="N14" s="17" t="s">
        <v>140</v>
      </c>
    </row>
    <row r="15" spans="1:14" x14ac:dyDescent="0.2">
      <c r="B15" s="1" t="s">
        <v>669</v>
      </c>
      <c r="D15" s="14">
        <f>SUM(E15:N15)</f>
        <v>13444</v>
      </c>
      <c r="E15" s="17" t="s">
        <v>140</v>
      </c>
      <c r="F15" s="16">
        <v>172</v>
      </c>
      <c r="G15" s="16">
        <v>3174</v>
      </c>
      <c r="H15" s="16">
        <v>6834</v>
      </c>
      <c r="I15" s="16">
        <v>2787</v>
      </c>
      <c r="J15" s="16">
        <v>394</v>
      </c>
      <c r="K15" s="16">
        <v>81</v>
      </c>
      <c r="L15" s="16">
        <v>1</v>
      </c>
      <c r="M15" s="17" t="s">
        <v>140</v>
      </c>
      <c r="N15" s="16">
        <v>1</v>
      </c>
    </row>
    <row r="16" spans="1:14" x14ac:dyDescent="0.2">
      <c r="B16" s="1" t="s">
        <v>670</v>
      </c>
      <c r="D16" s="14">
        <f>SUM(E16:N16)</f>
        <v>12086</v>
      </c>
      <c r="E16" s="17" t="s">
        <v>140</v>
      </c>
      <c r="F16" s="16">
        <v>212</v>
      </c>
      <c r="G16" s="16">
        <v>2637</v>
      </c>
      <c r="H16" s="16">
        <v>5914</v>
      </c>
      <c r="I16" s="16">
        <v>2617</v>
      </c>
      <c r="J16" s="16">
        <v>654</v>
      </c>
      <c r="K16" s="16">
        <v>52</v>
      </c>
      <c r="L16" s="17" t="s">
        <v>117</v>
      </c>
      <c r="M16" s="17" t="s">
        <v>140</v>
      </c>
      <c r="N16" s="17" t="s">
        <v>140</v>
      </c>
    </row>
    <row r="17" spans="2:14" x14ac:dyDescent="0.2">
      <c r="B17" s="1" t="s">
        <v>671</v>
      </c>
      <c r="D17" s="14">
        <f>SUM(E17:N17)</f>
        <v>10126</v>
      </c>
      <c r="E17" s="16">
        <v>1</v>
      </c>
      <c r="F17" s="16">
        <v>176</v>
      </c>
      <c r="G17" s="16">
        <v>1925</v>
      </c>
      <c r="H17" s="16">
        <v>4904</v>
      </c>
      <c r="I17" s="16">
        <v>2469</v>
      </c>
      <c r="J17" s="16">
        <v>564</v>
      </c>
      <c r="K17" s="16">
        <v>86</v>
      </c>
      <c r="L17" s="16">
        <v>1</v>
      </c>
      <c r="M17" s="17" t="s">
        <v>672</v>
      </c>
      <c r="N17" s="17" t="s">
        <v>672</v>
      </c>
    </row>
    <row r="18" spans="2:14" x14ac:dyDescent="0.2">
      <c r="D18" s="8"/>
    </row>
    <row r="19" spans="2:14" x14ac:dyDescent="0.2">
      <c r="B19" s="1" t="s">
        <v>673</v>
      </c>
      <c r="D19" s="14">
        <f>SUM(E19:N19)</f>
        <v>10152</v>
      </c>
      <c r="E19" s="17" t="s">
        <v>672</v>
      </c>
      <c r="F19" s="16">
        <v>168</v>
      </c>
      <c r="G19" s="16">
        <v>1957</v>
      </c>
      <c r="H19" s="16">
        <v>4623</v>
      </c>
      <c r="I19" s="16">
        <v>2691</v>
      </c>
      <c r="J19" s="16">
        <v>627</v>
      </c>
      <c r="K19" s="16">
        <v>82</v>
      </c>
      <c r="L19" s="16">
        <v>4</v>
      </c>
      <c r="M19" s="17" t="s">
        <v>672</v>
      </c>
      <c r="N19" s="17" t="s">
        <v>672</v>
      </c>
    </row>
    <row r="20" spans="2:14" x14ac:dyDescent="0.2">
      <c r="B20" s="1" t="s">
        <v>674</v>
      </c>
      <c r="D20" s="14">
        <f>SUM(E20:N20)</f>
        <v>9879</v>
      </c>
      <c r="E20" s="17" t="s">
        <v>672</v>
      </c>
      <c r="F20" s="16">
        <v>175</v>
      </c>
      <c r="G20" s="16">
        <v>1861</v>
      </c>
      <c r="H20" s="16">
        <v>4254</v>
      </c>
      <c r="I20" s="16">
        <v>2874</v>
      </c>
      <c r="J20" s="16">
        <v>632</v>
      </c>
      <c r="K20" s="16">
        <v>79</v>
      </c>
      <c r="L20" s="16">
        <v>4</v>
      </c>
      <c r="M20" s="17" t="s">
        <v>672</v>
      </c>
      <c r="N20" s="17" t="s">
        <v>672</v>
      </c>
    </row>
    <row r="21" spans="2:14" x14ac:dyDescent="0.2">
      <c r="B21" s="1" t="s">
        <v>675</v>
      </c>
      <c r="D21" s="14">
        <f>SUM(E21:N21)</f>
        <v>10131</v>
      </c>
      <c r="E21" s="17" t="s">
        <v>672</v>
      </c>
      <c r="F21" s="16">
        <v>160</v>
      </c>
      <c r="G21" s="16">
        <v>1865</v>
      </c>
      <c r="H21" s="16">
        <v>4438</v>
      </c>
      <c r="I21" s="16">
        <v>2872</v>
      </c>
      <c r="J21" s="16">
        <v>699</v>
      </c>
      <c r="K21" s="16">
        <v>95</v>
      </c>
      <c r="L21" s="16">
        <v>2</v>
      </c>
      <c r="M21" s="17" t="s">
        <v>672</v>
      </c>
      <c r="N21" s="17" t="s">
        <v>672</v>
      </c>
    </row>
    <row r="22" spans="2:14" x14ac:dyDescent="0.2">
      <c r="B22" s="1" t="s">
        <v>676</v>
      </c>
      <c r="C22" s="6"/>
      <c r="D22" s="14">
        <v>9789</v>
      </c>
      <c r="E22" s="16">
        <v>1</v>
      </c>
      <c r="F22" s="17">
        <v>193</v>
      </c>
      <c r="G22" s="17">
        <v>1670</v>
      </c>
      <c r="H22" s="17">
        <v>4264</v>
      </c>
      <c r="I22" s="17">
        <v>2831</v>
      </c>
      <c r="J22" s="17">
        <v>758</v>
      </c>
      <c r="K22" s="17">
        <v>67</v>
      </c>
      <c r="L22" s="17">
        <v>5</v>
      </c>
      <c r="M22" s="17" t="s">
        <v>672</v>
      </c>
      <c r="N22" s="17" t="s">
        <v>672</v>
      </c>
    </row>
    <row r="23" spans="2:14" x14ac:dyDescent="0.2">
      <c r="C23" s="116"/>
    </row>
    <row r="24" spans="2:14" x14ac:dyDescent="0.2">
      <c r="B24" s="1" t="s">
        <v>677</v>
      </c>
      <c r="C24" s="15"/>
      <c r="D24" s="14">
        <v>9886</v>
      </c>
      <c r="E24" s="17">
        <v>1</v>
      </c>
      <c r="F24" s="15">
        <v>191</v>
      </c>
      <c r="G24" s="15">
        <v>1640</v>
      </c>
      <c r="H24" s="15">
        <v>4233</v>
      </c>
      <c r="I24" s="15">
        <v>2991</v>
      </c>
      <c r="J24" s="15">
        <v>733</v>
      </c>
      <c r="K24" s="15">
        <v>95</v>
      </c>
      <c r="L24" s="15">
        <v>2</v>
      </c>
      <c r="M24" s="17" t="s">
        <v>140</v>
      </c>
      <c r="N24" s="17" t="s">
        <v>140</v>
      </c>
    </row>
    <row r="25" spans="2:14" x14ac:dyDescent="0.2">
      <c r="B25" s="1" t="s">
        <v>678</v>
      </c>
      <c r="C25" s="15"/>
      <c r="D25" s="14">
        <v>9563</v>
      </c>
      <c r="E25" s="17" t="s">
        <v>140</v>
      </c>
      <c r="F25" s="15">
        <v>192</v>
      </c>
      <c r="G25" s="15">
        <v>1594</v>
      </c>
      <c r="H25" s="15">
        <v>4072</v>
      </c>
      <c r="I25" s="15">
        <v>2839</v>
      </c>
      <c r="J25" s="15">
        <v>782</v>
      </c>
      <c r="K25" s="15">
        <v>82</v>
      </c>
      <c r="L25" s="15">
        <v>1</v>
      </c>
      <c r="M25" s="17" t="s">
        <v>140</v>
      </c>
      <c r="N25" s="17">
        <v>1</v>
      </c>
    </row>
    <row r="26" spans="2:14" s="113" customFormat="1" x14ac:dyDescent="0.2">
      <c r="B26" s="3" t="s">
        <v>679</v>
      </c>
      <c r="D26" s="11">
        <f>SUM(D28:D33)</f>
        <v>9566</v>
      </c>
      <c r="E26" s="6">
        <f>SUM(E28:E33)</f>
        <v>1</v>
      </c>
      <c r="F26" s="6">
        <f t="shared" ref="F26:L26" si="0">SUM(F28:F33)</f>
        <v>188</v>
      </c>
      <c r="G26" s="6">
        <f t="shared" si="0"/>
        <v>1440</v>
      </c>
      <c r="H26" s="6">
        <f t="shared" si="0"/>
        <v>4072</v>
      </c>
      <c r="I26" s="6">
        <f t="shared" si="0"/>
        <v>2940</v>
      </c>
      <c r="J26" s="6">
        <f t="shared" si="0"/>
        <v>832</v>
      </c>
      <c r="K26" s="6">
        <f t="shared" si="0"/>
        <v>87</v>
      </c>
      <c r="L26" s="6">
        <f t="shared" si="0"/>
        <v>6</v>
      </c>
      <c r="M26" s="91" t="s">
        <v>140</v>
      </c>
      <c r="N26" s="91" t="s">
        <v>140</v>
      </c>
    </row>
    <row r="27" spans="2:14" x14ac:dyDescent="0.2">
      <c r="B27" s="1"/>
      <c r="D27" s="8"/>
    </row>
    <row r="28" spans="2:14" x14ac:dyDescent="0.2">
      <c r="B28" s="1" t="s">
        <v>680</v>
      </c>
      <c r="D28" s="14">
        <f>SUM(E28:N28)</f>
        <v>4428</v>
      </c>
      <c r="E28" s="17">
        <v>1</v>
      </c>
      <c r="F28" s="16">
        <v>169</v>
      </c>
      <c r="G28" s="16">
        <v>992</v>
      </c>
      <c r="H28" s="16">
        <v>2149</v>
      </c>
      <c r="I28" s="16">
        <v>886</v>
      </c>
      <c r="J28" s="16">
        <v>208</v>
      </c>
      <c r="K28" s="16">
        <v>21</v>
      </c>
      <c r="L28" s="17">
        <v>2</v>
      </c>
      <c r="M28" s="17" t="s">
        <v>140</v>
      </c>
      <c r="N28" s="17" t="s">
        <v>140</v>
      </c>
    </row>
    <row r="29" spans="2:14" x14ac:dyDescent="0.2">
      <c r="B29" s="1" t="s">
        <v>681</v>
      </c>
      <c r="D29" s="14">
        <f>SUM(E29:N29)</f>
        <v>3738</v>
      </c>
      <c r="E29" s="17" t="s">
        <v>140</v>
      </c>
      <c r="F29" s="16">
        <v>19</v>
      </c>
      <c r="G29" s="16">
        <v>399</v>
      </c>
      <c r="H29" s="16">
        <v>1586</v>
      </c>
      <c r="I29" s="16">
        <v>1380</v>
      </c>
      <c r="J29" s="16">
        <v>323</v>
      </c>
      <c r="K29" s="16">
        <v>31</v>
      </c>
      <c r="L29" s="17" t="s">
        <v>140</v>
      </c>
      <c r="M29" s="17" t="s">
        <v>140</v>
      </c>
      <c r="N29" s="17" t="s">
        <v>140</v>
      </c>
    </row>
    <row r="30" spans="2:14" x14ac:dyDescent="0.2">
      <c r="D30" s="8"/>
    </row>
    <row r="31" spans="2:14" x14ac:dyDescent="0.2">
      <c r="B31" s="1" t="s">
        <v>682</v>
      </c>
      <c r="D31" s="14">
        <f>SUM(E31:N31)</f>
        <v>1157</v>
      </c>
      <c r="E31" s="17" t="s">
        <v>140</v>
      </c>
      <c r="F31" s="17" t="s">
        <v>140</v>
      </c>
      <c r="G31" s="16">
        <v>41</v>
      </c>
      <c r="H31" s="16">
        <v>304</v>
      </c>
      <c r="I31" s="16">
        <v>577</v>
      </c>
      <c r="J31" s="16">
        <v>219</v>
      </c>
      <c r="K31" s="16">
        <v>15</v>
      </c>
      <c r="L31" s="17">
        <v>1</v>
      </c>
      <c r="M31" s="17" t="s">
        <v>140</v>
      </c>
      <c r="N31" s="17" t="s">
        <v>140</v>
      </c>
    </row>
    <row r="32" spans="2:14" x14ac:dyDescent="0.2">
      <c r="B32" s="1" t="s">
        <v>683</v>
      </c>
      <c r="D32" s="14">
        <f>SUM(E32:N32)</f>
        <v>190</v>
      </c>
      <c r="E32" s="17" t="s">
        <v>140</v>
      </c>
      <c r="F32" s="17" t="s">
        <v>140</v>
      </c>
      <c r="G32" s="16">
        <v>7</v>
      </c>
      <c r="H32" s="16">
        <v>28</v>
      </c>
      <c r="I32" s="16">
        <v>73</v>
      </c>
      <c r="J32" s="16">
        <v>67</v>
      </c>
      <c r="K32" s="16">
        <v>13</v>
      </c>
      <c r="L32" s="17">
        <v>2</v>
      </c>
      <c r="M32" s="17" t="s">
        <v>140</v>
      </c>
      <c r="N32" s="17" t="s">
        <v>140</v>
      </c>
    </row>
    <row r="33" spans="1:14" x14ac:dyDescent="0.2">
      <c r="B33" s="1" t="s">
        <v>684</v>
      </c>
      <c r="D33" s="14">
        <f>SUM(E33:N33)</f>
        <v>53</v>
      </c>
      <c r="E33" s="17" t="s">
        <v>140</v>
      </c>
      <c r="F33" s="17" t="s">
        <v>140</v>
      </c>
      <c r="G33" s="17">
        <v>1</v>
      </c>
      <c r="H33" s="16">
        <v>5</v>
      </c>
      <c r="I33" s="16">
        <v>24</v>
      </c>
      <c r="J33" s="16">
        <v>15</v>
      </c>
      <c r="K33" s="16">
        <v>7</v>
      </c>
      <c r="L33" s="17">
        <v>1</v>
      </c>
      <c r="M33" s="17" t="s">
        <v>140</v>
      </c>
      <c r="N33" s="17" t="s">
        <v>140</v>
      </c>
    </row>
    <row r="34" spans="1:14" ht="18" thickBot="1" x14ac:dyDescent="0.25">
      <c r="B34" s="4"/>
      <c r="C34" s="4"/>
      <c r="D34" s="36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2">
      <c r="D35" s="1" t="s">
        <v>685</v>
      </c>
    </row>
    <row r="37" spans="1:14" x14ac:dyDescent="0.2">
      <c r="A37" s="1"/>
    </row>
  </sheetData>
  <phoneticPr fontId="2"/>
  <pageMargins left="0.34" right="0.6" top="0.55000000000000004" bottom="0.51" header="0.51200000000000001" footer="0.51200000000000001"/>
  <pageSetup paperSize="12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N42"/>
  <sheetViews>
    <sheetView showGridLines="0" topLeftCell="A10" zoomScale="75" zoomScaleNormal="100" workbookViewId="0">
      <selection activeCell="D19" sqref="D19"/>
    </sheetView>
  </sheetViews>
  <sheetFormatPr defaultColWidth="9.625" defaultRowHeight="17.25" x14ac:dyDescent="0.2"/>
  <cols>
    <col min="1" max="1" width="13.375" style="2" customWidth="1"/>
    <col min="2" max="2" width="10.875" style="2" customWidth="1"/>
    <col min="3" max="3" width="9.625" style="2"/>
    <col min="4" max="4" width="10.875" style="2" customWidth="1"/>
    <col min="5" max="5" width="9.625" style="2"/>
    <col min="6" max="12" width="10.875" style="2" customWidth="1"/>
    <col min="13" max="13" width="9.625" style="2"/>
    <col min="14" max="14" width="8.375" style="2" customWidth="1"/>
    <col min="15" max="256" width="9.625" style="2"/>
    <col min="257" max="257" width="13.375" style="2" customWidth="1"/>
    <col min="258" max="258" width="10.875" style="2" customWidth="1"/>
    <col min="259" max="259" width="9.625" style="2"/>
    <col min="260" max="260" width="10.875" style="2" customWidth="1"/>
    <col min="261" max="261" width="9.625" style="2"/>
    <col min="262" max="268" width="10.875" style="2" customWidth="1"/>
    <col min="269" max="269" width="9.625" style="2"/>
    <col min="270" max="270" width="8.375" style="2" customWidth="1"/>
    <col min="271" max="512" width="9.625" style="2"/>
    <col min="513" max="513" width="13.375" style="2" customWidth="1"/>
    <col min="514" max="514" width="10.875" style="2" customWidth="1"/>
    <col min="515" max="515" width="9.625" style="2"/>
    <col min="516" max="516" width="10.875" style="2" customWidth="1"/>
    <col min="517" max="517" width="9.625" style="2"/>
    <col min="518" max="524" width="10.875" style="2" customWidth="1"/>
    <col min="525" max="525" width="9.625" style="2"/>
    <col min="526" max="526" width="8.375" style="2" customWidth="1"/>
    <col min="527" max="768" width="9.625" style="2"/>
    <col min="769" max="769" width="13.375" style="2" customWidth="1"/>
    <col min="770" max="770" width="10.875" style="2" customWidth="1"/>
    <col min="771" max="771" width="9.625" style="2"/>
    <col min="772" max="772" width="10.875" style="2" customWidth="1"/>
    <col min="773" max="773" width="9.625" style="2"/>
    <col min="774" max="780" width="10.875" style="2" customWidth="1"/>
    <col min="781" max="781" width="9.625" style="2"/>
    <col min="782" max="782" width="8.375" style="2" customWidth="1"/>
    <col min="783" max="1024" width="9.625" style="2"/>
    <col min="1025" max="1025" width="13.375" style="2" customWidth="1"/>
    <col min="1026" max="1026" width="10.875" style="2" customWidth="1"/>
    <col min="1027" max="1027" width="9.625" style="2"/>
    <col min="1028" max="1028" width="10.875" style="2" customWidth="1"/>
    <col min="1029" max="1029" width="9.625" style="2"/>
    <col min="1030" max="1036" width="10.875" style="2" customWidth="1"/>
    <col min="1037" max="1037" width="9.625" style="2"/>
    <col min="1038" max="1038" width="8.375" style="2" customWidth="1"/>
    <col min="1039" max="1280" width="9.625" style="2"/>
    <col min="1281" max="1281" width="13.375" style="2" customWidth="1"/>
    <col min="1282" max="1282" width="10.875" style="2" customWidth="1"/>
    <col min="1283" max="1283" width="9.625" style="2"/>
    <col min="1284" max="1284" width="10.875" style="2" customWidth="1"/>
    <col min="1285" max="1285" width="9.625" style="2"/>
    <col min="1286" max="1292" width="10.875" style="2" customWidth="1"/>
    <col min="1293" max="1293" width="9.625" style="2"/>
    <col min="1294" max="1294" width="8.375" style="2" customWidth="1"/>
    <col min="1295" max="1536" width="9.625" style="2"/>
    <col min="1537" max="1537" width="13.375" style="2" customWidth="1"/>
    <col min="1538" max="1538" width="10.875" style="2" customWidth="1"/>
    <col min="1539" max="1539" width="9.625" style="2"/>
    <col min="1540" max="1540" width="10.875" style="2" customWidth="1"/>
    <col min="1541" max="1541" width="9.625" style="2"/>
    <col min="1542" max="1548" width="10.875" style="2" customWidth="1"/>
    <col min="1549" max="1549" width="9.625" style="2"/>
    <col min="1550" max="1550" width="8.375" style="2" customWidth="1"/>
    <col min="1551" max="1792" width="9.625" style="2"/>
    <col min="1793" max="1793" width="13.375" style="2" customWidth="1"/>
    <col min="1794" max="1794" width="10.875" style="2" customWidth="1"/>
    <col min="1795" max="1795" width="9.625" style="2"/>
    <col min="1796" max="1796" width="10.875" style="2" customWidth="1"/>
    <col min="1797" max="1797" width="9.625" style="2"/>
    <col min="1798" max="1804" width="10.875" style="2" customWidth="1"/>
    <col min="1805" max="1805" width="9.625" style="2"/>
    <col min="1806" max="1806" width="8.375" style="2" customWidth="1"/>
    <col min="1807" max="2048" width="9.625" style="2"/>
    <col min="2049" max="2049" width="13.375" style="2" customWidth="1"/>
    <col min="2050" max="2050" width="10.875" style="2" customWidth="1"/>
    <col min="2051" max="2051" width="9.625" style="2"/>
    <col min="2052" max="2052" width="10.875" style="2" customWidth="1"/>
    <col min="2053" max="2053" width="9.625" style="2"/>
    <col min="2054" max="2060" width="10.875" style="2" customWidth="1"/>
    <col min="2061" max="2061" width="9.625" style="2"/>
    <col min="2062" max="2062" width="8.375" style="2" customWidth="1"/>
    <col min="2063" max="2304" width="9.625" style="2"/>
    <col min="2305" max="2305" width="13.375" style="2" customWidth="1"/>
    <col min="2306" max="2306" width="10.875" style="2" customWidth="1"/>
    <col min="2307" max="2307" width="9.625" style="2"/>
    <col min="2308" max="2308" width="10.875" style="2" customWidth="1"/>
    <col min="2309" max="2309" width="9.625" style="2"/>
    <col min="2310" max="2316" width="10.875" style="2" customWidth="1"/>
    <col min="2317" max="2317" width="9.625" style="2"/>
    <col min="2318" max="2318" width="8.375" style="2" customWidth="1"/>
    <col min="2319" max="2560" width="9.625" style="2"/>
    <col min="2561" max="2561" width="13.375" style="2" customWidth="1"/>
    <col min="2562" max="2562" width="10.875" style="2" customWidth="1"/>
    <col min="2563" max="2563" width="9.625" style="2"/>
    <col min="2564" max="2564" width="10.875" style="2" customWidth="1"/>
    <col min="2565" max="2565" width="9.625" style="2"/>
    <col min="2566" max="2572" width="10.875" style="2" customWidth="1"/>
    <col min="2573" max="2573" width="9.625" style="2"/>
    <col min="2574" max="2574" width="8.375" style="2" customWidth="1"/>
    <col min="2575" max="2816" width="9.625" style="2"/>
    <col min="2817" max="2817" width="13.375" style="2" customWidth="1"/>
    <col min="2818" max="2818" width="10.875" style="2" customWidth="1"/>
    <col min="2819" max="2819" width="9.625" style="2"/>
    <col min="2820" max="2820" width="10.875" style="2" customWidth="1"/>
    <col min="2821" max="2821" width="9.625" style="2"/>
    <col min="2822" max="2828" width="10.875" style="2" customWidth="1"/>
    <col min="2829" max="2829" width="9.625" style="2"/>
    <col min="2830" max="2830" width="8.375" style="2" customWidth="1"/>
    <col min="2831" max="3072" width="9.625" style="2"/>
    <col min="3073" max="3073" width="13.375" style="2" customWidth="1"/>
    <col min="3074" max="3074" width="10.875" style="2" customWidth="1"/>
    <col min="3075" max="3075" width="9.625" style="2"/>
    <col min="3076" max="3076" width="10.875" style="2" customWidth="1"/>
    <col min="3077" max="3077" width="9.625" style="2"/>
    <col min="3078" max="3084" width="10.875" style="2" customWidth="1"/>
    <col min="3085" max="3085" width="9.625" style="2"/>
    <col min="3086" max="3086" width="8.375" style="2" customWidth="1"/>
    <col min="3087" max="3328" width="9.625" style="2"/>
    <col min="3329" max="3329" width="13.375" style="2" customWidth="1"/>
    <col min="3330" max="3330" width="10.875" style="2" customWidth="1"/>
    <col min="3331" max="3331" width="9.625" style="2"/>
    <col min="3332" max="3332" width="10.875" style="2" customWidth="1"/>
    <col min="3333" max="3333" width="9.625" style="2"/>
    <col min="3334" max="3340" width="10.875" style="2" customWidth="1"/>
    <col min="3341" max="3341" width="9.625" style="2"/>
    <col min="3342" max="3342" width="8.375" style="2" customWidth="1"/>
    <col min="3343" max="3584" width="9.625" style="2"/>
    <col min="3585" max="3585" width="13.375" style="2" customWidth="1"/>
    <col min="3586" max="3586" width="10.875" style="2" customWidth="1"/>
    <col min="3587" max="3587" width="9.625" style="2"/>
    <col min="3588" max="3588" width="10.875" style="2" customWidth="1"/>
    <col min="3589" max="3589" width="9.625" style="2"/>
    <col min="3590" max="3596" width="10.875" style="2" customWidth="1"/>
    <col min="3597" max="3597" width="9.625" style="2"/>
    <col min="3598" max="3598" width="8.375" style="2" customWidth="1"/>
    <col min="3599" max="3840" width="9.625" style="2"/>
    <col min="3841" max="3841" width="13.375" style="2" customWidth="1"/>
    <col min="3842" max="3842" width="10.875" style="2" customWidth="1"/>
    <col min="3843" max="3843" width="9.625" style="2"/>
    <col min="3844" max="3844" width="10.875" style="2" customWidth="1"/>
    <col min="3845" max="3845" width="9.625" style="2"/>
    <col min="3846" max="3852" width="10.875" style="2" customWidth="1"/>
    <col min="3853" max="3853" width="9.625" style="2"/>
    <col min="3854" max="3854" width="8.375" style="2" customWidth="1"/>
    <col min="3855" max="4096" width="9.625" style="2"/>
    <col min="4097" max="4097" width="13.375" style="2" customWidth="1"/>
    <col min="4098" max="4098" width="10.875" style="2" customWidth="1"/>
    <col min="4099" max="4099" width="9.625" style="2"/>
    <col min="4100" max="4100" width="10.875" style="2" customWidth="1"/>
    <col min="4101" max="4101" width="9.625" style="2"/>
    <col min="4102" max="4108" width="10.875" style="2" customWidth="1"/>
    <col min="4109" max="4109" width="9.625" style="2"/>
    <col min="4110" max="4110" width="8.375" style="2" customWidth="1"/>
    <col min="4111" max="4352" width="9.625" style="2"/>
    <col min="4353" max="4353" width="13.375" style="2" customWidth="1"/>
    <col min="4354" max="4354" width="10.875" style="2" customWidth="1"/>
    <col min="4355" max="4355" width="9.625" style="2"/>
    <col min="4356" max="4356" width="10.875" style="2" customWidth="1"/>
    <col min="4357" max="4357" width="9.625" style="2"/>
    <col min="4358" max="4364" width="10.875" style="2" customWidth="1"/>
    <col min="4365" max="4365" width="9.625" style="2"/>
    <col min="4366" max="4366" width="8.375" style="2" customWidth="1"/>
    <col min="4367" max="4608" width="9.625" style="2"/>
    <col min="4609" max="4609" width="13.375" style="2" customWidth="1"/>
    <col min="4610" max="4610" width="10.875" style="2" customWidth="1"/>
    <col min="4611" max="4611" width="9.625" style="2"/>
    <col min="4612" max="4612" width="10.875" style="2" customWidth="1"/>
    <col min="4613" max="4613" width="9.625" style="2"/>
    <col min="4614" max="4620" width="10.875" style="2" customWidth="1"/>
    <col min="4621" max="4621" width="9.625" style="2"/>
    <col min="4622" max="4622" width="8.375" style="2" customWidth="1"/>
    <col min="4623" max="4864" width="9.625" style="2"/>
    <col min="4865" max="4865" width="13.375" style="2" customWidth="1"/>
    <col min="4866" max="4866" width="10.875" style="2" customWidth="1"/>
    <col min="4867" max="4867" width="9.625" style="2"/>
    <col min="4868" max="4868" width="10.875" style="2" customWidth="1"/>
    <col min="4869" max="4869" width="9.625" style="2"/>
    <col min="4870" max="4876" width="10.875" style="2" customWidth="1"/>
    <col min="4877" max="4877" width="9.625" style="2"/>
    <col min="4878" max="4878" width="8.375" style="2" customWidth="1"/>
    <col min="4879" max="5120" width="9.625" style="2"/>
    <col min="5121" max="5121" width="13.375" style="2" customWidth="1"/>
    <col min="5122" max="5122" width="10.875" style="2" customWidth="1"/>
    <col min="5123" max="5123" width="9.625" style="2"/>
    <col min="5124" max="5124" width="10.875" style="2" customWidth="1"/>
    <col min="5125" max="5125" width="9.625" style="2"/>
    <col min="5126" max="5132" width="10.875" style="2" customWidth="1"/>
    <col min="5133" max="5133" width="9.625" style="2"/>
    <col min="5134" max="5134" width="8.375" style="2" customWidth="1"/>
    <col min="5135" max="5376" width="9.625" style="2"/>
    <col min="5377" max="5377" width="13.375" style="2" customWidth="1"/>
    <col min="5378" max="5378" width="10.875" style="2" customWidth="1"/>
    <col min="5379" max="5379" width="9.625" style="2"/>
    <col min="5380" max="5380" width="10.875" style="2" customWidth="1"/>
    <col min="5381" max="5381" width="9.625" style="2"/>
    <col min="5382" max="5388" width="10.875" style="2" customWidth="1"/>
    <col min="5389" max="5389" width="9.625" style="2"/>
    <col min="5390" max="5390" width="8.375" style="2" customWidth="1"/>
    <col min="5391" max="5632" width="9.625" style="2"/>
    <col min="5633" max="5633" width="13.375" style="2" customWidth="1"/>
    <col min="5634" max="5634" width="10.875" style="2" customWidth="1"/>
    <col min="5635" max="5635" width="9.625" style="2"/>
    <col min="5636" max="5636" width="10.875" style="2" customWidth="1"/>
    <col min="5637" max="5637" width="9.625" style="2"/>
    <col min="5638" max="5644" width="10.875" style="2" customWidth="1"/>
    <col min="5645" max="5645" width="9.625" style="2"/>
    <col min="5646" max="5646" width="8.375" style="2" customWidth="1"/>
    <col min="5647" max="5888" width="9.625" style="2"/>
    <col min="5889" max="5889" width="13.375" style="2" customWidth="1"/>
    <col min="5890" max="5890" width="10.875" style="2" customWidth="1"/>
    <col min="5891" max="5891" width="9.625" style="2"/>
    <col min="5892" max="5892" width="10.875" style="2" customWidth="1"/>
    <col min="5893" max="5893" width="9.625" style="2"/>
    <col min="5894" max="5900" width="10.875" style="2" customWidth="1"/>
    <col min="5901" max="5901" width="9.625" style="2"/>
    <col min="5902" max="5902" width="8.375" style="2" customWidth="1"/>
    <col min="5903" max="6144" width="9.625" style="2"/>
    <col min="6145" max="6145" width="13.375" style="2" customWidth="1"/>
    <col min="6146" max="6146" width="10.875" style="2" customWidth="1"/>
    <col min="6147" max="6147" width="9.625" style="2"/>
    <col min="6148" max="6148" width="10.875" style="2" customWidth="1"/>
    <col min="6149" max="6149" width="9.625" style="2"/>
    <col min="6150" max="6156" width="10.875" style="2" customWidth="1"/>
    <col min="6157" max="6157" width="9.625" style="2"/>
    <col min="6158" max="6158" width="8.375" style="2" customWidth="1"/>
    <col min="6159" max="6400" width="9.625" style="2"/>
    <col min="6401" max="6401" width="13.375" style="2" customWidth="1"/>
    <col min="6402" max="6402" width="10.875" style="2" customWidth="1"/>
    <col min="6403" max="6403" width="9.625" style="2"/>
    <col min="6404" max="6404" width="10.875" style="2" customWidth="1"/>
    <col min="6405" max="6405" width="9.625" style="2"/>
    <col min="6406" max="6412" width="10.875" style="2" customWidth="1"/>
    <col min="6413" max="6413" width="9.625" style="2"/>
    <col min="6414" max="6414" width="8.375" style="2" customWidth="1"/>
    <col min="6415" max="6656" width="9.625" style="2"/>
    <col min="6657" max="6657" width="13.375" style="2" customWidth="1"/>
    <col min="6658" max="6658" width="10.875" style="2" customWidth="1"/>
    <col min="6659" max="6659" width="9.625" style="2"/>
    <col min="6660" max="6660" width="10.875" style="2" customWidth="1"/>
    <col min="6661" max="6661" width="9.625" style="2"/>
    <col min="6662" max="6668" width="10.875" style="2" customWidth="1"/>
    <col min="6669" max="6669" width="9.625" style="2"/>
    <col min="6670" max="6670" width="8.375" style="2" customWidth="1"/>
    <col min="6671" max="6912" width="9.625" style="2"/>
    <col min="6913" max="6913" width="13.375" style="2" customWidth="1"/>
    <col min="6914" max="6914" width="10.875" style="2" customWidth="1"/>
    <col min="6915" max="6915" width="9.625" style="2"/>
    <col min="6916" max="6916" width="10.875" style="2" customWidth="1"/>
    <col min="6917" max="6917" width="9.625" style="2"/>
    <col min="6918" max="6924" width="10.875" style="2" customWidth="1"/>
    <col min="6925" max="6925" width="9.625" style="2"/>
    <col min="6926" max="6926" width="8.375" style="2" customWidth="1"/>
    <col min="6927" max="7168" width="9.625" style="2"/>
    <col min="7169" max="7169" width="13.375" style="2" customWidth="1"/>
    <col min="7170" max="7170" width="10.875" style="2" customWidth="1"/>
    <col min="7171" max="7171" width="9.625" style="2"/>
    <col min="7172" max="7172" width="10.875" style="2" customWidth="1"/>
    <col min="7173" max="7173" width="9.625" style="2"/>
    <col min="7174" max="7180" width="10.875" style="2" customWidth="1"/>
    <col min="7181" max="7181" width="9.625" style="2"/>
    <col min="7182" max="7182" width="8.375" style="2" customWidth="1"/>
    <col min="7183" max="7424" width="9.625" style="2"/>
    <col min="7425" max="7425" width="13.375" style="2" customWidth="1"/>
    <col min="7426" max="7426" width="10.875" style="2" customWidth="1"/>
    <col min="7427" max="7427" width="9.625" style="2"/>
    <col min="7428" max="7428" width="10.875" style="2" customWidth="1"/>
    <col min="7429" max="7429" width="9.625" style="2"/>
    <col min="7430" max="7436" width="10.875" style="2" customWidth="1"/>
    <col min="7437" max="7437" width="9.625" style="2"/>
    <col min="7438" max="7438" width="8.375" style="2" customWidth="1"/>
    <col min="7439" max="7680" width="9.625" style="2"/>
    <col min="7681" max="7681" width="13.375" style="2" customWidth="1"/>
    <col min="7682" max="7682" width="10.875" style="2" customWidth="1"/>
    <col min="7683" max="7683" width="9.625" style="2"/>
    <col min="7684" max="7684" width="10.875" style="2" customWidth="1"/>
    <col min="7685" max="7685" width="9.625" style="2"/>
    <col min="7686" max="7692" width="10.875" style="2" customWidth="1"/>
    <col min="7693" max="7693" width="9.625" style="2"/>
    <col min="7694" max="7694" width="8.375" style="2" customWidth="1"/>
    <col min="7695" max="7936" width="9.625" style="2"/>
    <col min="7937" max="7937" width="13.375" style="2" customWidth="1"/>
    <col min="7938" max="7938" width="10.875" style="2" customWidth="1"/>
    <col min="7939" max="7939" width="9.625" style="2"/>
    <col min="7940" max="7940" width="10.875" style="2" customWidth="1"/>
    <col min="7941" max="7941" width="9.625" style="2"/>
    <col min="7942" max="7948" width="10.875" style="2" customWidth="1"/>
    <col min="7949" max="7949" width="9.625" style="2"/>
    <col min="7950" max="7950" width="8.375" style="2" customWidth="1"/>
    <col min="7951" max="8192" width="9.625" style="2"/>
    <col min="8193" max="8193" width="13.375" style="2" customWidth="1"/>
    <col min="8194" max="8194" width="10.875" style="2" customWidth="1"/>
    <col min="8195" max="8195" width="9.625" style="2"/>
    <col min="8196" max="8196" width="10.875" style="2" customWidth="1"/>
    <col min="8197" max="8197" width="9.625" style="2"/>
    <col min="8198" max="8204" width="10.875" style="2" customWidth="1"/>
    <col min="8205" max="8205" width="9.625" style="2"/>
    <col min="8206" max="8206" width="8.375" style="2" customWidth="1"/>
    <col min="8207" max="8448" width="9.625" style="2"/>
    <col min="8449" max="8449" width="13.375" style="2" customWidth="1"/>
    <col min="8450" max="8450" width="10.875" style="2" customWidth="1"/>
    <col min="8451" max="8451" width="9.625" style="2"/>
    <col min="8452" max="8452" width="10.875" style="2" customWidth="1"/>
    <col min="8453" max="8453" width="9.625" style="2"/>
    <col min="8454" max="8460" width="10.875" style="2" customWidth="1"/>
    <col min="8461" max="8461" width="9.625" style="2"/>
    <col min="8462" max="8462" width="8.375" style="2" customWidth="1"/>
    <col min="8463" max="8704" width="9.625" style="2"/>
    <col min="8705" max="8705" width="13.375" style="2" customWidth="1"/>
    <col min="8706" max="8706" width="10.875" style="2" customWidth="1"/>
    <col min="8707" max="8707" width="9.625" style="2"/>
    <col min="8708" max="8708" width="10.875" style="2" customWidth="1"/>
    <col min="8709" max="8709" width="9.625" style="2"/>
    <col min="8710" max="8716" width="10.875" style="2" customWidth="1"/>
    <col min="8717" max="8717" width="9.625" style="2"/>
    <col min="8718" max="8718" width="8.375" style="2" customWidth="1"/>
    <col min="8719" max="8960" width="9.625" style="2"/>
    <col min="8961" max="8961" width="13.375" style="2" customWidth="1"/>
    <col min="8962" max="8962" width="10.875" style="2" customWidth="1"/>
    <col min="8963" max="8963" width="9.625" style="2"/>
    <col min="8964" max="8964" width="10.875" style="2" customWidth="1"/>
    <col min="8965" max="8965" width="9.625" style="2"/>
    <col min="8966" max="8972" width="10.875" style="2" customWidth="1"/>
    <col min="8973" max="8973" width="9.625" style="2"/>
    <col min="8974" max="8974" width="8.375" style="2" customWidth="1"/>
    <col min="8975" max="9216" width="9.625" style="2"/>
    <col min="9217" max="9217" width="13.375" style="2" customWidth="1"/>
    <col min="9218" max="9218" width="10.875" style="2" customWidth="1"/>
    <col min="9219" max="9219" width="9.625" style="2"/>
    <col min="9220" max="9220" width="10.875" style="2" customWidth="1"/>
    <col min="9221" max="9221" width="9.625" style="2"/>
    <col min="9222" max="9228" width="10.875" style="2" customWidth="1"/>
    <col min="9229" max="9229" width="9.625" style="2"/>
    <col min="9230" max="9230" width="8.375" style="2" customWidth="1"/>
    <col min="9231" max="9472" width="9.625" style="2"/>
    <col min="9473" max="9473" width="13.375" style="2" customWidth="1"/>
    <col min="9474" max="9474" width="10.875" style="2" customWidth="1"/>
    <col min="9475" max="9475" width="9.625" style="2"/>
    <col min="9476" max="9476" width="10.875" style="2" customWidth="1"/>
    <col min="9477" max="9477" width="9.625" style="2"/>
    <col min="9478" max="9484" width="10.875" style="2" customWidth="1"/>
    <col min="9485" max="9485" width="9.625" style="2"/>
    <col min="9486" max="9486" width="8.375" style="2" customWidth="1"/>
    <col min="9487" max="9728" width="9.625" style="2"/>
    <col min="9729" max="9729" width="13.375" style="2" customWidth="1"/>
    <col min="9730" max="9730" width="10.875" style="2" customWidth="1"/>
    <col min="9731" max="9731" width="9.625" style="2"/>
    <col min="9732" max="9732" width="10.875" style="2" customWidth="1"/>
    <col min="9733" max="9733" width="9.625" style="2"/>
    <col min="9734" max="9740" width="10.875" style="2" customWidth="1"/>
    <col min="9741" max="9741" width="9.625" style="2"/>
    <col min="9742" max="9742" width="8.375" style="2" customWidth="1"/>
    <col min="9743" max="9984" width="9.625" style="2"/>
    <col min="9985" max="9985" width="13.375" style="2" customWidth="1"/>
    <col min="9986" max="9986" width="10.875" style="2" customWidth="1"/>
    <col min="9987" max="9987" width="9.625" style="2"/>
    <col min="9988" max="9988" width="10.875" style="2" customWidth="1"/>
    <col min="9989" max="9989" width="9.625" style="2"/>
    <col min="9990" max="9996" width="10.875" style="2" customWidth="1"/>
    <col min="9997" max="9997" width="9.625" style="2"/>
    <col min="9998" max="9998" width="8.375" style="2" customWidth="1"/>
    <col min="9999" max="10240" width="9.625" style="2"/>
    <col min="10241" max="10241" width="13.375" style="2" customWidth="1"/>
    <col min="10242" max="10242" width="10.875" style="2" customWidth="1"/>
    <col min="10243" max="10243" width="9.625" style="2"/>
    <col min="10244" max="10244" width="10.875" style="2" customWidth="1"/>
    <col min="10245" max="10245" width="9.625" style="2"/>
    <col min="10246" max="10252" width="10.875" style="2" customWidth="1"/>
    <col min="10253" max="10253" width="9.625" style="2"/>
    <col min="10254" max="10254" width="8.375" style="2" customWidth="1"/>
    <col min="10255" max="10496" width="9.625" style="2"/>
    <col min="10497" max="10497" width="13.375" style="2" customWidth="1"/>
    <col min="10498" max="10498" width="10.875" style="2" customWidth="1"/>
    <col min="10499" max="10499" width="9.625" style="2"/>
    <col min="10500" max="10500" width="10.875" style="2" customWidth="1"/>
    <col min="10501" max="10501" width="9.625" style="2"/>
    <col min="10502" max="10508" width="10.875" style="2" customWidth="1"/>
    <col min="10509" max="10509" width="9.625" style="2"/>
    <col min="10510" max="10510" width="8.375" style="2" customWidth="1"/>
    <col min="10511" max="10752" width="9.625" style="2"/>
    <col min="10753" max="10753" width="13.375" style="2" customWidth="1"/>
    <col min="10754" max="10754" width="10.875" style="2" customWidth="1"/>
    <col min="10755" max="10755" width="9.625" style="2"/>
    <col min="10756" max="10756" width="10.875" style="2" customWidth="1"/>
    <col min="10757" max="10757" width="9.625" style="2"/>
    <col min="10758" max="10764" width="10.875" style="2" customWidth="1"/>
    <col min="10765" max="10765" width="9.625" style="2"/>
    <col min="10766" max="10766" width="8.375" style="2" customWidth="1"/>
    <col min="10767" max="11008" width="9.625" style="2"/>
    <col min="11009" max="11009" width="13.375" style="2" customWidth="1"/>
    <col min="11010" max="11010" width="10.875" style="2" customWidth="1"/>
    <col min="11011" max="11011" width="9.625" style="2"/>
    <col min="11012" max="11012" width="10.875" style="2" customWidth="1"/>
    <col min="11013" max="11013" width="9.625" style="2"/>
    <col min="11014" max="11020" width="10.875" style="2" customWidth="1"/>
    <col min="11021" max="11021" width="9.625" style="2"/>
    <col min="11022" max="11022" width="8.375" style="2" customWidth="1"/>
    <col min="11023" max="11264" width="9.625" style="2"/>
    <col min="11265" max="11265" width="13.375" style="2" customWidth="1"/>
    <col min="11266" max="11266" width="10.875" style="2" customWidth="1"/>
    <col min="11267" max="11267" width="9.625" style="2"/>
    <col min="11268" max="11268" width="10.875" style="2" customWidth="1"/>
    <col min="11269" max="11269" width="9.625" style="2"/>
    <col min="11270" max="11276" width="10.875" style="2" customWidth="1"/>
    <col min="11277" max="11277" width="9.625" style="2"/>
    <col min="11278" max="11278" width="8.375" style="2" customWidth="1"/>
    <col min="11279" max="11520" width="9.625" style="2"/>
    <col min="11521" max="11521" width="13.375" style="2" customWidth="1"/>
    <col min="11522" max="11522" width="10.875" style="2" customWidth="1"/>
    <col min="11523" max="11523" width="9.625" style="2"/>
    <col min="11524" max="11524" width="10.875" style="2" customWidth="1"/>
    <col min="11525" max="11525" width="9.625" style="2"/>
    <col min="11526" max="11532" width="10.875" style="2" customWidth="1"/>
    <col min="11533" max="11533" width="9.625" style="2"/>
    <col min="11534" max="11534" width="8.375" style="2" customWidth="1"/>
    <col min="11535" max="11776" width="9.625" style="2"/>
    <col min="11777" max="11777" width="13.375" style="2" customWidth="1"/>
    <col min="11778" max="11778" width="10.875" style="2" customWidth="1"/>
    <col min="11779" max="11779" width="9.625" style="2"/>
    <col min="11780" max="11780" width="10.875" style="2" customWidth="1"/>
    <col min="11781" max="11781" width="9.625" style="2"/>
    <col min="11782" max="11788" width="10.875" style="2" customWidth="1"/>
    <col min="11789" max="11789" width="9.625" style="2"/>
    <col min="11790" max="11790" width="8.375" style="2" customWidth="1"/>
    <col min="11791" max="12032" width="9.625" style="2"/>
    <col min="12033" max="12033" width="13.375" style="2" customWidth="1"/>
    <col min="12034" max="12034" width="10.875" style="2" customWidth="1"/>
    <col min="12035" max="12035" width="9.625" style="2"/>
    <col min="12036" max="12036" width="10.875" style="2" customWidth="1"/>
    <col min="12037" max="12037" width="9.625" style="2"/>
    <col min="12038" max="12044" width="10.875" style="2" customWidth="1"/>
    <col min="12045" max="12045" width="9.625" style="2"/>
    <col min="12046" max="12046" width="8.375" style="2" customWidth="1"/>
    <col min="12047" max="12288" width="9.625" style="2"/>
    <col min="12289" max="12289" width="13.375" style="2" customWidth="1"/>
    <col min="12290" max="12290" width="10.875" style="2" customWidth="1"/>
    <col min="12291" max="12291" width="9.625" style="2"/>
    <col min="12292" max="12292" width="10.875" style="2" customWidth="1"/>
    <col min="12293" max="12293" width="9.625" style="2"/>
    <col min="12294" max="12300" width="10.875" style="2" customWidth="1"/>
    <col min="12301" max="12301" width="9.625" style="2"/>
    <col min="12302" max="12302" width="8.375" style="2" customWidth="1"/>
    <col min="12303" max="12544" width="9.625" style="2"/>
    <col min="12545" max="12545" width="13.375" style="2" customWidth="1"/>
    <col min="12546" max="12546" width="10.875" style="2" customWidth="1"/>
    <col min="12547" max="12547" width="9.625" style="2"/>
    <col min="12548" max="12548" width="10.875" style="2" customWidth="1"/>
    <col min="12549" max="12549" width="9.625" style="2"/>
    <col min="12550" max="12556" width="10.875" style="2" customWidth="1"/>
    <col min="12557" max="12557" width="9.625" style="2"/>
    <col min="12558" max="12558" width="8.375" style="2" customWidth="1"/>
    <col min="12559" max="12800" width="9.625" style="2"/>
    <col min="12801" max="12801" width="13.375" style="2" customWidth="1"/>
    <col min="12802" max="12802" width="10.875" style="2" customWidth="1"/>
    <col min="12803" max="12803" width="9.625" style="2"/>
    <col min="12804" max="12804" width="10.875" style="2" customWidth="1"/>
    <col min="12805" max="12805" width="9.625" style="2"/>
    <col min="12806" max="12812" width="10.875" style="2" customWidth="1"/>
    <col min="12813" max="12813" width="9.625" style="2"/>
    <col min="12814" max="12814" width="8.375" style="2" customWidth="1"/>
    <col min="12815" max="13056" width="9.625" style="2"/>
    <col min="13057" max="13057" width="13.375" style="2" customWidth="1"/>
    <col min="13058" max="13058" width="10.875" style="2" customWidth="1"/>
    <col min="13059" max="13059" width="9.625" style="2"/>
    <col min="13060" max="13060" width="10.875" style="2" customWidth="1"/>
    <col min="13061" max="13061" width="9.625" style="2"/>
    <col min="13062" max="13068" width="10.875" style="2" customWidth="1"/>
    <col min="13069" max="13069" width="9.625" style="2"/>
    <col min="13070" max="13070" width="8.375" style="2" customWidth="1"/>
    <col min="13071" max="13312" width="9.625" style="2"/>
    <col min="13313" max="13313" width="13.375" style="2" customWidth="1"/>
    <col min="13314" max="13314" width="10.875" style="2" customWidth="1"/>
    <col min="13315" max="13315" width="9.625" style="2"/>
    <col min="13316" max="13316" width="10.875" style="2" customWidth="1"/>
    <col min="13317" max="13317" width="9.625" style="2"/>
    <col min="13318" max="13324" width="10.875" style="2" customWidth="1"/>
    <col min="13325" max="13325" width="9.625" style="2"/>
    <col min="13326" max="13326" width="8.375" style="2" customWidth="1"/>
    <col min="13327" max="13568" width="9.625" style="2"/>
    <col min="13569" max="13569" width="13.375" style="2" customWidth="1"/>
    <col min="13570" max="13570" width="10.875" style="2" customWidth="1"/>
    <col min="13571" max="13571" width="9.625" style="2"/>
    <col min="13572" max="13572" width="10.875" style="2" customWidth="1"/>
    <col min="13573" max="13573" width="9.625" style="2"/>
    <col min="13574" max="13580" width="10.875" style="2" customWidth="1"/>
    <col min="13581" max="13581" width="9.625" style="2"/>
    <col min="13582" max="13582" width="8.375" style="2" customWidth="1"/>
    <col min="13583" max="13824" width="9.625" style="2"/>
    <col min="13825" max="13825" width="13.375" style="2" customWidth="1"/>
    <col min="13826" max="13826" width="10.875" style="2" customWidth="1"/>
    <col min="13827" max="13827" width="9.625" style="2"/>
    <col min="13828" max="13828" width="10.875" style="2" customWidth="1"/>
    <col min="13829" max="13829" width="9.625" style="2"/>
    <col min="13830" max="13836" width="10.875" style="2" customWidth="1"/>
    <col min="13837" max="13837" width="9.625" style="2"/>
    <col min="13838" max="13838" width="8.375" style="2" customWidth="1"/>
    <col min="13839" max="14080" width="9.625" style="2"/>
    <col min="14081" max="14081" width="13.375" style="2" customWidth="1"/>
    <col min="14082" max="14082" width="10.875" style="2" customWidth="1"/>
    <col min="14083" max="14083" width="9.625" style="2"/>
    <col min="14084" max="14084" width="10.875" style="2" customWidth="1"/>
    <col min="14085" max="14085" width="9.625" style="2"/>
    <col min="14086" max="14092" width="10.875" style="2" customWidth="1"/>
    <col min="14093" max="14093" width="9.625" style="2"/>
    <col min="14094" max="14094" width="8.375" style="2" customWidth="1"/>
    <col min="14095" max="14336" width="9.625" style="2"/>
    <col min="14337" max="14337" width="13.375" style="2" customWidth="1"/>
    <col min="14338" max="14338" width="10.875" style="2" customWidth="1"/>
    <col min="14339" max="14339" width="9.625" style="2"/>
    <col min="14340" max="14340" width="10.875" style="2" customWidth="1"/>
    <col min="14341" max="14341" width="9.625" style="2"/>
    <col min="14342" max="14348" width="10.875" style="2" customWidth="1"/>
    <col min="14349" max="14349" width="9.625" style="2"/>
    <col min="14350" max="14350" width="8.375" style="2" customWidth="1"/>
    <col min="14351" max="14592" width="9.625" style="2"/>
    <col min="14593" max="14593" width="13.375" style="2" customWidth="1"/>
    <col min="14594" max="14594" width="10.875" style="2" customWidth="1"/>
    <col min="14595" max="14595" width="9.625" style="2"/>
    <col min="14596" max="14596" width="10.875" style="2" customWidth="1"/>
    <col min="14597" max="14597" width="9.625" style="2"/>
    <col min="14598" max="14604" width="10.875" style="2" customWidth="1"/>
    <col min="14605" max="14605" width="9.625" style="2"/>
    <col min="14606" max="14606" width="8.375" style="2" customWidth="1"/>
    <col min="14607" max="14848" width="9.625" style="2"/>
    <col min="14849" max="14849" width="13.375" style="2" customWidth="1"/>
    <col min="14850" max="14850" width="10.875" style="2" customWidth="1"/>
    <col min="14851" max="14851" width="9.625" style="2"/>
    <col min="14852" max="14852" width="10.875" style="2" customWidth="1"/>
    <col min="14853" max="14853" width="9.625" style="2"/>
    <col min="14854" max="14860" width="10.875" style="2" customWidth="1"/>
    <col min="14861" max="14861" width="9.625" style="2"/>
    <col min="14862" max="14862" width="8.375" style="2" customWidth="1"/>
    <col min="14863" max="15104" width="9.625" style="2"/>
    <col min="15105" max="15105" width="13.375" style="2" customWidth="1"/>
    <col min="15106" max="15106" width="10.875" style="2" customWidth="1"/>
    <col min="15107" max="15107" width="9.625" style="2"/>
    <col min="15108" max="15108" width="10.875" style="2" customWidth="1"/>
    <col min="15109" max="15109" width="9.625" style="2"/>
    <col min="15110" max="15116" width="10.875" style="2" customWidth="1"/>
    <col min="15117" max="15117" width="9.625" style="2"/>
    <col min="15118" max="15118" width="8.375" style="2" customWidth="1"/>
    <col min="15119" max="15360" width="9.625" style="2"/>
    <col min="15361" max="15361" width="13.375" style="2" customWidth="1"/>
    <col min="15362" max="15362" width="10.875" style="2" customWidth="1"/>
    <col min="15363" max="15363" width="9.625" style="2"/>
    <col min="15364" max="15364" width="10.875" style="2" customWidth="1"/>
    <col min="15365" max="15365" width="9.625" style="2"/>
    <col min="15366" max="15372" width="10.875" style="2" customWidth="1"/>
    <col min="15373" max="15373" width="9.625" style="2"/>
    <col min="15374" max="15374" width="8.375" style="2" customWidth="1"/>
    <col min="15375" max="15616" width="9.625" style="2"/>
    <col min="15617" max="15617" width="13.375" style="2" customWidth="1"/>
    <col min="15618" max="15618" width="10.875" style="2" customWidth="1"/>
    <col min="15619" max="15619" width="9.625" style="2"/>
    <col min="15620" max="15620" width="10.875" style="2" customWidth="1"/>
    <col min="15621" max="15621" width="9.625" style="2"/>
    <col min="15622" max="15628" width="10.875" style="2" customWidth="1"/>
    <col min="15629" max="15629" width="9.625" style="2"/>
    <col min="15630" max="15630" width="8.375" style="2" customWidth="1"/>
    <col min="15631" max="15872" width="9.625" style="2"/>
    <col min="15873" max="15873" width="13.375" style="2" customWidth="1"/>
    <col min="15874" max="15874" width="10.875" style="2" customWidth="1"/>
    <col min="15875" max="15875" width="9.625" style="2"/>
    <col min="15876" max="15876" width="10.875" style="2" customWidth="1"/>
    <col min="15877" max="15877" width="9.625" style="2"/>
    <col min="15878" max="15884" width="10.875" style="2" customWidth="1"/>
    <col min="15885" max="15885" width="9.625" style="2"/>
    <col min="15886" max="15886" width="8.375" style="2" customWidth="1"/>
    <col min="15887" max="16128" width="9.625" style="2"/>
    <col min="16129" max="16129" width="13.375" style="2" customWidth="1"/>
    <col min="16130" max="16130" width="10.875" style="2" customWidth="1"/>
    <col min="16131" max="16131" width="9.625" style="2"/>
    <col min="16132" max="16132" width="10.875" style="2" customWidth="1"/>
    <col min="16133" max="16133" width="9.625" style="2"/>
    <col min="16134" max="16140" width="10.875" style="2" customWidth="1"/>
    <col min="16141" max="16141" width="9.625" style="2"/>
    <col min="16142" max="16142" width="8.375" style="2" customWidth="1"/>
    <col min="16143" max="16384" width="9.625" style="2"/>
  </cols>
  <sheetData>
    <row r="1" spans="1:14" x14ac:dyDescent="0.2">
      <c r="A1" s="1" t="s">
        <v>686</v>
      </c>
    </row>
    <row r="6" spans="1:14" x14ac:dyDescent="0.2">
      <c r="D6" s="3" t="s">
        <v>687</v>
      </c>
    </row>
    <row r="7" spans="1:14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2"/>
    </row>
    <row r="8" spans="1:14" x14ac:dyDescent="0.2">
      <c r="C8" s="12" t="s">
        <v>688</v>
      </c>
      <c r="D8" s="9"/>
      <c r="E8" s="90"/>
      <c r="F8" s="12" t="s">
        <v>689</v>
      </c>
      <c r="G8" s="9"/>
      <c r="H8" s="90"/>
      <c r="I8" s="12" t="s">
        <v>689</v>
      </c>
      <c r="J8" s="9"/>
      <c r="K8" s="90"/>
      <c r="L8" s="12" t="s">
        <v>689</v>
      </c>
      <c r="M8" s="9"/>
      <c r="N8" s="42"/>
    </row>
    <row r="9" spans="1:14" x14ac:dyDescent="0.2">
      <c r="B9" s="28" t="s">
        <v>690</v>
      </c>
      <c r="C9" s="13" t="s">
        <v>691</v>
      </c>
      <c r="D9" s="13" t="s">
        <v>222</v>
      </c>
      <c r="E9" s="117" t="s">
        <v>690</v>
      </c>
      <c r="F9" s="13" t="s">
        <v>221</v>
      </c>
      <c r="G9" s="13" t="s">
        <v>222</v>
      </c>
      <c r="H9" s="117" t="s">
        <v>690</v>
      </c>
      <c r="I9" s="13" t="s">
        <v>221</v>
      </c>
      <c r="J9" s="13" t="s">
        <v>222</v>
      </c>
      <c r="K9" s="117" t="s">
        <v>690</v>
      </c>
      <c r="L9" s="13" t="s">
        <v>691</v>
      </c>
      <c r="M9" s="13" t="s">
        <v>692</v>
      </c>
      <c r="N9" s="42"/>
    </row>
    <row r="10" spans="1:14" x14ac:dyDescent="0.2">
      <c r="C10" s="51" t="s">
        <v>693</v>
      </c>
      <c r="D10" s="52" t="s">
        <v>693</v>
      </c>
      <c r="E10" s="90"/>
      <c r="F10" s="51" t="s">
        <v>693</v>
      </c>
      <c r="G10" s="52" t="s">
        <v>693</v>
      </c>
      <c r="H10" s="90"/>
      <c r="I10" s="51" t="s">
        <v>693</v>
      </c>
      <c r="J10" s="52" t="s">
        <v>693</v>
      </c>
      <c r="K10" s="90"/>
      <c r="L10" s="51" t="s">
        <v>693</v>
      </c>
      <c r="M10" s="52" t="s">
        <v>693</v>
      </c>
    </row>
    <row r="11" spans="1:14" x14ac:dyDescent="0.2">
      <c r="B11" s="1" t="s">
        <v>694</v>
      </c>
      <c r="C11" s="118">
        <v>77.010000000000005</v>
      </c>
      <c r="D11" s="119">
        <v>84.23</v>
      </c>
      <c r="E11" s="93" t="s">
        <v>695</v>
      </c>
      <c r="F11" s="118">
        <v>53.69</v>
      </c>
      <c r="G11" s="119">
        <v>60.79</v>
      </c>
      <c r="H11" s="93" t="s">
        <v>696</v>
      </c>
      <c r="I11" s="118">
        <v>31.09</v>
      </c>
      <c r="J11" s="119">
        <v>37.51</v>
      </c>
      <c r="K11" s="93" t="s">
        <v>697</v>
      </c>
      <c r="L11" s="118">
        <v>12.45</v>
      </c>
      <c r="M11" s="119">
        <v>16.39</v>
      </c>
    </row>
    <row r="12" spans="1:14" x14ac:dyDescent="0.2">
      <c r="B12" s="1" t="s">
        <v>698</v>
      </c>
      <c r="C12" s="118">
        <v>76.25</v>
      </c>
      <c r="D12" s="119">
        <v>83.47</v>
      </c>
      <c r="E12" s="93" t="s">
        <v>699</v>
      </c>
      <c r="F12" s="118">
        <v>52.73</v>
      </c>
      <c r="G12" s="119">
        <v>59.81</v>
      </c>
      <c r="H12" s="93" t="s">
        <v>700</v>
      </c>
      <c r="I12" s="118">
        <v>30.2</v>
      </c>
      <c r="J12" s="119">
        <v>36.57</v>
      </c>
      <c r="K12" s="93" t="s">
        <v>701</v>
      </c>
      <c r="L12" s="118">
        <v>11.81</v>
      </c>
      <c r="M12" s="119">
        <v>15.59</v>
      </c>
    </row>
    <row r="13" spans="1:14" x14ac:dyDescent="0.2">
      <c r="B13" s="1" t="s">
        <v>702</v>
      </c>
      <c r="C13" s="118">
        <v>75.290000000000006</v>
      </c>
      <c r="D13" s="119">
        <v>82.52</v>
      </c>
      <c r="E13" s="93" t="s">
        <v>703</v>
      </c>
      <c r="F13" s="118">
        <v>51.77</v>
      </c>
      <c r="G13" s="119">
        <v>58.83</v>
      </c>
      <c r="H13" s="93" t="s">
        <v>704</v>
      </c>
      <c r="I13" s="118">
        <v>29.31</v>
      </c>
      <c r="J13" s="119">
        <v>35.64</v>
      </c>
      <c r="K13" s="93" t="s">
        <v>705</v>
      </c>
      <c r="L13" s="118">
        <v>11.18</v>
      </c>
      <c r="M13" s="119">
        <v>14.8</v>
      </c>
    </row>
    <row r="14" spans="1:14" x14ac:dyDescent="0.2">
      <c r="B14" s="1" t="s">
        <v>706</v>
      </c>
      <c r="C14" s="118">
        <v>74.31</v>
      </c>
      <c r="D14" s="119">
        <v>81.56</v>
      </c>
      <c r="E14" s="93" t="s">
        <v>707</v>
      </c>
      <c r="F14" s="118">
        <v>50.81</v>
      </c>
      <c r="G14" s="119">
        <v>57.85</v>
      </c>
      <c r="H14" s="93" t="s">
        <v>708</v>
      </c>
      <c r="I14" s="118">
        <v>28.43</v>
      </c>
      <c r="J14" s="119">
        <v>34.72</v>
      </c>
      <c r="K14" s="93" t="s">
        <v>709</v>
      </c>
      <c r="L14" s="118">
        <v>10.57</v>
      </c>
      <c r="M14" s="119">
        <v>14.03</v>
      </c>
    </row>
    <row r="15" spans="1:14" x14ac:dyDescent="0.2">
      <c r="C15" s="8"/>
      <c r="E15" s="90"/>
      <c r="F15" s="8"/>
      <c r="H15" s="90"/>
      <c r="I15" s="8"/>
      <c r="K15" s="90"/>
      <c r="L15" s="8"/>
    </row>
    <row r="16" spans="1:14" x14ac:dyDescent="0.2">
      <c r="B16" s="1" t="s">
        <v>710</v>
      </c>
      <c r="C16" s="118">
        <v>73.319999999999993</v>
      </c>
      <c r="D16" s="119">
        <v>80.58</v>
      </c>
      <c r="E16" s="93" t="s">
        <v>711</v>
      </c>
      <c r="F16" s="118">
        <v>49.84</v>
      </c>
      <c r="G16" s="119">
        <v>56.87</v>
      </c>
      <c r="H16" s="93" t="s">
        <v>712</v>
      </c>
      <c r="I16" s="118">
        <v>27.57</v>
      </c>
      <c r="J16" s="119">
        <v>33.799999999999997</v>
      </c>
      <c r="K16" s="93" t="s">
        <v>713</v>
      </c>
      <c r="L16" s="118">
        <v>9.98</v>
      </c>
      <c r="M16" s="119">
        <v>13.27</v>
      </c>
    </row>
    <row r="17" spans="2:13" x14ac:dyDescent="0.2">
      <c r="B17" s="1" t="s">
        <v>714</v>
      </c>
      <c r="C17" s="118">
        <v>72.34</v>
      </c>
      <c r="D17" s="119">
        <v>79.599999999999994</v>
      </c>
      <c r="E17" s="93" t="s">
        <v>715</v>
      </c>
      <c r="F17" s="118">
        <v>48.88</v>
      </c>
      <c r="G17" s="119">
        <v>55.89</v>
      </c>
      <c r="H17" s="93" t="s">
        <v>716</v>
      </c>
      <c r="I17" s="118">
        <v>26.71</v>
      </c>
      <c r="J17" s="119">
        <v>32.880000000000003</v>
      </c>
      <c r="K17" s="93" t="s">
        <v>717</v>
      </c>
      <c r="L17" s="118">
        <v>9.41</v>
      </c>
      <c r="M17" s="119">
        <v>12.52</v>
      </c>
    </row>
    <row r="18" spans="2:13" x14ac:dyDescent="0.2">
      <c r="B18" s="1" t="s">
        <v>718</v>
      </c>
      <c r="C18" s="118">
        <v>71.349999999999994</v>
      </c>
      <c r="D18" s="119">
        <v>78.61</v>
      </c>
      <c r="E18" s="93" t="s">
        <v>719</v>
      </c>
      <c r="F18" s="118">
        <v>47.92</v>
      </c>
      <c r="G18" s="119">
        <v>54.91</v>
      </c>
      <c r="H18" s="93" t="s">
        <v>720</v>
      </c>
      <c r="I18" s="118">
        <v>25.86</v>
      </c>
      <c r="J18" s="119">
        <v>31.97</v>
      </c>
      <c r="K18" s="93" t="s">
        <v>721</v>
      </c>
      <c r="L18" s="118">
        <v>8.86</v>
      </c>
      <c r="M18" s="119">
        <v>11.79</v>
      </c>
    </row>
    <row r="19" spans="2:13" x14ac:dyDescent="0.2">
      <c r="B19" s="1" t="s">
        <v>722</v>
      </c>
      <c r="C19" s="118">
        <v>70.349999999999994</v>
      </c>
      <c r="D19" s="119">
        <v>77.62</v>
      </c>
      <c r="E19" s="93" t="s">
        <v>723</v>
      </c>
      <c r="F19" s="118">
        <v>46.97</v>
      </c>
      <c r="G19" s="119">
        <v>53.92</v>
      </c>
      <c r="H19" s="93" t="s">
        <v>724</v>
      </c>
      <c r="I19" s="118">
        <v>25.02</v>
      </c>
      <c r="J19" s="119">
        <v>31.07</v>
      </c>
      <c r="K19" s="93" t="s">
        <v>725</v>
      </c>
      <c r="L19" s="118">
        <v>8.34</v>
      </c>
      <c r="M19" s="119">
        <v>11.09</v>
      </c>
    </row>
    <row r="20" spans="2:13" x14ac:dyDescent="0.2">
      <c r="C20" s="8"/>
      <c r="E20" s="90"/>
      <c r="F20" s="8"/>
      <c r="H20" s="90"/>
      <c r="I20" s="8"/>
      <c r="K20" s="90"/>
      <c r="L20" s="8"/>
    </row>
    <row r="21" spans="2:13" x14ac:dyDescent="0.2">
      <c r="B21" s="1" t="s">
        <v>726</v>
      </c>
      <c r="C21" s="118">
        <v>69.36</v>
      </c>
      <c r="D21" s="119">
        <v>76.63</v>
      </c>
      <c r="E21" s="93" t="s">
        <v>727</v>
      </c>
      <c r="F21" s="118">
        <v>46.02</v>
      </c>
      <c r="G21" s="119">
        <v>52.94</v>
      </c>
      <c r="H21" s="93" t="s">
        <v>728</v>
      </c>
      <c r="I21" s="118">
        <v>24.19</v>
      </c>
      <c r="J21" s="119">
        <v>30.17</v>
      </c>
      <c r="K21" s="93" t="s">
        <v>729</v>
      </c>
      <c r="L21" s="118">
        <v>7.83</v>
      </c>
      <c r="M21" s="119">
        <v>10.41</v>
      </c>
    </row>
    <row r="22" spans="2:13" x14ac:dyDescent="0.2">
      <c r="B22" s="1" t="s">
        <v>730</v>
      </c>
      <c r="C22" s="118">
        <v>68.37</v>
      </c>
      <c r="D22" s="119">
        <v>75.64</v>
      </c>
      <c r="E22" s="93" t="s">
        <v>731</v>
      </c>
      <c r="F22" s="118">
        <v>45.07</v>
      </c>
      <c r="G22" s="119">
        <v>51.96</v>
      </c>
      <c r="H22" s="93" t="s">
        <v>732</v>
      </c>
      <c r="I22" s="118">
        <v>23.37</v>
      </c>
      <c r="J22" s="119">
        <v>29.27</v>
      </c>
      <c r="K22" s="93" t="s">
        <v>733</v>
      </c>
      <c r="L22" s="118">
        <v>7.36</v>
      </c>
      <c r="M22" s="119">
        <v>9.75</v>
      </c>
    </row>
    <row r="23" spans="2:13" x14ac:dyDescent="0.2">
      <c r="B23" s="1" t="s">
        <v>734</v>
      </c>
      <c r="C23" s="118">
        <v>67.37</v>
      </c>
      <c r="D23" s="119">
        <v>74.64</v>
      </c>
      <c r="E23" s="93" t="s">
        <v>735</v>
      </c>
      <c r="F23" s="118">
        <v>44.12</v>
      </c>
      <c r="G23" s="119">
        <v>50.98</v>
      </c>
      <c r="H23" s="93" t="s">
        <v>736</v>
      </c>
      <c r="I23" s="118">
        <v>22.56</v>
      </c>
      <c r="J23" s="119">
        <v>28.38</v>
      </c>
      <c r="K23" s="93" t="s">
        <v>737</v>
      </c>
      <c r="L23" s="118">
        <v>6.9</v>
      </c>
      <c r="M23" s="119">
        <v>9.1199999999999992</v>
      </c>
    </row>
    <row r="24" spans="2:13" x14ac:dyDescent="0.2">
      <c r="B24" s="1" t="s">
        <v>738</v>
      </c>
      <c r="C24" s="118">
        <v>66.37</v>
      </c>
      <c r="D24" s="119">
        <v>73.650000000000006</v>
      </c>
      <c r="E24" s="93" t="s">
        <v>739</v>
      </c>
      <c r="F24" s="118">
        <v>43.17</v>
      </c>
      <c r="G24" s="119">
        <v>50</v>
      </c>
      <c r="H24" s="93" t="s">
        <v>740</v>
      </c>
      <c r="I24" s="118">
        <v>21.77</v>
      </c>
      <c r="J24" s="119">
        <v>27.48</v>
      </c>
      <c r="K24" s="93" t="s">
        <v>741</v>
      </c>
      <c r="L24" s="118">
        <v>6.47</v>
      </c>
      <c r="M24" s="119">
        <v>8.5299999999999994</v>
      </c>
    </row>
    <row r="25" spans="2:13" x14ac:dyDescent="0.2">
      <c r="C25" s="8"/>
      <c r="E25" s="90"/>
      <c r="F25" s="8"/>
      <c r="H25" s="90"/>
      <c r="I25" s="8"/>
      <c r="K25" s="90"/>
      <c r="L25" s="8"/>
    </row>
    <row r="26" spans="2:13" x14ac:dyDescent="0.2">
      <c r="B26" s="1" t="s">
        <v>742</v>
      </c>
      <c r="C26" s="118">
        <v>65.38</v>
      </c>
      <c r="D26" s="119">
        <v>72.650000000000006</v>
      </c>
      <c r="E26" s="93" t="s">
        <v>743</v>
      </c>
      <c r="F26" s="118">
        <v>42.23</v>
      </c>
      <c r="G26" s="119">
        <v>49.02</v>
      </c>
      <c r="H26" s="93" t="s">
        <v>744</v>
      </c>
      <c r="I26" s="118">
        <v>20.98</v>
      </c>
      <c r="J26" s="119">
        <v>26.59</v>
      </c>
      <c r="K26" s="93" t="s">
        <v>745</v>
      </c>
      <c r="L26" s="118">
        <v>6.07</v>
      </c>
      <c r="M26" s="119">
        <v>7.96</v>
      </c>
    </row>
    <row r="27" spans="2:13" x14ac:dyDescent="0.2">
      <c r="B27" s="1" t="s">
        <v>746</v>
      </c>
      <c r="C27" s="118">
        <v>64.38</v>
      </c>
      <c r="D27" s="119">
        <v>71.66</v>
      </c>
      <c r="E27" s="93" t="s">
        <v>747</v>
      </c>
      <c r="F27" s="118">
        <v>41.29</v>
      </c>
      <c r="G27" s="119">
        <v>48.05</v>
      </c>
      <c r="H27" s="93" t="s">
        <v>748</v>
      </c>
      <c r="I27" s="118">
        <v>20.21</v>
      </c>
      <c r="J27" s="119">
        <v>25.69</v>
      </c>
      <c r="K27" s="93" t="s">
        <v>749</v>
      </c>
      <c r="L27" s="118">
        <v>5.68</v>
      </c>
      <c r="M27" s="119">
        <v>7.42</v>
      </c>
    </row>
    <row r="28" spans="2:13" x14ac:dyDescent="0.2">
      <c r="B28" s="1" t="s">
        <v>750</v>
      </c>
      <c r="C28" s="118">
        <v>63.39</v>
      </c>
      <c r="D28" s="119">
        <v>70.66</v>
      </c>
      <c r="E28" s="93" t="s">
        <v>751</v>
      </c>
      <c r="F28" s="118">
        <v>40.35</v>
      </c>
      <c r="G28" s="119">
        <v>47.07</v>
      </c>
      <c r="H28" s="93" t="s">
        <v>752</v>
      </c>
      <c r="I28" s="118">
        <v>19.440000000000001</v>
      </c>
      <c r="J28" s="119">
        <v>24.8</v>
      </c>
      <c r="K28" s="93" t="s">
        <v>753</v>
      </c>
      <c r="L28" s="118">
        <v>5.33</v>
      </c>
      <c r="M28" s="119">
        <v>6.92</v>
      </c>
    </row>
    <row r="29" spans="2:13" x14ac:dyDescent="0.2">
      <c r="B29" s="1" t="s">
        <v>754</v>
      </c>
      <c r="C29" s="118">
        <v>62.41</v>
      </c>
      <c r="D29" s="119">
        <v>69.67</v>
      </c>
      <c r="E29" s="93" t="s">
        <v>755</v>
      </c>
      <c r="F29" s="118">
        <v>39.42</v>
      </c>
      <c r="G29" s="119">
        <v>46.11</v>
      </c>
      <c r="H29" s="93" t="s">
        <v>756</v>
      </c>
      <c r="I29" s="118">
        <v>18.690000000000001</v>
      </c>
      <c r="J29" s="119">
        <v>23.91</v>
      </c>
      <c r="K29" s="93" t="s">
        <v>757</v>
      </c>
      <c r="L29" s="118">
        <v>4.99</v>
      </c>
      <c r="M29" s="119">
        <v>6.44</v>
      </c>
    </row>
    <row r="30" spans="2:13" x14ac:dyDescent="0.2">
      <c r="C30" s="8"/>
      <c r="E30" s="90"/>
      <c r="F30" s="8"/>
      <c r="H30" s="90"/>
      <c r="I30" s="8"/>
      <c r="K30" s="90"/>
      <c r="L30" s="8"/>
    </row>
    <row r="31" spans="2:13" x14ac:dyDescent="0.2">
      <c r="B31" s="1" t="s">
        <v>758</v>
      </c>
      <c r="C31" s="118">
        <v>61.42</v>
      </c>
      <c r="D31" s="119">
        <v>68.680000000000007</v>
      </c>
      <c r="E31" s="93" t="s">
        <v>759</v>
      </c>
      <c r="F31" s="118">
        <v>38.479999999999997</v>
      </c>
      <c r="G31" s="119">
        <v>45.14</v>
      </c>
      <c r="H31" s="93" t="s">
        <v>760</v>
      </c>
      <c r="I31" s="118">
        <v>17.95</v>
      </c>
      <c r="J31" s="119">
        <v>23.03</v>
      </c>
      <c r="K31" s="93" t="s">
        <v>761</v>
      </c>
      <c r="L31" s="118">
        <v>4.68</v>
      </c>
      <c r="M31" s="119">
        <v>6</v>
      </c>
    </row>
    <row r="32" spans="2:13" x14ac:dyDescent="0.2">
      <c r="B32" s="1" t="s">
        <v>762</v>
      </c>
      <c r="C32" s="118">
        <v>60.45</v>
      </c>
      <c r="D32" s="119">
        <v>67.69</v>
      </c>
      <c r="E32" s="93" t="s">
        <v>763</v>
      </c>
      <c r="F32" s="118">
        <v>37.54</v>
      </c>
      <c r="G32" s="119">
        <v>44.18</v>
      </c>
      <c r="H32" s="93" t="s">
        <v>764</v>
      </c>
      <c r="I32" s="118">
        <v>17.23</v>
      </c>
      <c r="J32" s="119">
        <v>22.17</v>
      </c>
      <c r="K32" s="93" t="s">
        <v>765</v>
      </c>
      <c r="L32" s="118">
        <v>4.3899999999999997</v>
      </c>
      <c r="M32" s="119">
        <v>5.58</v>
      </c>
    </row>
    <row r="33" spans="1:14" x14ac:dyDescent="0.2">
      <c r="B33" s="1" t="s">
        <v>766</v>
      </c>
      <c r="C33" s="118">
        <v>59.47</v>
      </c>
      <c r="D33" s="119">
        <v>66.7</v>
      </c>
      <c r="E33" s="93" t="s">
        <v>767</v>
      </c>
      <c r="F33" s="118">
        <v>36.61</v>
      </c>
      <c r="G33" s="119">
        <v>43.21</v>
      </c>
      <c r="H33" s="93" t="s">
        <v>768</v>
      </c>
      <c r="I33" s="118">
        <v>16.52</v>
      </c>
      <c r="J33" s="119">
        <v>21.31</v>
      </c>
      <c r="K33" s="93" t="s">
        <v>769</v>
      </c>
      <c r="L33" s="118">
        <v>4.12</v>
      </c>
      <c r="M33" s="119">
        <v>5.19</v>
      </c>
    </row>
    <row r="34" spans="1:14" x14ac:dyDescent="0.2">
      <c r="B34" s="1" t="s">
        <v>770</v>
      </c>
      <c r="C34" s="118">
        <v>58.5</v>
      </c>
      <c r="D34" s="119">
        <v>65.72</v>
      </c>
      <c r="E34" s="93" t="s">
        <v>771</v>
      </c>
      <c r="F34" s="118">
        <v>35.67</v>
      </c>
      <c r="G34" s="119">
        <v>42.25</v>
      </c>
      <c r="H34" s="93" t="s">
        <v>772</v>
      </c>
      <c r="I34" s="118">
        <v>15.82</v>
      </c>
      <c r="J34" s="119">
        <v>20.47</v>
      </c>
      <c r="K34" s="93" t="s">
        <v>773</v>
      </c>
      <c r="L34" s="118">
        <v>3.88</v>
      </c>
      <c r="M34" s="119">
        <v>4.82</v>
      </c>
    </row>
    <row r="35" spans="1:14" x14ac:dyDescent="0.2">
      <c r="C35" s="8"/>
      <c r="E35" s="90"/>
      <c r="F35" s="8"/>
      <c r="H35" s="90"/>
      <c r="I35" s="8"/>
      <c r="K35" s="90"/>
      <c r="L35" s="8"/>
    </row>
    <row r="36" spans="1:14" x14ac:dyDescent="0.2">
      <c r="B36" s="1" t="s">
        <v>774</v>
      </c>
      <c r="C36" s="118">
        <v>57.54</v>
      </c>
      <c r="D36" s="119">
        <v>64.73</v>
      </c>
      <c r="E36" s="93" t="s">
        <v>775</v>
      </c>
      <c r="F36" s="118">
        <v>34.74</v>
      </c>
      <c r="G36" s="119">
        <v>41.3</v>
      </c>
      <c r="H36" s="93" t="s">
        <v>776</v>
      </c>
      <c r="I36" s="118">
        <v>15.13</v>
      </c>
      <c r="J36" s="119">
        <v>19.64</v>
      </c>
      <c r="K36" s="93" t="s">
        <v>777</v>
      </c>
      <c r="L36" s="118">
        <v>3.66</v>
      </c>
      <c r="M36" s="119">
        <v>4.4800000000000004</v>
      </c>
    </row>
    <row r="37" spans="1:14" x14ac:dyDescent="0.2">
      <c r="B37" s="1" t="s">
        <v>778</v>
      </c>
      <c r="C37" s="118">
        <v>56.57</v>
      </c>
      <c r="D37" s="119">
        <v>63.75</v>
      </c>
      <c r="E37" s="93" t="s">
        <v>779</v>
      </c>
      <c r="F37" s="118">
        <v>33.82</v>
      </c>
      <c r="G37" s="119">
        <v>40.35</v>
      </c>
      <c r="H37" s="93" t="s">
        <v>780</v>
      </c>
      <c r="I37" s="118">
        <v>14.45</v>
      </c>
      <c r="J37" s="119">
        <v>18.82</v>
      </c>
      <c r="K37" s="93" t="s">
        <v>781</v>
      </c>
      <c r="L37" s="118">
        <v>3.48</v>
      </c>
      <c r="M37" s="119">
        <v>4.16</v>
      </c>
    </row>
    <row r="38" spans="1:14" x14ac:dyDescent="0.2">
      <c r="B38" s="1" t="s">
        <v>782</v>
      </c>
      <c r="C38" s="118">
        <v>55.61</v>
      </c>
      <c r="D38" s="119">
        <v>62.76</v>
      </c>
      <c r="E38" s="93" t="s">
        <v>783</v>
      </c>
      <c r="F38" s="118">
        <v>32.9</v>
      </c>
      <c r="G38" s="119">
        <v>39.4</v>
      </c>
      <c r="H38" s="93" t="s">
        <v>784</v>
      </c>
      <c r="I38" s="118">
        <v>13.77</v>
      </c>
      <c r="J38" s="119">
        <v>18</v>
      </c>
      <c r="K38" s="93" t="s">
        <v>785</v>
      </c>
      <c r="L38" s="118">
        <v>3.32</v>
      </c>
      <c r="M38" s="119">
        <v>3.87</v>
      </c>
    </row>
    <row r="39" spans="1:14" x14ac:dyDescent="0.2">
      <c r="B39" s="1" t="s">
        <v>786</v>
      </c>
      <c r="C39" s="118">
        <v>54.65</v>
      </c>
      <c r="D39" s="119">
        <v>61.78</v>
      </c>
      <c r="E39" s="93" t="s">
        <v>787</v>
      </c>
      <c r="F39" s="118">
        <v>31.99</v>
      </c>
      <c r="G39" s="119">
        <v>38.450000000000003</v>
      </c>
      <c r="H39" s="93" t="s">
        <v>788</v>
      </c>
      <c r="I39" s="118">
        <v>13.11</v>
      </c>
      <c r="J39" s="119">
        <v>17.190000000000001</v>
      </c>
      <c r="K39" s="93" t="s">
        <v>789</v>
      </c>
      <c r="L39" s="118">
        <v>3.21</v>
      </c>
      <c r="M39" s="119">
        <v>3.6</v>
      </c>
    </row>
    <row r="40" spans="1:14" ht="18" thickBot="1" x14ac:dyDescent="0.25">
      <c r="B40" s="56" t="s">
        <v>790</v>
      </c>
      <c r="C40" s="120"/>
      <c r="D40" s="121"/>
      <c r="E40" s="122"/>
      <c r="F40" s="120"/>
      <c r="G40" s="121"/>
      <c r="H40" s="122"/>
      <c r="I40" s="120"/>
      <c r="J40" s="121"/>
      <c r="K40" s="122"/>
      <c r="L40" s="120"/>
      <c r="M40" s="121"/>
      <c r="N40" s="42"/>
    </row>
    <row r="41" spans="1:14" x14ac:dyDescent="0.2">
      <c r="D41" s="1" t="s">
        <v>791</v>
      </c>
    </row>
    <row r="42" spans="1:14" x14ac:dyDescent="0.2">
      <c r="A42" s="1"/>
    </row>
  </sheetData>
  <phoneticPr fontId="2"/>
  <pageMargins left="0.34" right="0.6" top="0.55000000000000004" bottom="0.51" header="0.51200000000000001" footer="0.51200000000000001"/>
  <pageSetup paperSize="12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6"/>
  <sheetViews>
    <sheetView showGridLines="0" zoomScale="75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D63" sqref="D63"/>
    </sheetView>
  </sheetViews>
  <sheetFormatPr defaultColWidth="13.375" defaultRowHeight="17.25" x14ac:dyDescent="0.2"/>
  <cols>
    <col min="1" max="1" width="13.375" style="2" customWidth="1"/>
    <col min="2" max="3" width="9.625" style="2" customWidth="1"/>
    <col min="4" max="4" width="14.625" style="2" customWidth="1"/>
    <col min="5" max="6" width="13.375" style="2"/>
    <col min="7" max="7" width="14.625" style="2" customWidth="1"/>
    <col min="8" max="9" width="13.375" style="2"/>
    <col min="10" max="10" width="14.625" style="2" customWidth="1"/>
    <col min="11" max="11" width="15.875" style="2" customWidth="1"/>
    <col min="12" max="256" width="13.375" style="2"/>
    <col min="257" max="257" width="13.375" style="2" customWidth="1"/>
    <col min="258" max="259" width="9.625" style="2" customWidth="1"/>
    <col min="260" max="260" width="14.625" style="2" customWidth="1"/>
    <col min="261" max="262" width="13.375" style="2"/>
    <col min="263" max="263" width="14.625" style="2" customWidth="1"/>
    <col min="264" max="265" width="13.375" style="2"/>
    <col min="266" max="266" width="14.625" style="2" customWidth="1"/>
    <col min="267" max="267" width="15.875" style="2" customWidth="1"/>
    <col min="268" max="512" width="13.375" style="2"/>
    <col min="513" max="513" width="13.375" style="2" customWidth="1"/>
    <col min="514" max="515" width="9.625" style="2" customWidth="1"/>
    <col min="516" max="516" width="14.625" style="2" customWidth="1"/>
    <col min="517" max="518" width="13.375" style="2"/>
    <col min="519" max="519" width="14.625" style="2" customWidth="1"/>
    <col min="520" max="521" width="13.375" style="2"/>
    <col min="522" max="522" width="14.625" style="2" customWidth="1"/>
    <col min="523" max="523" width="15.875" style="2" customWidth="1"/>
    <col min="524" max="768" width="13.375" style="2"/>
    <col min="769" max="769" width="13.375" style="2" customWidth="1"/>
    <col min="770" max="771" width="9.625" style="2" customWidth="1"/>
    <col min="772" max="772" width="14.625" style="2" customWidth="1"/>
    <col min="773" max="774" width="13.375" style="2"/>
    <col min="775" max="775" width="14.625" style="2" customWidth="1"/>
    <col min="776" max="777" width="13.375" style="2"/>
    <col min="778" max="778" width="14.625" style="2" customWidth="1"/>
    <col min="779" max="779" width="15.875" style="2" customWidth="1"/>
    <col min="780" max="1024" width="13.375" style="2"/>
    <col min="1025" max="1025" width="13.375" style="2" customWidth="1"/>
    <col min="1026" max="1027" width="9.625" style="2" customWidth="1"/>
    <col min="1028" max="1028" width="14.625" style="2" customWidth="1"/>
    <col min="1029" max="1030" width="13.375" style="2"/>
    <col min="1031" max="1031" width="14.625" style="2" customWidth="1"/>
    <col min="1032" max="1033" width="13.375" style="2"/>
    <col min="1034" max="1034" width="14.625" style="2" customWidth="1"/>
    <col min="1035" max="1035" width="15.875" style="2" customWidth="1"/>
    <col min="1036" max="1280" width="13.375" style="2"/>
    <col min="1281" max="1281" width="13.375" style="2" customWidth="1"/>
    <col min="1282" max="1283" width="9.625" style="2" customWidth="1"/>
    <col min="1284" max="1284" width="14.625" style="2" customWidth="1"/>
    <col min="1285" max="1286" width="13.375" style="2"/>
    <col min="1287" max="1287" width="14.625" style="2" customWidth="1"/>
    <col min="1288" max="1289" width="13.375" style="2"/>
    <col min="1290" max="1290" width="14.625" style="2" customWidth="1"/>
    <col min="1291" max="1291" width="15.875" style="2" customWidth="1"/>
    <col min="1292" max="1536" width="13.375" style="2"/>
    <col min="1537" max="1537" width="13.375" style="2" customWidth="1"/>
    <col min="1538" max="1539" width="9.625" style="2" customWidth="1"/>
    <col min="1540" max="1540" width="14.625" style="2" customWidth="1"/>
    <col min="1541" max="1542" width="13.375" style="2"/>
    <col min="1543" max="1543" width="14.625" style="2" customWidth="1"/>
    <col min="1544" max="1545" width="13.375" style="2"/>
    <col min="1546" max="1546" width="14.625" style="2" customWidth="1"/>
    <col min="1547" max="1547" width="15.875" style="2" customWidth="1"/>
    <col min="1548" max="1792" width="13.375" style="2"/>
    <col min="1793" max="1793" width="13.375" style="2" customWidth="1"/>
    <col min="1794" max="1795" width="9.625" style="2" customWidth="1"/>
    <col min="1796" max="1796" width="14.625" style="2" customWidth="1"/>
    <col min="1797" max="1798" width="13.375" style="2"/>
    <col min="1799" max="1799" width="14.625" style="2" customWidth="1"/>
    <col min="1800" max="1801" width="13.375" style="2"/>
    <col min="1802" max="1802" width="14.625" style="2" customWidth="1"/>
    <col min="1803" max="1803" width="15.875" style="2" customWidth="1"/>
    <col min="1804" max="2048" width="13.375" style="2"/>
    <col min="2049" max="2049" width="13.375" style="2" customWidth="1"/>
    <col min="2050" max="2051" width="9.625" style="2" customWidth="1"/>
    <col min="2052" max="2052" width="14.625" style="2" customWidth="1"/>
    <col min="2053" max="2054" width="13.375" style="2"/>
    <col min="2055" max="2055" width="14.625" style="2" customWidth="1"/>
    <col min="2056" max="2057" width="13.375" style="2"/>
    <col min="2058" max="2058" width="14.625" style="2" customWidth="1"/>
    <col min="2059" max="2059" width="15.875" style="2" customWidth="1"/>
    <col min="2060" max="2304" width="13.375" style="2"/>
    <col min="2305" max="2305" width="13.375" style="2" customWidth="1"/>
    <col min="2306" max="2307" width="9.625" style="2" customWidth="1"/>
    <col min="2308" max="2308" width="14.625" style="2" customWidth="1"/>
    <col min="2309" max="2310" width="13.375" style="2"/>
    <col min="2311" max="2311" width="14.625" style="2" customWidth="1"/>
    <col min="2312" max="2313" width="13.375" style="2"/>
    <col min="2314" max="2314" width="14.625" style="2" customWidth="1"/>
    <col min="2315" max="2315" width="15.875" style="2" customWidth="1"/>
    <col min="2316" max="2560" width="13.375" style="2"/>
    <col min="2561" max="2561" width="13.375" style="2" customWidth="1"/>
    <col min="2562" max="2563" width="9.625" style="2" customWidth="1"/>
    <col min="2564" max="2564" width="14.625" style="2" customWidth="1"/>
    <col min="2565" max="2566" width="13.375" style="2"/>
    <col min="2567" max="2567" width="14.625" style="2" customWidth="1"/>
    <col min="2568" max="2569" width="13.375" style="2"/>
    <col min="2570" max="2570" width="14.625" style="2" customWidth="1"/>
    <col min="2571" max="2571" width="15.875" style="2" customWidth="1"/>
    <col min="2572" max="2816" width="13.375" style="2"/>
    <col min="2817" max="2817" width="13.375" style="2" customWidth="1"/>
    <col min="2818" max="2819" width="9.625" style="2" customWidth="1"/>
    <col min="2820" max="2820" width="14.625" style="2" customWidth="1"/>
    <col min="2821" max="2822" width="13.375" style="2"/>
    <col min="2823" max="2823" width="14.625" style="2" customWidth="1"/>
    <col min="2824" max="2825" width="13.375" style="2"/>
    <col min="2826" max="2826" width="14.625" style="2" customWidth="1"/>
    <col min="2827" max="2827" width="15.875" style="2" customWidth="1"/>
    <col min="2828" max="3072" width="13.375" style="2"/>
    <col min="3073" max="3073" width="13.375" style="2" customWidth="1"/>
    <col min="3074" max="3075" width="9.625" style="2" customWidth="1"/>
    <col min="3076" max="3076" width="14.625" style="2" customWidth="1"/>
    <col min="3077" max="3078" width="13.375" style="2"/>
    <col min="3079" max="3079" width="14.625" style="2" customWidth="1"/>
    <col min="3080" max="3081" width="13.375" style="2"/>
    <col min="3082" max="3082" width="14.625" style="2" customWidth="1"/>
    <col min="3083" max="3083" width="15.875" style="2" customWidth="1"/>
    <col min="3084" max="3328" width="13.375" style="2"/>
    <col min="3329" max="3329" width="13.375" style="2" customWidth="1"/>
    <col min="3330" max="3331" width="9.625" style="2" customWidth="1"/>
    <col min="3332" max="3332" width="14.625" style="2" customWidth="1"/>
    <col min="3333" max="3334" width="13.375" style="2"/>
    <col min="3335" max="3335" width="14.625" style="2" customWidth="1"/>
    <col min="3336" max="3337" width="13.375" style="2"/>
    <col min="3338" max="3338" width="14.625" style="2" customWidth="1"/>
    <col min="3339" max="3339" width="15.875" style="2" customWidth="1"/>
    <col min="3340" max="3584" width="13.375" style="2"/>
    <col min="3585" max="3585" width="13.375" style="2" customWidth="1"/>
    <col min="3586" max="3587" width="9.625" style="2" customWidth="1"/>
    <col min="3588" max="3588" width="14.625" style="2" customWidth="1"/>
    <col min="3589" max="3590" width="13.375" style="2"/>
    <col min="3591" max="3591" width="14.625" style="2" customWidth="1"/>
    <col min="3592" max="3593" width="13.375" style="2"/>
    <col min="3594" max="3594" width="14.625" style="2" customWidth="1"/>
    <col min="3595" max="3595" width="15.875" style="2" customWidth="1"/>
    <col min="3596" max="3840" width="13.375" style="2"/>
    <col min="3841" max="3841" width="13.375" style="2" customWidth="1"/>
    <col min="3842" max="3843" width="9.625" style="2" customWidth="1"/>
    <col min="3844" max="3844" width="14.625" style="2" customWidth="1"/>
    <col min="3845" max="3846" width="13.375" style="2"/>
    <col min="3847" max="3847" width="14.625" style="2" customWidth="1"/>
    <col min="3848" max="3849" width="13.375" style="2"/>
    <col min="3850" max="3850" width="14.625" style="2" customWidth="1"/>
    <col min="3851" max="3851" width="15.875" style="2" customWidth="1"/>
    <col min="3852" max="4096" width="13.375" style="2"/>
    <col min="4097" max="4097" width="13.375" style="2" customWidth="1"/>
    <col min="4098" max="4099" width="9.625" style="2" customWidth="1"/>
    <col min="4100" max="4100" width="14.625" style="2" customWidth="1"/>
    <col min="4101" max="4102" width="13.375" style="2"/>
    <col min="4103" max="4103" width="14.625" style="2" customWidth="1"/>
    <col min="4104" max="4105" width="13.375" style="2"/>
    <col min="4106" max="4106" width="14.625" style="2" customWidth="1"/>
    <col min="4107" max="4107" width="15.875" style="2" customWidth="1"/>
    <col min="4108" max="4352" width="13.375" style="2"/>
    <col min="4353" max="4353" width="13.375" style="2" customWidth="1"/>
    <col min="4354" max="4355" width="9.625" style="2" customWidth="1"/>
    <col min="4356" max="4356" width="14.625" style="2" customWidth="1"/>
    <col min="4357" max="4358" width="13.375" style="2"/>
    <col min="4359" max="4359" width="14.625" style="2" customWidth="1"/>
    <col min="4360" max="4361" width="13.375" style="2"/>
    <col min="4362" max="4362" width="14.625" style="2" customWidth="1"/>
    <col min="4363" max="4363" width="15.875" style="2" customWidth="1"/>
    <col min="4364" max="4608" width="13.375" style="2"/>
    <col min="4609" max="4609" width="13.375" style="2" customWidth="1"/>
    <col min="4610" max="4611" width="9.625" style="2" customWidth="1"/>
    <col min="4612" max="4612" width="14.625" style="2" customWidth="1"/>
    <col min="4613" max="4614" width="13.375" style="2"/>
    <col min="4615" max="4615" width="14.625" style="2" customWidth="1"/>
    <col min="4616" max="4617" width="13.375" style="2"/>
    <col min="4618" max="4618" width="14.625" style="2" customWidth="1"/>
    <col min="4619" max="4619" width="15.875" style="2" customWidth="1"/>
    <col min="4620" max="4864" width="13.375" style="2"/>
    <col min="4865" max="4865" width="13.375" style="2" customWidth="1"/>
    <col min="4866" max="4867" width="9.625" style="2" customWidth="1"/>
    <col min="4868" max="4868" width="14.625" style="2" customWidth="1"/>
    <col min="4869" max="4870" width="13.375" style="2"/>
    <col min="4871" max="4871" width="14.625" style="2" customWidth="1"/>
    <col min="4872" max="4873" width="13.375" style="2"/>
    <col min="4874" max="4874" width="14.625" style="2" customWidth="1"/>
    <col min="4875" max="4875" width="15.875" style="2" customWidth="1"/>
    <col min="4876" max="5120" width="13.375" style="2"/>
    <col min="5121" max="5121" width="13.375" style="2" customWidth="1"/>
    <col min="5122" max="5123" width="9.625" style="2" customWidth="1"/>
    <col min="5124" max="5124" width="14.625" style="2" customWidth="1"/>
    <col min="5125" max="5126" width="13.375" style="2"/>
    <col min="5127" max="5127" width="14.625" style="2" customWidth="1"/>
    <col min="5128" max="5129" width="13.375" style="2"/>
    <col min="5130" max="5130" width="14.625" style="2" customWidth="1"/>
    <col min="5131" max="5131" width="15.875" style="2" customWidth="1"/>
    <col min="5132" max="5376" width="13.375" style="2"/>
    <col min="5377" max="5377" width="13.375" style="2" customWidth="1"/>
    <col min="5378" max="5379" width="9.625" style="2" customWidth="1"/>
    <col min="5380" max="5380" width="14.625" style="2" customWidth="1"/>
    <col min="5381" max="5382" width="13.375" style="2"/>
    <col min="5383" max="5383" width="14.625" style="2" customWidth="1"/>
    <col min="5384" max="5385" width="13.375" style="2"/>
    <col min="5386" max="5386" width="14.625" style="2" customWidth="1"/>
    <col min="5387" max="5387" width="15.875" style="2" customWidth="1"/>
    <col min="5388" max="5632" width="13.375" style="2"/>
    <col min="5633" max="5633" width="13.375" style="2" customWidth="1"/>
    <col min="5634" max="5635" width="9.625" style="2" customWidth="1"/>
    <col min="5636" max="5636" width="14.625" style="2" customWidth="1"/>
    <col min="5637" max="5638" width="13.375" style="2"/>
    <col min="5639" max="5639" width="14.625" style="2" customWidth="1"/>
    <col min="5640" max="5641" width="13.375" style="2"/>
    <col min="5642" max="5642" width="14.625" style="2" customWidth="1"/>
    <col min="5643" max="5643" width="15.875" style="2" customWidth="1"/>
    <col min="5644" max="5888" width="13.375" style="2"/>
    <col min="5889" max="5889" width="13.375" style="2" customWidth="1"/>
    <col min="5890" max="5891" width="9.625" style="2" customWidth="1"/>
    <col min="5892" max="5892" width="14.625" style="2" customWidth="1"/>
    <col min="5893" max="5894" width="13.375" style="2"/>
    <col min="5895" max="5895" width="14.625" style="2" customWidth="1"/>
    <col min="5896" max="5897" width="13.375" style="2"/>
    <col min="5898" max="5898" width="14.625" style="2" customWidth="1"/>
    <col min="5899" max="5899" width="15.875" style="2" customWidth="1"/>
    <col min="5900" max="6144" width="13.375" style="2"/>
    <col min="6145" max="6145" width="13.375" style="2" customWidth="1"/>
    <col min="6146" max="6147" width="9.625" style="2" customWidth="1"/>
    <col min="6148" max="6148" width="14.625" style="2" customWidth="1"/>
    <col min="6149" max="6150" width="13.375" style="2"/>
    <col min="6151" max="6151" width="14.625" style="2" customWidth="1"/>
    <col min="6152" max="6153" width="13.375" style="2"/>
    <col min="6154" max="6154" width="14.625" style="2" customWidth="1"/>
    <col min="6155" max="6155" width="15.875" style="2" customWidth="1"/>
    <col min="6156" max="6400" width="13.375" style="2"/>
    <col min="6401" max="6401" width="13.375" style="2" customWidth="1"/>
    <col min="6402" max="6403" width="9.625" style="2" customWidth="1"/>
    <col min="6404" max="6404" width="14.625" style="2" customWidth="1"/>
    <col min="6405" max="6406" width="13.375" style="2"/>
    <col min="6407" max="6407" width="14.625" style="2" customWidth="1"/>
    <col min="6408" max="6409" width="13.375" style="2"/>
    <col min="6410" max="6410" width="14.625" style="2" customWidth="1"/>
    <col min="6411" max="6411" width="15.875" style="2" customWidth="1"/>
    <col min="6412" max="6656" width="13.375" style="2"/>
    <col min="6657" max="6657" width="13.375" style="2" customWidth="1"/>
    <col min="6658" max="6659" width="9.625" style="2" customWidth="1"/>
    <col min="6660" max="6660" width="14.625" style="2" customWidth="1"/>
    <col min="6661" max="6662" width="13.375" style="2"/>
    <col min="6663" max="6663" width="14.625" style="2" customWidth="1"/>
    <col min="6664" max="6665" width="13.375" style="2"/>
    <col min="6666" max="6666" width="14.625" style="2" customWidth="1"/>
    <col min="6667" max="6667" width="15.875" style="2" customWidth="1"/>
    <col min="6668" max="6912" width="13.375" style="2"/>
    <col min="6913" max="6913" width="13.375" style="2" customWidth="1"/>
    <col min="6914" max="6915" width="9.625" style="2" customWidth="1"/>
    <col min="6916" max="6916" width="14.625" style="2" customWidth="1"/>
    <col min="6917" max="6918" width="13.375" style="2"/>
    <col min="6919" max="6919" width="14.625" style="2" customWidth="1"/>
    <col min="6920" max="6921" width="13.375" style="2"/>
    <col min="6922" max="6922" width="14.625" style="2" customWidth="1"/>
    <col min="6923" max="6923" width="15.875" style="2" customWidth="1"/>
    <col min="6924" max="7168" width="13.375" style="2"/>
    <col min="7169" max="7169" width="13.375" style="2" customWidth="1"/>
    <col min="7170" max="7171" width="9.625" style="2" customWidth="1"/>
    <col min="7172" max="7172" width="14.625" style="2" customWidth="1"/>
    <col min="7173" max="7174" width="13.375" style="2"/>
    <col min="7175" max="7175" width="14.625" style="2" customWidth="1"/>
    <col min="7176" max="7177" width="13.375" style="2"/>
    <col min="7178" max="7178" width="14.625" style="2" customWidth="1"/>
    <col min="7179" max="7179" width="15.875" style="2" customWidth="1"/>
    <col min="7180" max="7424" width="13.375" style="2"/>
    <col min="7425" max="7425" width="13.375" style="2" customWidth="1"/>
    <col min="7426" max="7427" width="9.625" style="2" customWidth="1"/>
    <col min="7428" max="7428" width="14.625" style="2" customWidth="1"/>
    <col min="7429" max="7430" width="13.375" style="2"/>
    <col min="7431" max="7431" width="14.625" style="2" customWidth="1"/>
    <col min="7432" max="7433" width="13.375" style="2"/>
    <col min="7434" max="7434" width="14.625" style="2" customWidth="1"/>
    <col min="7435" max="7435" width="15.875" style="2" customWidth="1"/>
    <col min="7436" max="7680" width="13.375" style="2"/>
    <col min="7681" max="7681" width="13.375" style="2" customWidth="1"/>
    <col min="7682" max="7683" width="9.625" style="2" customWidth="1"/>
    <col min="7684" max="7684" width="14.625" style="2" customWidth="1"/>
    <col min="7685" max="7686" width="13.375" style="2"/>
    <col min="7687" max="7687" width="14.625" style="2" customWidth="1"/>
    <col min="7688" max="7689" width="13.375" style="2"/>
    <col min="7690" max="7690" width="14.625" style="2" customWidth="1"/>
    <col min="7691" max="7691" width="15.875" style="2" customWidth="1"/>
    <col min="7692" max="7936" width="13.375" style="2"/>
    <col min="7937" max="7937" width="13.375" style="2" customWidth="1"/>
    <col min="7938" max="7939" width="9.625" style="2" customWidth="1"/>
    <col min="7940" max="7940" width="14.625" style="2" customWidth="1"/>
    <col min="7941" max="7942" width="13.375" style="2"/>
    <col min="7943" max="7943" width="14.625" style="2" customWidth="1"/>
    <col min="7944" max="7945" width="13.375" style="2"/>
    <col min="7946" max="7946" width="14.625" style="2" customWidth="1"/>
    <col min="7947" max="7947" width="15.875" style="2" customWidth="1"/>
    <col min="7948" max="8192" width="13.375" style="2"/>
    <col min="8193" max="8193" width="13.375" style="2" customWidth="1"/>
    <col min="8194" max="8195" width="9.625" style="2" customWidth="1"/>
    <col min="8196" max="8196" width="14.625" style="2" customWidth="1"/>
    <col min="8197" max="8198" width="13.375" style="2"/>
    <col min="8199" max="8199" width="14.625" style="2" customWidth="1"/>
    <col min="8200" max="8201" width="13.375" style="2"/>
    <col min="8202" max="8202" width="14.625" style="2" customWidth="1"/>
    <col min="8203" max="8203" width="15.875" style="2" customWidth="1"/>
    <col min="8204" max="8448" width="13.375" style="2"/>
    <col min="8449" max="8449" width="13.375" style="2" customWidth="1"/>
    <col min="8450" max="8451" width="9.625" style="2" customWidth="1"/>
    <col min="8452" max="8452" width="14.625" style="2" customWidth="1"/>
    <col min="8453" max="8454" width="13.375" style="2"/>
    <col min="8455" max="8455" width="14.625" style="2" customWidth="1"/>
    <col min="8456" max="8457" width="13.375" style="2"/>
    <col min="8458" max="8458" width="14.625" style="2" customWidth="1"/>
    <col min="8459" max="8459" width="15.875" style="2" customWidth="1"/>
    <col min="8460" max="8704" width="13.375" style="2"/>
    <col min="8705" max="8705" width="13.375" style="2" customWidth="1"/>
    <col min="8706" max="8707" width="9.625" style="2" customWidth="1"/>
    <col min="8708" max="8708" width="14.625" style="2" customWidth="1"/>
    <col min="8709" max="8710" width="13.375" style="2"/>
    <col min="8711" max="8711" width="14.625" style="2" customWidth="1"/>
    <col min="8712" max="8713" width="13.375" style="2"/>
    <col min="8714" max="8714" width="14.625" style="2" customWidth="1"/>
    <col min="8715" max="8715" width="15.875" style="2" customWidth="1"/>
    <col min="8716" max="8960" width="13.375" style="2"/>
    <col min="8961" max="8961" width="13.375" style="2" customWidth="1"/>
    <col min="8962" max="8963" width="9.625" style="2" customWidth="1"/>
    <col min="8964" max="8964" width="14.625" style="2" customWidth="1"/>
    <col min="8965" max="8966" width="13.375" style="2"/>
    <col min="8967" max="8967" width="14.625" style="2" customWidth="1"/>
    <col min="8968" max="8969" width="13.375" style="2"/>
    <col min="8970" max="8970" width="14.625" style="2" customWidth="1"/>
    <col min="8971" max="8971" width="15.875" style="2" customWidth="1"/>
    <col min="8972" max="9216" width="13.375" style="2"/>
    <col min="9217" max="9217" width="13.375" style="2" customWidth="1"/>
    <col min="9218" max="9219" width="9.625" style="2" customWidth="1"/>
    <col min="9220" max="9220" width="14.625" style="2" customWidth="1"/>
    <col min="9221" max="9222" width="13.375" style="2"/>
    <col min="9223" max="9223" width="14.625" style="2" customWidth="1"/>
    <col min="9224" max="9225" width="13.375" style="2"/>
    <col min="9226" max="9226" width="14.625" style="2" customWidth="1"/>
    <col min="9227" max="9227" width="15.875" style="2" customWidth="1"/>
    <col min="9228" max="9472" width="13.375" style="2"/>
    <col min="9473" max="9473" width="13.375" style="2" customWidth="1"/>
    <col min="9474" max="9475" width="9.625" style="2" customWidth="1"/>
    <col min="9476" max="9476" width="14.625" style="2" customWidth="1"/>
    <col min="9477" max="9478" width="13.375" style="2"/>
    <col min="9479" max="9479" width="14.625" style="2" customWidth="1"/>
    <col min="9480" max="9481" width="13.375" style="2"/>
    <col min="9482" max="9482" width="14.625" style="2" customWidth="1"/>
    <col min="9483" max="9483" width="15.875" style="2" customWidth="1"/>
    <col min="9484" max="9728" width="13.375" style="2"/>
    <col min="9729" max="9729" width="13.375" style="2" customWidth="1"/>
    <col min="9730" max="9731" width="9.625" style="2" customWidth="1"/>
    <col min="9732" max="9732" width="14.625" style="2" customWidth="1"/>
    <col min="9733" max="9734" width="13.375" style="2"/>
    <col min="9735" max="9735" width="14.625" style="2" customWidth="1"/>
    <col min="9736" max="9737" width="13.375" style="2"/>
    <col min="9738" max="9738" width="14.625" style="2" customWidth="1"/>
    <col min="9739" max="9739" width="15.875" style="2" customWidth="1"/>
    <col min="9740" max="9984" width="13.375" style="2"/>
    <col min="9985" max="9985" width="13.375" style="2" customWidth="1"/>
    <col min="9986" max="9987" width="9.625" style="2" customWidth="1"/>
    <col min="9988" max="9988" width="14.625" style="2" customWidth="1"/>
    <col min="9989" max="9990" width="13.375" style="2"/>
    <col min="9991" max="9991" width="14.625" style="2" customWidth="1"/>
    <col min="9992" max="9993" width="13.375" style="2"/>
    <col min="9994" max="9994" width="14.625" style="2" customWidth="1"/>
    <col min="9995" max="9995" width="15.875" style="2" customWidth="1"/>
    <col min="9996" max="10240" width="13.375" style="2"/>
    <col min="10241" max="10241" width="13.375" style="2" customWidth="1"/>
    <col min="10242" max="10243" width="9.625" style="2" customWidth="1"/>
    <col min="10244" max="10244" width="14.625" style="2" customWidth="1"/>
    <col min="10245" max="10246" width="13.375" style="2"/>
    <col min="10247" max="10247" width="14.625" style="2" customWidth="1"/>
    <col min="10248" max="10249" width="13.375" style="2"/>
    <col min="10250" max="10250" width="14.625" style="2" customWidth="1"/>
    <col min="10251" max="10251" width="15.875" style="2" customWidth="1"/>
    <col min="10252" max="10496" width="13.375" style="2"/>
    <col min="10497" max="10497" width="13.375" style="2" customWidth="1"/>
    <col min="10498" max="10499" width="9.625" style="2" customWidth="1"/>
    <col min="10500" max="10500" width="14.625" style="2" customWidth="1"/>
    <col min="10501" max="10502" width="13.375" style="2"/>
    <col min="10503" max="10503" width="14.625" style="2" customWidth="1"/>
    <col min="10504" max="10505" width="13.375" style="2"/>
    <col min="10506" max="10506" width="14.625" style="2" customWidth="1"/>
    <col min="10507" max="10507" width="15.875" style="2" customWidth="1"/>
    <col min="10508" max="10752" width="13.375" style="2"/>
    <col min="10753" max="10753" width="13.375" style="2" customWidth="1"/>
    <col min="10754" max="10755" width="9.625" style="2" customWidth="1"/>
    <col min="10756" max="10756" width="14.625" style="2" customWidth="1"/>
    <col min="10757" max="10758" width="13.375" style="2"/>
    <col min="10759" max="10759" width="14.625" style="2" customWidth="1"/>
    <col min="10760" max="10761" width="13.375" style="2"/>
    <col min="10762" max="10762" width="14.625" style="2" customWidth="1"/>
    <col min="10763" max="10763" width="15.875" style="2" customWidth="1"/>
    <col min="10764" max="11008" width="13.375" style="2"/>
    <col min="11009" max="11009" width="13.375" style="2" customWidth="1"/>
    <col min="11010" max="11011" width="9.625" style="2" customWidth="1"/>
    <col min="11012" max="11012" width="14.625" style="2" customWidth="1"/>
    <col min="11013" max="11014" width="13.375" style="2"/>
    <col min="11015" max="11015" width="14.625" style="2" customWidth="1"/>
    <col min="11016" max="11017" width="13.375" style="2"/>
    <col min="11018" max="11018" width="14.625" style="2" customWidth="1"/>
    <col min="11019" max="11019" width="15.875" style="2" customWidth="1"/>
    <col min="11020" max="11264" width="13.375" style="2"/>
    <col min="11265" max="11265" width="13.375" style="2" customWidth="1"/>
    <col min="11266" max="11267" width="9.625" style="2" customWidth="1"/>
    <col min="11268" max="11268" width="14.625" style="2" customWidth="1"/>
    <col min="11269" max="11270" width="13.375" style="2"/>
    <col min="11271" max="11271" width="14.625" style="2" customWidth="1"/>
    <col min="11272" max="11273" width="13.375" style="2"/>
    <col min="11274" max="11274" width="14.625" style="2" customWidth="1"/>
    <col min="11275" max="11275" width="15.875" style="2" customWidth="1"/>
    <col min="11276" max="11520" width="13.375" style="2"/>
    <col min="11521" max="11521" width="13.375" style="2" customWidth="1"/>
    <col min="11522" max="11523" width="9.625" style="2" customWidth="1"/>
    <col min="11524" max="11524" width="14.625" style="2" customWidth="1"/>
    <col min="11525" max="11526" width="13.375" style="2"/>
    <col min="11527" max="11527" width="14.625" style="2" customWidth="1"/>
    <col min="11528" max="11529" width="13.375" style="2"/>
    <col min="11530" max="11530" width="14.625" style="2" customWidth="1"/>
    <col min="11531" max="11531" width="15.875" style="2" customWidth="1"/>
    <col min="11532" max="11776" width="13.375" style="2"/>
    <col min="11777" max="11777" width="13.375" style="2" customWidth="1"/>
    <col min="11778" max="11779" width="9.625" style="2" customWidth="1"/>
    <col min="11780" max="11780" width="14.625" style="2" customWidth="1"/>
    <col min="11781" max="11782" width="13.375" style="2"/>
    <col min="11783" max="11783" width="14.625" style="2" customWidth="1"/>
    <col min="11784" max="11785" width="13.375" style="2"/>
    <col min="11786" max="11786" width="14.625" style="2" customWidth="1"/>
    <col min="11787" max="11787" width="15.875" style="2" customWidth="1"/>
    <col min="11788" max="12032" width="13.375" style="2"/>
    <col min="12033" max="12033" width="13.375" style="2" customWidth="1"/>
    <col min="12034" max="12035" width="9.625" style="2" customWidth="1"/>
    <col min="12036" max="12036" width="14.625" style="2" customWidth="1"/>
    <col min="12037" max="12038" width="13.375" style="2"/>
    <col min="12039" max="12039" width="14.625" style="2" customWidth="1"/>
    <col min="12040" max="12041" width="13.375" style="2"/>
    <col min="12042" max="12042" width="14.625" style="2" customWidth="1"/>
    <col min="12043" max="12043" width="15.875" style="2" customWidth="1"/>
    <col min="12044" max="12288" width="13.375" style="2"/>
    <col min="12289" max="12289" width="13.375" style="2" customWidth="1"/>
    <col min="12290" max="12291" width="9.625" style="2" customWidth="1"/>
    <col min="12292" max="12292" width="14.625" style="2" customWidth="1"/>
    <col min="12293" max="12294" width="13.375" style="2"/>
    <col min="12295" max="12295" width="14.625" style="2" customWidth="1"/>
    <col min="12296" max="12297" width="13.375" style="2"/>
    <col min="12298" max="12298" width="14.625" style="2" customWidth="1"/>
    <col min="12299" max="12299" width="15.875" style="2" customWidth="1"/>
    <col min="12300" max="12544" width="13.375" style="2"/>
    <col min="12545" max="12545" width="13.375" style="2" customWidth="1"/>
    <col min="12546" max="12547" width="9.625" style="2" customWidth="1"/>
    <col min="12548" max="12548" width="14.625" style="2" customWidth="1"/>
    <col min="12549" max="12550" width="13.375" style="2"/>
    <col min="12551" max="12551" width="14.625" style="2" customWidth="1"/>
    <col min="12552" max="12553" width="13.375" style="2"/>
    <col min="12554" max="12554" width="14.625" style="2" customWidth="1"/>
    <col min="12555" max="12555" width="15.875" style="2" customWidth="1"/>
    <col min="12556" max="12800" width="13.375" style="2"/>
    <col min="12801" max="12801" width="13.375" style="2" customWidth="1"/>
    <col min="12802" max="12803" width="9.625" style="2" customWidth="1"/>
    <col min="12804" max="12804" width="14.625" style="2" customWidth="1"/>
    <col min="12805" max="12806" width="13.375" style="2"/>
    <col min="12807" max="12807" width="14.625" style="2" customWidth="1"/>
    <col min="12808" max="12809" width="13.375" style="2"/>
    <col min="12810" max="12810" width="14.625" style="2" customWidth="1"/>
    <col min="12811" max="12811" width="15.875" style="2" customWidth="1"/>
    <col min="12812" max="13056" width="13.375" style="2"/>
    <col min="13057" max="13057" width="13.375" style="2" customWidth="1"/>
    <col min="13058" max="13059" width="9.625" style="2" customWidth="1"/>
    <col min="13060" max="13060" width="14.625" style="2" customWidth="1"/>
    <col min="13061" max="13062" width="13.375" style="2"/>
    <col min="13063" max="13063" width="14.625" style="2" customWidth="1"/>
    <col min="13064" max="13065" width="13.375" style="2"/>
    <col min="13066" max="13066" width="14.625" style="2" customWidth="1"/>
    <col min="13067" max="13067" width="15.875" style="2" customWidth="1"/>
    <col min="13068" max="13312" width="13.375" style="2"/>
    <col min="13313" max="13313" width="13.375" style="2" customWidth="1"/>
    <col min="13314" max="13315" width="9.625" style="2" customWidth="1"/>
    <col min="13316" max="13316" width="14.625" style="2" customWidth="1"/>
    <col min="13317" max="13318" width="13.375" style="2"/>
    <col min="13319" max="13319" width="14.625" style="2" customWidth="1"/>
    <col min="13320" max="13321" width="13.375" style="2"/>
    <col min="13322" max="13322" width="14.625" style="2" customWidth="1"/>
    <col min="13323" max="13323" width="15.875" style="2" customWidth="1"/>
    <col min="13324" max="13568" width="13.375" style="2"/>
    <col min="13569" max="13569" width="13.375" style="2" customWidth="1"/>
    <col min="13570" max="13571" width="9.625" style="2" customWidth="1"/>
    <col min="13572" max="13572" width="14.625" style="2" customWidth="1"/>
    <col min="13573" max="13574" width="13.375" style="2"/>
    <col min="13575" max="13575" width="14.625" style="2" customWidth="1"/>
    <col min="13576" max="13577" width="13.375" style="2"/>
    <col min="13578" max="13578" width="14.625" style="2" customWidth="1"/>
    <col min="13579" max="13579" width="15.875" style="2" customWidth="1"/>
    <col min="13580" max="13824" width="13.375" style="2"/>
    <col min="13825" max="13825" width="13.375" style="2" customWidth="1"/>
    <col min="13826" max="13827" width="9.625" style="2" customWidth="1"/>
    <col min="13828" max="13828" width="14.625" style="2" customWidth="1"/>
    <col min="13829" max="13830" width="13.375" style="2"/>
    <col min="13831" max="13831" width="14.625" style="2" customWidth="1"/>
    <col min="13832" max="13833" width="13.375" style="2"/>
    <col min="13834" max="13834" width="14.625" style="2" customWidth="1"/>
    <col min="13835" max="13835" width="15.875" style="2" customWidth="1"/>
    <col min="13836" max="14080" width="13.375" style="2"/>
    <col min="14081" max="14081" width="13.375" style="2" customWidth="1"/>
    <col min="14082" max="14083" width="9.625" style="2" customWidth="1"/>
    <col min="14084" max="14084" width="14.625" style="2" customWidth="1"/>
    <col min="14085" max="14086" width="13.375" style="2"/>
    <col min="14087" max="14087" width="14.625" style="2" customWidth="1"/>
    <col min="14088" max="14089" width="13.375" style="2"/>
    <col min="14090" max="14090" width="14.625" style="2" customWidth="1"/>
    <col min="14091" max="14091" width="15.875" style="2" customWidth="1"/>
    <col min="14092" max="14336" width="13.375" style="2"/>
    <col min="14337" max="14337" width="13.375" style="2" customWidth="1"/>
    <col min="14338" max="14339" width="9.625" style="2" customWidth="1"/>
    <col min="14340" max="14340" width="14.625" style="2" customWidth="1"/>
    <col min="14341" max="14342" width="13.375" style="2"/>
    <col min="14343" max="14343" width="14.625" style="2" customWidth="1"/>
    <col min="14344" max="14345" width="13.375" style="2"/>
    <col min="14346" max="14346" width="14.625" style="2" customWidth="1"/>
    <col min="14347" max="14347" width="15.875" style="2" customWidth="1"/>
    <col min="14348" max="14592" width="13.375" style="2"/>
    <col min="14593" max="14593" width="13.375" style="2" customWidth="1"/>
    <col min="14594" max="14595" width="9.625" style="2" customWidth="1"/>
    <col min="14596" max="14596" width="14.625" style="2" customWidth="1"/>
    <col min="14597" max="14598" width="13.375" style="2"/>
    <col min="14599" max="14599" width="14.625" style="2" customWidth="1"/>
    <col min="14600" max="14601" width="13.375" style="2"/>
    <col min="14602" max="14602" width="14.625" style="2" customWidth="1"/>
    <col min="14603" max="14603" width="15.875" style="2" customWidth="1"/>
    <col min="14604" max="14848" width="13.375" style="2"/>
    <col min="14849" max="14849" width="13.375" style="2" customWidth="1"/>
    <col min="14850" max="14851" width="9.625" style="2" customWidth="1"/>
    <col min="14852" max="14852" width="14.625" style="2" customWidth="1"/>
    <col min="14853" max="14854" width="13.375" style="2"/>
    <col min="14855" max="14855" width="14.625" style="2" customWidth="1"/>
    <col min="14856" max="14857" width="13.375" style="2"/>
    <col min="14858" max="14858" width="14.625" style="2" customWidth="1"/>
    <col min="14859" max="14859" width="15.875" style="2" customWidth="1"/>
    <col min="14860" max="15104" width="13.375" style="2"/>
    <col min="15105" max="15105" width="13.375" style="2" customWidth="1"/>
    <col min="15106" max="15107" width="9.625" style="2" customWidth="1"/>
    <col min="15108" max="15108" width="14.625" style="2" customWidth="1"/>
    <col min="15109" max="15110" width="13.375" style="2"/>
    <col min="15111" max="15111" width="14.625" style="2" customWidth="1"/>
    <col min="15112" max="15113" width="13.375" style="2"/>
    <col min="15114" max="15114" width="14.625" style="2" customWidth="1"/>
    <col min="15115" max="15115" width="15.875" style="2" customWidth="1"/>
    <col min="15116" max="15360" width="13.375" style="2"/>
    <col min="15361" max="15361" width="13.375" style="2" customWidth="1"/>
    <col min="15362" max="15363" width="9.625" style="2" customWidth="1"/>
    <col min="15364" max="15364" width="14.625" style="2" customWidth="1"/>
    <col min="15365" max="15366" width="13.375" style="2"/>
    <col min="15367" max="15367" width="14.625" style="2" customWidth="1"/>
    <col min="15368" max="15369" width="13.375" style="2"/>
    <col min="15370" max="15370" width="14.625" style="2" customWidth="1"/>
    <col min="15371" max="15371" width="15.875" style="2" customWidth="1"/>
    <col min="15372" max="15616" width="13.375" style="2"/>
    <col min="15617" max="15617" width="13.375" style="2" customWidth="1"/>
    <col min="15618" max="15619" width="9.625" style="2" customWidth="1"/>
    <col min="15620" max="15620" width="14.625" style="2" customWidth="1"/>
    <col min="15621" max="15622" width="13.375" style="2"/>
    <col min="15623" max="15623" width="14.625" style="2" customWidth="1"/>
    <col min="15624" max="15625" width="13.375" style="2"/>
    <col min="15626" max="15626" width="14.625" style="2" customWidth="1"/>
    <col min="15627" max="15627" width="15.875" style="2" customWidth="1"/>
    <col min="15628" max="15872" width="13.375" style="2"/>
    <col min="15873" max="15873" width="13.375" style="2" customWidth="1"/>
    <col min="15874" max="15875" width="9.625" style="2" customWidth="1"/>
    <col min="15876" max="15876" width="14.625" style="2" customWidth="1"/>
    <col min="15877" max="15878" width="13.375" style="2"/>
    <col min="15879" max="15879" width="14.625" style="2" customWidth="1"/>
    <col min="15880" max="15881" width="13.375" style="2"/>
    <col min="15882" max="15882" width="14.625" style="2" customWidth="1"/>
    <col min="15883" max="15883" width="15.875" style="2" customWidth="1"/>
    <col min="15884" max="16128" width="13.375" style="2"/>
    <col min="16129" max="16129" width="13.375" style="2" customWidth="1"/>
    <col min="16130" max="16131" width="9.625" style="2" customWidth="1"/>
    <col min="16132" max="16132" width="14.625" style="2" customWidth="1"/>
    <col min="16133" max="16134" width="13.375" style="2"/>
    <col min="16135" max="16135" width="14.625" style="2" customWidth="1"/>
    <col min="16136" max="16137" width="13.375" style="2"/>
    <col min="16138" max="16138" width="14.625" style="2" customWidth="1"/>
    <col min="16139" max="16139" width="15.875" style="2" customWidth="1"/>
    <col min="16140" max="16384" width="13.375" style="2"/>
  </cols>
  <sheetData>
    <row r="1" spans="1:11" x14ac:dyDescent="0.2">
      <c r="A1" s="1"/>
    </row>
    <row r="2" spans="1:11" x14ac:dyDescent="0.2">
      <c r="D2" s="42"/>
    </row>
    <row r="3" spans="1:11" x14ac:dyDescent="0.2">
      <c r="D3" s="42"/>
    </row>
    <row r="4" spans="1:11" x14ac:dyDescent="0.2">
      <c r="D4" s="42"/>
    </row>
    <row r="5" spans="1:11" x14ac:dyDescent="0.2">
      <c r="D5" s="42"/>
    </row>
    <row r="6" spans="1:11" x14ac:dyDescent="0.2">
      <c r="D6" s="42"/>
      <c r="F6" s="3" t="s">
        <v>792</v>
      </c>
    </row>
    <row r="7" spans="1:11" x14ac:dyDescent="0.2">
      <c r="D7" s="42"/>
    </row>
    <row r="8" spans="1:11" x14ac:dyDescent="0.2">
      <c r="D8" s="111" t="s">
        <v>793</v>
      </c>
    </row>
    <row r="9" spans="1:11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56" t="s">
        <v>794</v>
      </c>
    </row>
    <row r="10" spans="1:11" x14ac:dyDescent="0.2">
      <c r="D10" s="8"/>
      <c r="E10" s="1" t="s">
        <v>795</v>
      </c>
      <c r="G10" s="8"/>
      <c r="H10" s="1" t="s">
        <v>795</v>
      </c>
      <c r="J10" s="8"/>
      <c r="K10" s="22" t="s">
        <v>796</v>
      </c>
    </row>
    <row r="11" spans="1:11" x14ac:dyDescent="0.2">
      <c r="D11" s="38"/>
      <c r="E11" s="28" t="s">
        <v>797</v>
      </c>
      <c r="F11" s="9"/>
      <c r="G11" s="38"/>
      <c r="H11" s="28" t="s">
        <v>798</v>
      </c>
      <c r="I11" s="9"/>
      <c r="J11" s="8"/>
      <c r="K11" s="7" t="s">
        <v>799</v>
      </c>
    </row>
    <row r="12" spans="1:11" x14ac:dyDescent="0.2">
      <c r="D12" s="8"/>
      <c r="E12" s="8"/>
      <c r="F12" s="8"/>
      <c r="G12" s="8"/>
      <c r="H12" s="8"/>
      <c r="I12" s="8"/>
      <c r="J12" s="7" t="s">
        <v>800</v>
      </c>
      <c r="K12" s="7" t="s">
        <v>801</v>
      </c>
    </row>
    <row r="13" spans="1:11" x14ac:dyDescent="0.2">
      <c r="D13" s="7" t="s">
        <v>802</v>
      </c>
      <c r="E13" s="7" t="s">
        <v>803</v>
      </c>
      <c r="F13" s="7" t="s">
        <v>804</v>
      </c>
      <c r="G13" s="7" t="s">
        <v>805</v>
      </c>
      <c r="H13" s="7" t="s">
        <v>488</v>
      </c>
      <c r="I13" s="7" t="s">
        <v>489</v>
      </c>
      <c r="J13" s="8"/>
      <c r="K13" s="22" t="s">
        <v>806</v>
      </c>
    </row>
    <row r="14" spans="1:11" x14ac:dyDescent="0.2">
      <c r="B14" s="9"/>
      <c r="C14" s="9"/>
      <c r="D14" s="13" t="s">
        <v>807</v>
      </c>
      <c r="E14" s="13" t="s">
        <v>808</v>
      </c>
      <c r="F14" s="13" t="s">
        <v>809</v>
      </c>
      <c r="G14" s="13" t="s">
        <v>810</v>
      </c>
      <c r="H14" s="13" t="s">
        <v>811</v>
      </c>
      <c r="I14" s="13" t="s">
        <v>812</v>
      </c>
      <c r="J14" s="13" t="s">
        <v>813</v>
      </c>
      <c r="K14" s="13" t="s">
        <v>814</v>
      </c>
    </row>
    <row r="15" spans="1:11" x14ac:dyDescent="0.2">
      <c r="D15" s="8"/>
    </row>
    <row r="16" spans="1:11" x14ac:dyDescent="0.2">
      <c r="B16" s="1" t="s">
        <v>815</v>
      </c>
      <c r="D16" s="14">
        <f>E16-F16</f>
        <v>-2369</v>
      </c>
      <c r="E16" s="16">
        <v>28896</v>
      </c>
      <c r="F16" s="16">
        <v>31265</v>
      </c>
      <c r="G16" s="15">
        <f>H16-I16</f>
        <v>5337</v>
      </c>
      <c r="H16" s="16">
        <v>13346</v>
      </c>
      <c r="I16" s="16">
        <v>8009</v>
      </c>
      <c r="J16" s="15">
        <v>-2196</v>
      </c>
      <c r="K16" s="16">
        <v>1027747</v>
      </c>
    </row>
    <row r="17" spans="2:11" x14ac:dyDescent="0.2">
      <c r="B17" s="1" t="s">
        <v>816</v>
      </c>
      <c r="D17" s="14">
        <f>E17-F17</f>
        <v>-5144</v>
      </c>
      <c r="E17" s="16">
        <v>29219</v>
      </c>
      <c r="F17" s="16">
        <v>34363</v>
      </c>
      <c r="G17" s="15">
        <f>H17-I17</f>
        <v>9118</v>
      </c>
      <c r="H17" s="16">
        <v>17243</v>
      </c>
      <c r="I17" s="16">
        <v>8125</v>
      </c>
      <c r="J17" s="15">
        <f>K17-K16-G17-D17</f>
        <v>1442</v>
      </c>
      <c r="K17" s="16">
        <v>1033163</v>
      </c>
    </row>
    <row r="18" spans="2:11" x14ac:dyDescent="0.2">
      <c r="B18" s="1" t="s">
        <v>817</v>
      </c>
      <c r="D18" s="14">
        <f>E18-F18</f>
        <v>-6408</v>
      </c>
      <c r="E18" s="16">
        <v>29360</v>
      </c>
      <c r="F18" s="16">
        <v>35768</v>
      </c>
      <c r="G18" s="15">
        <f>H18-I18</f>
        <v>9195</v>
      </c>
      <c r="H18" s="16">
        <v>17573</v>
      </c>
      <c r="I18" s="16">
        <v>8378</v>
      </c>
      <c r="J18" s="15">
        <f>K18-K17-G18-D18</f>
        <v>1465</v>
      </c>
      <c r="K18" s="16">
        <v>1037415</v>
      </c>
    </row>
    <row r="19" spans="2:11" x14ac:dyDescent="0.2">
      <c r="B19" s="1" t="s">
        <v>818</v>
      </c>
      <c r="D19" s="14">
        <f>E19-F19</f>
        <v>-6258</v>
      </c>
      <c r="E19" s="16">
        <v>30919</v>
      </c>
      <c r="F19" s="16">
        <v>37177</v>
      </c>
      <c r="G19" s="15">
        <f>H19-I19</f>
        <v>9448</v>
      </c>
      <c r="H19" s="16">
        <v>17580</v>
      </c>
      <c r="I19" s="16">
        <v>8132</v>
      </c>
      <c r="J19" s="15">
        <f>K19-K18-G19-D19</f>
        <v>-1048</v>
      </c>
      <c r="K19" s="16">
        <v>1039557</v>
      </c>
    </row>
    <row r="20" spans="2:11" x14ac:dyDescent="0.2">
      <c r="B20" s="1" t="s">
        <v>819</v>
      </c>
      <c r="D20" s="14">
        <f>E20-F20</f>
        <v>-6192</v>
      </c>
      <c r="E20" s="16">
        <v>31617</v>
      </c>
      <c r="F20" s="16">
        <v>37809</v>
      </c>
      <c r="G20" s="15">
        <f>H20-I20</f>
        <v>9034</v>
      </c>
      <c r="H20" s="16">
        <v>17353</v>
      </c>
      <c r="I20" s="16">
        <v>8319</v>
      </c>
      <c r="J20" s="15">
        <f>K20-K19-G20-D20</f>
        <v>337</v>
      </c>
      <c r="K20" s="16">
        <v>1042736</v>
      </c>
    </row>
    <row r="21" spans="2:11" x14ac:dyDescent="0.2">
      <c r="D21" s="8"/>
    </row>
    <row r="22" spans="2:11" x14ac:dyDescent="0.2">
      <c r="B22" s="1" t="s">
        <v>820</v>
      </c>
      <c r="D22" s="14">
        <f>E22-F22</f>
        <v>-4534</v>
      </c>
      <c r="E22" s="16">
        <v>31880</v>
      </c>
      <c r="F22" s="16">
        <v>36414</v>
      </c>
      <c r="G22" s="15">
        <f>H22-I22</f>
        <v>9626</v>
      </c>
      <c r="H22" s="16">
        <v>17964</v>
      </c>
      <c r="I22" s="16">
        <v>8338</v>
      </c>
      <c r="J22" s="15">
        <f>K22-K20-G22-D22</f>
        <v>-446</v>
      </c>
      <c r="K22" s="16">
        <v>1047382</v>
      </c>
    </row>
    <row r="23" spans="2:11" x14ac:dyDescent="0.2">
      <c r="B23" s="1" t="s">
        <v>821</v>
      </c>
      <c r="D23" s="14">
        <f>E23-F23</f>
        <v>-2853</v>
      </c>
      <c r="E23" s="16">
        <v>29356</v>
      </c>
      <c r="F23" s="16">
        <v>32209</v>
      </c>
      <c r="G23" s="15">
        <f>H23-I23</f>
        <v>10001</v>
      </c>
      <c r="H23" s="16">
        <v>18410</v>
      </c>
      <c r="I23" s="16">
        <v>8409</v>
      </c>
      <c r="J23" s="15">
        <f>K23-K22-G23-D23</f>
        <v>-796</v>
      </c>
      <c r="K23" s="16">
        <v>1053734</v>
      </c>
    </row>
    <row r="24" spans="2:11" x14ac:dyDescent="0.2">
      <c r="B24" s="1" t="s">
        <v>822</v>
      </c>
      <c r="D24" s="14">
        <f>E24-F24</f>
        <v>-3629</v>
      </c>
      <c r="E24" s="16">
        <v>28355</v>
      </c>
      <c r="F24" s="16">
        <v>31984</v>
      </c>
      <c r="G24" s="15">
        <f>H24-I24</f>
        <v>10257</v>
      </c>
      <c r="H24" s="16">
        <v>18985</v>
      </c>
      <c r="I24" s="16">
        <v>8728</v>
      </c>
      <c r="J24" s="15">
        <f>K24-K23-G24-D24</f>
        <v>-1</v>
      </c>
      <c r="K24" s="16">
        <v>1060361</v>
      </c>
    </row>
    <row r="25" spans="2:11" x14ac:dyDescent="0.2">
      <c r="B25" s="1" t="s">
        <v>823</v>
      </c>
      <c r="D25" s="14">
        <f>E25-F25</f>
        <v>-4034</v>
      </c>
      <c r="E25" s="16">
        <v>25322</v>
      </c>
      <c r="F25" s="16">
        <v>29356</v>
      </c>
      <c r="G25" s="15">
        <f>H25-I25</f>
        <v>9516</v>
      </c>
      <c r="H25" s="16">
        <v>18050</v>
      </c>
      <c r="I25" s="16">
        <v>8534</v>
      </c>
      <c r="J25" s="15">
        <f>K25-K24-G25-D25</f>
        <v>367</v>
      </c>
      <c r="K25" s="16">
        <v>1066210</v>
      </c>
    </row>
    <row r="26" spans="2:11" x14ac:dyDescent="0.2">
      <c r="B26" s="1" t="s">
        <v>824</v>
      </c>
      <c r="D26" s="14">
        <f>E26-F26</f>
        <v>-3318</v>
      </c>
      <c r="E26" s="16">
        <v>24756</v>
      </c>
      <c r="F26" s="16">
        <v>28074</v>
      </c>
      <c r="G26" s="15">
        <f>H26-I26</f>
        <v>8350</v>
      </c>
      <c r="H26" s="16">
        <v>16755</v>
      </c>
      <c r="I26" s="16">
        <v>8405</v>
      </c>
      <c r="J26" s="15">
        <f>K26-K25-G26-D26</f>
        <v>876</v>
      </c>
      <c r="K26" s="16">
        <v>1072118</v>
      </c>
    </row>
    <row r="27" spans="2:11" x14ac:dyDescent="0.2">
      <c r="B27" s="1"/>
      <c r="D27" s="14"/>
      <c r="E27" s="16"/>
      <c r="F27" s="16"/>
      <c r="G27" s="15"/>
      <c r="H27" s="16"/>
      <c r="I27" s="16"/>
      <c r="J27" s="15"/>
      <c r="K27" s="16"/>
    </row>
    <row r="28" spans="2:11" x14ac:dyDescent="0.2">
      <c r="B28" s="1" t="s">
        <v>825</v>
      </c>
      <c r="D28" s="14">
        <f>E28-F28</f>
        <v>-1943</v>
      </c>
      <c r="E28" s="16">
        <v>23221</v>
      </c>
      <c r="F28" s="16">
        <v>25164</v>
      </c>
      <c r="G28" s="15">
        <f>H28-I28</f>
        <v>7491</v>
      </c>
      <c r="H28" s="16">
        <v>15812</v>
      </c>
      <c r="I28" s="16">
        <v>8321</v>
      </c>
      <c r="J28" s="15">
        <f>K28-K26-G28-D28</f>
        <v>-358</v>
      </c>
      <c r="K28" s="16">
        <v>1077308</v>
      </c>
    </row>
    <row r="29" spans="2:11" x14ac:dyDescent="0.2">
      <c r="B29" s="1" t="s">
        <v>826</v>
      </c>
      <c r="D29" s="14">
        <f>E29-F29</f>
        <v>-3110</v>
      </c>
      <c r="E29" s="16">
        <v>22122</v>
      </c>
      <c r="F29" s="16">
        <v>25232</v>
      </c>
      <c r="G29" s="15">
        <f>H29-I29</f>
        <v>6639</v>
      </c>
      <c r="H29" s="16">
        <v>14699</v>
      </c>
      <c r="I29" s="16">
        <v>8060</v>
      </c>
      <c r="J29" s="15">
        <f>K29-K28-G29-D29</f>
        <v>-453</v>
      </c>
      <c r="K29" s="16">
        <v>1080384</v>
      </c>
    </row>
    <row r="30" spans="2:11" x14ac:dyDescent="0.2">
      <c r="B30" s="1" t="s">
        <v>827</v>
      </c>
      <c r="D30" s="14">
        <f>E30-F30</f>
        <v>-2300</v>
      </c>
      <c r="E30" s="16">
        <v>21878</v>
      </c>
      <c r="F30" s="16">
        <v>24178</v>
      </c>
      <c r="G30" s="15">
        <f>H30-I30</f>
        <v>6369</v>
      </c>
      <c r="H30" s="16">
        <v>14429</v>
      </c>
      <c r="I30" s="16">
        <v>8060</v>
      </c>
      <c r="J30" s="15">
        <f>K30-K29-G30-D30</f>
        <v>-594</v>
      </c>
      <c r="K30" s="16">
        <v>1083859</v>
      </c>
    </row>
    <row r="31" spans="2:11" x14ac:dyDescent="0.2">
      <c r="B31" s="1" t="s">
        <v>828</v>
      </c>
      <c r="D31" s="14">
        <f>E31-F31</f>
        <v>-2961</v>
      </c>
      <c r="E31" s="16">
        <v>20938</v>
      </c>
      <c r="F31" s="16">
        <v>23899</v>
      </c>
      <c r="G31" s="15">
        <f>H31-I31</f>
        <v>5347</v>
      </c>
      <c r="H31" s="16">
        <v>13592</v>
      </c>
      <c r="I31" s="16">
        <v>8245</v>
      </c>
      <c r="J31" s="15">
        <f>K31-K30-G31-D31</f>
        <v>-167</v>
      </c>
      <c r="K31" s="16">
        <v>1086078</v>
      </c>
    </row>
    <row r="32" spans="2:11" x14ac:dyDescent="0.2">
      <c r="B32" s="1" t="s">
        <v>549</v>
      </c>
      <c r="D32" s="14">
        <f>E32-F32</f>
        <v>-2952</v>
      </c>
      <c r="E32" s="16">
        <v>20526</v>
      </c>
      <c r="F32" s="16">
        <v>23478</v>
      </c>
      <c r="G32" s="15">
        <f>H32-I32</f>
        <v>4896</v>
      </c>
      <c r="H32" s="16">
        <v>13598</v>
      </c>
      <c r="I32" s="16">
        <v>8702</v>
      </c>
      <c r="J32" s="15">
        <f>K32-K31-G32-D32</f>
        <v>-1010</v>
      </c>
      <c r="K32" s="16">
        <v>1087012</v>
      </c>
    </row>
    <row r="33" spans="2:11" x14ac:dyDescent="0.2">
      <c r="B33" s="1"/>
      <c r="D33" s="14"/>
      <c r="E33" s="16"/>
      <c r="F33" s="16"/>
      <c r="G33" s="15"/>
      <c r="H33" s="16"/>
      <c r="I33" s="16"/>
      <c r="J33" s="15"/>
      <c r="K33" s="16"/>
    </row>
    <row r="34" spans="2:11" x14ac:dyDescent="0.2">
      <c r="B34" s="1" t="s">
        <v>550</v>
      </c>
      <c r="D34" s="14">
        <f>E34-F34</f>
        <v>-2560</v>
      </c>
      <c r="E34" s="16">
        <v>21488</v>
      </c>
      <c r="F34" s="16">
        <v>24048</v>
      </c>
      <c r="G34" s="15">
        <f>H34-I34</f>
        <v>4362</v>
      </c>
      <c r="H34" s="16">
        <v>12988</v>
      </c>
      <c r="I34" s="16">
        <v>8626</v>
      </c>
      <c r="J34" s="15">
        <f>K34-K32-G34-D34</f>
        <v>-379</v>
      </c>
      <c r="K34" s="16">
        <v>1088435</v>
      </c>
    </row>
    <row r="35" spans="2:11" x14ac:dyDescent="0.2">
      <c r="B35" s="1" t="s">
        <v>551</v>
      </c>
      <c r="D35" s="14">
        <f>E35-F35</f>
        <v>-2695</v>
      </c>
      <c r="E35" s="16">
        <v>21573</v>
      </c>
      <c r="F35" s="16">
        <v>24268</v>
      </c>
      <c r="G35" s="15">
        <f>H35-I35</f>
        <v>4402</v>
      </c>
      <c r="H35" s="16">
        <v>12813</v>
      </c>
      <c r="I35" s="16">
        <v>8411</v>
      </c>
      <c r="J35" s="15">
        <f>K35-K34-G35-D35</f>
        <v>282</v>
      </c>
      <c r="K35" s="16">
        <v>1090424</v>
      </c>
    </row>
    <row r="36" spans="2:11" x14ac:dyDescent="0.2">
      <c r="B36" s="1" t="s">
        <v>552</v>
      </c>
      <c r="D36" s="14">
        <f>E36-F36</f>
        <v>-4884</v>
      </c>
      <c r="E36" s="16">
        <v>19893</v>
      </c>
      <c r="F36" s="16">
        <v>24777</v>
      </c>
      <c r="G36" s="15">
        <f>H36-I36</f>
        <v>4215</v>
      </c>
      <c r="H36" s="16">
        <v>12962</v>
      </c>
      <c r="I36" s="16">
        <v>8747</v>
      </c>
      <c r="J36" s="15">
        <f>K36-K35-G36-D36</f>
        <v>192</v>
      </c>
      <c r="K36" s="16">
        <v>1089947</v>
      </c>
    </row>
    <row r="37" spans="2:11" x14ac:dyDescent="0.2">
      <c r="B37" s="1" t="s">
        <v>553</v>
      </c>
      <c r="D37" s="14">
        <f>E37-F37</f>
        <v>-5670</v>
      </c>
      <c r="E37" s="16">
        <v>19080</v>
      </c>
      <c r="F37" s="16">
        <v>24750</v>
      </c>
      <c r="G37" s="15">
        <f>H37-I37</f>
        <v>4066</v>
      </c>
      <c r="H37" s="16">
        <v>12733</v>
      </c>
      <c r="I37" s="16">
        <v>8667</v>
      </c>
      <c r="J37" s="15">
        <f>K37-K36-G37-D37</f>
        <v>142</v>
      </c>
      <c r="K37" s="16">
        <v>1088485</v>
      </c>
    </row>
    <row r="38" spans="2:11" x14ac:dyDescent="0.2">
      <c r="B38" s="1" t="s">
        <v>554</v>
      </c>
      <c r="D38" s="14">
        <f>E38-F38</f>
        <v>-4710</v>
      </c>
      <c r="E38" s="16">
        <v>18798</v>
      </c>
      <c r="F38" s="16">
        <v>23508</v>
      </c>
      <c r="G38" s="15">
        <f>H38-I38</f>
        <v>3481</v>
      </c>
      <c r="H38" s="16">
        <v>12236</v>
      </c>
      <c r="I38" s="16">
        <v>8755</v>
      </c>
      <c r="J38" s="15">
        <f>K38-K37-G38-D38</f>
        <v>-50</v>
      </c>
      <c r="K38" s="16">
        <v>1087206</v>
      </c>
    </row>
    <row r="39" spans="2:11" x14ac:dyDescent="0.2">
      <c r="D39" s="8"/>
    </row>
    <row r="40" spans="2:11" x14ac:dyDescent="0.2">
      <c r="B40" s="1" t="s">
        <v>555</v>
      </c>
      <c r="D40" s="14">
        <f>E40-F40</f>
        <v>-5262</v>
      </c>
      <c r="E40" s="16">
        <v>17782</v>
      </c>
      <c r="F40" s="16">
        <v>23044</v>
      </c>
      <c r="G40" s="15">
        <f>H40-I40</f>
        <v>2698</v>
      </c>
      <c r="H40" s="16">
        <v>11862</v>
      </c>
      <c r="I40" s="16">
        <v>9164</v>
      </c>
      <c r="J40" s="15">
        <f>K40-K38-G40-D40</f>
        <v>-1602</v>
      </c>
      <c r="K40" s="16">
        <v>1083040</v>
      </c>
    </row>
    <row r="41" spans="2:11" x14ac:dyDescent="0.2">
      <c r="B41" s="1" t="s">
        <v>556</v>
      </c>
      <c r="D41" s="14">
        <f>E41-F41</f>
        <v>-5372</v>
      </c>
      <c r="E41" s="16">
        <v>18383</v>
      </c>
      <c r="F41" s="16">
        <v>23755</v>
      </c>
      <c r="G41" s="15">
        <f>H41-I41</f>
        <v>2626</v>
      </c>
      <c r="H41" s="16">
        <v>11607</v>
      </c>
      <c r="I41" s="16">
        <v>8981</v>
      </c>
      <c r="J41" s="15">
        <f>K41-K40-G41-D41</f>
        <v>-1316</v>
      </c>
      <c r="K41" s="16">
        <v>1078978</v>
      </c>
    </row>
    <row r="42" spans="2:11" x14ac:dyDescent="0.2">
      <c r="B42" s="1" t="s">
        <v>557</v>
      </c>
      <c r="D42" s="14">
        <f>E42-F42</f>
        <v>-4063</v>
      </c>
      <c r="E42" s="16">
        <v>18867</v>
      </c>
      <c r="F42" s="16">
        <v>22930</v>
      </c>
      <c r="G42" s="15">
        <f>H42-I42</f>
        <v>2022</v>
      </c>
      <c r="H42" s="16">
        <v>11063</v>
      </c>
      <c r="I42" s="16">
        <v>9041</v>
      </c>
      <c r="J42" s="15">
        <f>K42-K41-G42-D42</f>
        <v>-1221</v>
      </c>
      <c r="K42" s="16">
        <v>1075716</v>
      </c>
    </row>
    <row r="43" spans="2:11" x14ac:dyDescent="0.2">
      <c r="B43" s="1" t="s">
        <v>829</v>
      </c>
      <c r="D43" s="14">
        <f>E43-F43</f>
        <v>-1931</v>
      </c>
      <c r="E43" s="16">
        <v>20589</v>
      </c>
      <c r="F43" s="16">
        <v>22520</v>
      </c>
      <c r="G43" s="15">
        <f>H43-I43</f>
        <v>1340</v>
      </c>
      <c r="H43" s="16">
        <v>10542</v>
      </c>
      <c r="I43" s="16">
        <v>9202</v>
      </c>
      <c r="J43" s="15">
        <f>K43-K42-G43-D43</f>
        <v>-1039</v>
      </c>
      <c r="K43" s="16">
        <v>1074086</v>
      </c>
    </row>
    <row r="44" spans="2:11" x14ac:dyDescent="0.2">
      <c r="B44" s="1" t="s">
        <v>559</v>
      </c>
      <c r="D44" s="14">
        <f>E44-F44</f>
        <v>330</v>
      </c>
      <c r="E44" s="16">
        <v>22687</v>
      </c>
      <c r="F44" s="16">
        <v>22357</v>
      </c>
      <c r="G44" s="15">
        <f>H44-I44</f>
        <v>1003</v>
      </c>
      <c r="H44" s="16">
        <v>10151</v>
      </c>
      <c r="I44" s="16">
        <v>9148</v>
      </c>
      <c r="J44" s="15">
        <f>K44-K43-G44-D44</f>
        <v>-1094</v>
      </c>
      <c r="K44" s="16">
        <v>1074325</v>
      </c>
    </row>
    <row r="45" spans="2:11" x14ac:dyDescent="0.2">
      <c r="B45" s="1"/>
      <c r="D45" s="14"/>
      <c r="E45" s="16"/>
      <c r="F45" s="16"/>
      <c r="G45" s="15"/>
      <c r="H45" s="16"/>
      <c r="I45" s="16"/>
      <c r="J45" s="15"/>
      <c r="K45" s="16"/>
    </row>
    <row r="46" spans="2:11" x14ac:dyDescent="0.2">
      <c r="B46" s="1" t="s">
        <v>560</v>
      </c>
      <c r="D46" s="14">
        <f>E46-F46</f>
        <v>-389</v>
      </c>
      <c r="E46" s="16">
        <v>22288</v>
      </c>
      <c r="F46" s="16">
        <v>22677</v>
      </c>
      <c r="G46" s="15">
        <f>H46-I46</f>
        <v>870</v>
      </c>
      <c r="H46" s="16">
        <v>10227</v>
      </c>
      <c r="I46" s="16">
        <v>9357</v>
      </c>
      <c r="J46" s="15">
        <f>K46-K44-G46-D46</f>
        <v>847</v>
      </c>
      <c r="K46" s="16">
        <v>1075653</v>
      </c>
    </row>
    <row r="47" spans="2:11" x14ac:dyDescent="0.2">
      <c r="B47" s="1" t="s">
        <v>561</v>
      </c>
      <c r="D47" s="14">
        <f>E47-F47</f>
        <v>614</v>
      </c>
      <c r="E47" s="16">
        <v>22833</v>
      </c>
      <c r="F47" s="16">
        <v>22219</v>
      </c>
      <c r="G47" s="15">
        <f>H47-I47</f>
        <v>391</v>
      </c>
      <c r="H47" s="16">
        <v>10159</v>
      </c>
      <c r="I47" s="16">
        <v>9768</v>
      </c>
      <c r="J47" s="15">
        <f>K47-K46-G47-D47</f>
        <v>-186</v>
      </c>
      <c r="K47" s="16">
        <v>1076472</v>
      </c>
    </row>
    <row r="48" spans="2:11" x14ac:dyDescent="0.2">
      <c r="B48" s="1" t="s">
        <v>562</v>
      </c>
      <c r="D48" s="14">
        <f>E48-F48</f>
        <v>1170</v>
      </c>
      <c r="E48" s="16">
        <v>22547</v>
      </c>
      <c r="F48" s="16">
        <v>21377</v>
      </c>
      <c r="G48" s="15">
        <f>H48-I48</f>
        <v>103</v>
      </c>
      <c r="H48" s="16">
        <v>9804</v>
      </c>
      <c r="I48" s="16">
        <v>9701</v>
      </c>
      <c r="J48" s="15">
        <f>K48-K47-G48-D48</f>
        <v>-302</v>
      </c>
      <c r="K48" s="16">
        <v>1077443</v>
      </c>
    </row>
    <row r="49" spans="2:11" x14ac:dyDescent="0.2">
      <c r="B49" s="1" t="s">
        <v>563</v>
      </c>
      <c r="D49" s="14">
        <f>E49-F49</f>
        <v>2729</v>
      </c>
      <c r="E49" s="16">
        <v>23712</v>
      </c>
      <c r="F49" s="16">
        <v>20983</v>
      </c>
      <c r="G49" s="15">
        <f>H49-I49</f>
        <v>511</v>
      </c>
      <c r="H49" s="16">
        <v>10113</v>
      </c>
      <c r="I49" s="16">
        <v>9602</v>
      </c>
      <c r="J49" s="15">
        <f>K49-K48-G49-D49</f>
        <v>-1063</v>
      </c>
      <c r="K49" s="16">
        <v>1079620</v>
      </c>
    </row>
    <row r="50" spans="2:11" x14ac:dyDescent="0.2">
      <c r="B50" s="1" t="s">
        <v>830</v>
      </c>
      <c r="D50" s="14">
        <f>E50-F50</f>
        <v>2184</v>
      </c>
      <c r="E50" s="16">
        <v>22941</v>
      </c>
      <c r="F50" s="16">
        <v>20757</v>
      </c>
      <c r="G50" s="15">
        <f>H50-I50</f>
        <v>-114</v>
      </c>
      <c r="H50" s="16">
        <v>10021</v>
      </c>
      <c r="I50" s="16">
        <v>10135</v>
      </c>
      <c r="J50" s="15">
        <f>K50-K49-G50-D50</f>
        <v>-1255</v>
      </c>
      <c r="K50" s="16">
        <v>1080435</v>
      </c>
    </row>
    <row r="51" spans="2:11" x14ac:dyDescent="0.2">
      <c r="B51" s="1"/>
      <c r="D51" s="14"/>
      <c r="E51" s="16"/>
      <c r="F51" s="16"/>
      <c r="G51" s="15"/>
      <c r="H51" s="16"/>
      <c r="I51" s="16"/>
      <c r="J51" s="15"/>
      <c r="K51" s="16"/>
    </row>
    <row r="52" spans="2:11" x14ac:dyDescent="0.2">
      <c r="B52" s="1" t="s">
        <v>565</v>
      </c>
      <c r="D52" s="14">
        <f>E52-F52</f>
        <v>-524</v>
      </c>
      <c r="E52" s="16">
        <v>20752</v>
      </c>
      <c r="F52" s="16">
        <v>21276</v>
      </c>
      <c r="G52" s="15">
        <f>H52-I52</f>
        <v>408</v>
      </c>
      <c r="H52" s="16">
        <v>10061</v>
      </c>
      <c r="I52" s="16">
        <v>9653</v>
      </c>
      <c r="J52" s="17">
        <v>-828</v>
      </c>
      <c r="K52" s="16">
        <v>1079491</v>
      </c>
    </row>
    <row r="53" spans="2:11" x14ac:dyDescent="0.2">
      <c r="B53" s="1" t="s">
        <v>566</v>
      </c>
      <c r="D53" s="14">
        <f>E53-F53</f>
        <v>-1470</v>
      </c>
      <c r="E53" s="16">
        <v>19895</v>
      </c>
      <c r="F53" s="16">
        <v>21365</v>
      </c>
      <c r="G53" s="15">
        <f>H53-I53</f>
        <v>124</v>
      </c>
      <c r="H53" s="16">
        <v>10023</v>
      </c>
      <c r="I53" s="16">
        <v>9899</v>
      </c>
      <c r="J53" s="17">
        <v>-196</v>
      </c>
      <c r="K53" s="16">
        <v>1077949</v>
      </c>
    </row>
    <row r="54" spans="2:11" x14ac:dyDescent="0.2">
      <c r="B54" s="1" t="s">
        <v>567</v>
      </c>
      <c r="D54" s="14">
        <f>E54-F54</f>
        <v>-1960</v>
      </c>
      <c r="E54" s="16">
        <v>19220</v>
      </c>
      <c r="F54" s="16">
        <v>21180</v>
      </c>
      <c r="G54" s="15">
        <f>H54-I54</f>
        <v>-22</v>
      </c>
      <c r="H54" s="16">
        <v>9978</v>
      </c>
      <c r="I54" s="16">
        <v>10000</v>
      </c>
      <c r="J54" s="15">
        <v>-190</v>
      </c>
      <c r="K54" s="16">
        <v>1075777</v>
      </c>
    </row>
    <row r="55" spans="2:11" x14ac:dyDescent="0.2">
      <c r="B55" s="1" t="s">
        <v>831</v>
      </c>
      <c r="D55" s="14">
        <f>E55-F55</f>
        <v>-1493</v>
      </c>
      <c r="E55" s="16">
        <v>19177</v>
      </c>
      <c r="F55" s="16">
        <v>20670</v>
      </c>
      <c r="G55" s="15">
        <f>H55-I55</f>
        <v>-688</v>
      </c>
      <c r="H55" s="16">
        <v>9616</v>
      </c>
      <c r="I55" s="16">
        <v>10304</v>
      </c>
      <c r="J55" s="17">
        <v>210</v>
      </c>
      <c r="K55" s="16">
        <v>1073806</v>
      </c>
    </row>
    <row r="56" spans="2:11" x14ac:dyDescent="0.2">
      <c r="B56" s="1" t="s">
        <v>832</v>
      </c>
      <c r="C56" s="6"/>
      <c r="D56" s="14">
        <f>E56-F56</f>
        <v>-2377</v>
      </c>
      <c r="E56" s="16">
        <v>18351</v>
      </c>
      <c r="F56" s="16">
        <v>20728</v>
      </c>
      <c r="G56" s="15">
        <f>H56-I56</f>
        <v>-548</v>
      </c>
      <c r="H56" s="16">
        <v>9627</v>
      </c>
      <c r="I56" s="16">
        <v>10175</v>
      </c>
      <c r="J56" s="17">
        <v>-969</v>
      </c>
      <c r="K56" s="16">
        <v>1069912</v>
      </c>
    </row>
    <row r="57" spans="2:11" x14ac:dyDescent="0.2">
      <c r="B57" s="1"/>
      <c r="C57" s="6"/>
      <c r="D57" s="14"/>
      <c r="E57" s="16"/>
      <c r="F57" s="16"/>
      <c r="G57" s="15"/>
      <c r="H57" s="16"/>
      <c r="I57" s="16"/>
      <c r="J57" s="17"/>
      <c r="K57" s="16"/>
    </row>
    <row r="58" spans="2:11" x14ac:dyDescent="0.2">
      <c r="B58" s="1" t="s">
        <v>570</v>
      </c>
      <c r="C58" s="15"/>
      <c r="D58" s="14">
        <f>E58-F58</f>
        <v>-2759</v>
      </c>
      <c r="E58" s="16">
        <v>17980</v>
      </c>
      <c r="F58" s="16">
        <v>20739</v>
      </c>
      <c r="G58" s="15">
        <f>H58-I58</f>
        <v>-856</v>
      </c>
      <c r="H58" s="16">
        <v>9423</v>
      </c>
      <c r="I58" s="16">
        <v>10279</v>
      </c>
      <c r="J58" s="52" t="s">
        <v>140</v>
      </c>
      <c r="K58" s="16">
        <v>1066297</v>
      </c>
    </row>
    <row r="59" spans="2:11" x14ac:dyDescent="0.2">
      <c r="B59" s="1" t="s">
        <v>833</v>
      </c>
      <c r="C59" s="15"/>
      <c r="D59" s="14">
        <f>E59-F59</f>
        <v>-3459</v>
      </c>
      <c r="E59" s="16">
        <v>18025</v>
      </c>
      <c r="F59" s="16">
        <v>21484</v>
      </c>
      <c r="G59" s="15">
        <f>H59-I59</f>
        <v>-1192</v>
      </c>
      <c r="H59" s="16">
        <v>9047</v>
      </c>
      <c r="I59" s="16">
        <v>10239</v>
      </c>
      <c r="J59" s="52" t="s">
        <v>140</v>
      </c>
      <c r="K59" s="16">
        <v>1061646</v>
      </c>
    </row>
    <row r="60" spans="2:11" x14ac:dyDescent="0.2">
      <c r="B60" s="3" t="s">
        <v>834</v>
      </c>
      <c r="C60" s="6"/>
      <c r="D60" s="11">
        <f>E60-F60</f>
        <v>-3891</v>
      </c>
      <c r="E60" s="18">
        <v>17335</v>
      </c>
      <c r="F60" s="18">
        <v>21226</v>
      </c>
      <c r="G60" s="6">
        <f>H60-I60</f>
        <v>-1705</v>
      </c>
      <c r="H60" s="18">
        <v>8887</v>
      </c>
      <c r="I60" s="18">
        <v>10592</v>
      </c>
      <c r="J60" s="52" t="s">
        <v>140</v>
      </c>
      <c r="K60" s="18">
        <v>1056050</v>
      </c>
    </row>
    <row r="61" spans="2:11" ht="18" thickBot="1" x14ac:dyDescent="0.25">
      <c r="B61" s="4"/>
      <c r="C61" s="4"/>
      <c r="D61" s="36"/>
      <c r="E61" s="4"/>
      <c r="F61" s="4"/>
      <c r="G61" s="4"/>
      <c r="H61" s="4"/>
      <c r="I61" s="4"/>
      <c r="J61" s="4"/>
      <c r="K61" s="21"/>
    </row>
    <row r="62" spans="2:11" x14ac:dyDescent="0.2">
      <c r="D62" s="1" t="s">
        <v>835</v>
      </c>
    </row>
    <row r="63" spans="2:11" x14ac:dyDescent="0.2">
      <c r="D63" s="1" t="s">
        <v>836</v>
      </c>
    </row>
    <row r="64" spans="2:11" x14ac:dyDescent="0.2">
      <c r="D64" s="1" t="s">
        <v>837</v>
      </c>
    </row>
    <row r="65" spans="1:4" x14ac:dyDescent="0.2">
      <c r="D65" s="1" t="s">
        <v>838</v>
      </c>
    </row>
    <row r="66" spans="1:4" x14ac:dyDescent="0.2">
      <c r="A66" s="1"/>
    </row>
  </sheetData>
  <phoneticPr fontId="2"/>
  <pageMargins left="0.34" right="0.46" top="0.55000000000000004" bottom="0.59" header="0.51200000000000001" footer="0.51200000000000001"/>
  <pageSetup paperSize="12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67"/>
  <sheetViews>
    <sheetView showGridLines="0" zoomScale="75" workbookViewId="0">
      <selection activeCell="I20" sqref="I20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8" width="13.375" style="2" customWidth="1"/>
    <col min="9" max="256" width="12.125" style="2"/>
    <col min="257" max="257" width="13.375" style="2" customWidth="1"/>
    <col min="258" max="258" width="15.875" style="2" customWidth="1"/>
    <col min="259" max="264" width="13.375" style="2" customWidth="1"/>
    <col min="265" max="512" width="12.125" style="2"/>
    <col min="513" max="513" width="13.375" style="2" customWidth="1"/>
    <col min="514" max="514" width="15.875" style="2" customWidth="1"/>
    <col min="515" max="520" width="13.375" style="2" customWidth="1"/>
    <col min="521" max="768" width="12.125" style="2"/>
    <col min="769" max="769" width="13.375" style="2" customWidth="1"/>
    <col min="770" max="770" width="15.875" style="2" customWidth="1"/>
    <col min="771" max="776" width="13.375" style="2" customWidth="1"/>
    <col min="777" max="1024" width="12.125" style="2"/>
    <col min="1025" max="1025" width="13.375" style="2" customWidth="1"/>
    <col min="1026" max="1026" width="15.875" style="2" customWidth="1"/>
    <col min="1027" max="1032" width="13.375" style="2" customWidth="1"/>
    <col min="1033" max="1280" width="12.125" style="2"/>
    <col min="1281" max="1281" width="13.375" style="2" customWidth="1"/>
    <col min="1282" max="1282" width="15.875" style="2" customWidth="1"/>
    <col min="1283" max="1288" width="13.375" style="2" customWidth="1"/>
    <col min="1289" max="1536" width="12.125" style="2"/>
    <col min="1537" max="1537" width="13.375" style="2" customWidth="1"/>
    <col min="1538" max="1538" width="15.875" style="2" customWidth="1"/>
    <col min="1539" max="1544" width="13.375" style="2" customWidth="1"/>
    <col min="1545" max="1792" width="12.125" style="2"/>
    <col min="1793" max="1793" width="13.375" style="2" customWidth="1"/>
    <col min="1794" max="1794" width="15.875" style="2" customWidth="1"/>
    <col min="1795" max="1800" width="13.375" style="2" customWidth="1"/>
    <col min="1801" max="2048" width="12.125" style="2"/>
    <col min="2049" max="2049" width="13.375" style="2" customWidth="1"/>
    <col min="2050" max="2050" width="15.875" style="2" customWidth="1"/>
    <col min="2051" max="2056" width="13.375" style="2" customWidth="1"/>
    <col min="2057" max="2304" width="12.125" style="2"/>
    <col min="2305" max="2305" width="13.375" style="2" customWidth="1"/>
    <col min="2306" max="2306" width="15.875" style="2" customWidth="1"/>
    <col min="2307" max="2312" width="13.375" style="2" customWidth="1"/>
    <col min="2313" max="2560" width="12.125" style="2"/>
    <col min="2561" max="2561" width="13.375" style="2" customWidth="1"/>
    <col min="2562" max="2562" width="15.875" style="2" customWidth="1"/>
    <col min="2563" max="2568" width="13.375" style="2" customWidth="1"/>
    <col min="2569" max="2816" width="12.125" style="2"/>
    <col min="2817" max="2817" width="13.375" style="2" customWidth="1"/>
    <col min="2818" max="2818" width="15.875" style="2" customWidth="1"/>
    <col min="2819" max="2824" width="13.375" style="2" customWidth="1"/>
    <col min="2825" max="3072" width="12.125" style="2"/>
    <col min="3073" max="3073" width="13.375" style="2" customWidth="1"/>
    <col min="3074" max="3074" width="15.875" style="2" customWidth="1"/>
    <col min="3075" max="3080" width="13.375" style="2" customWidth="1"/>
    <col min="3081" max="3328" width="12.125" style="2"/>
    <col min="3329" max="3329" width="13.375" style="2" customWidth="1"/>
    <col min="3330" max="3330" width="15.875" style="2" customWidth="1"/>
    <col min="3331" max="3336" width="13.375" style="2" customWidth="1"/>
    <col min="3337" max="3584" width="12.125" style="2"/>
    <col min="3585" max="3585" width="13.375" style="2" customWidth="1"/>
    <col min="3586" max="3586" width="15.875" style="2" customWidth="1"/>
    <col min="3587" max="3592" width="13.375" style="2" customWidth="1"/>
    <col min="3593" max="3840" width="12.125" style="2"/>
    <col min="3841" max="3841" width="13.375" style="2" customWidth="1"/>
    <col min="3842" max="3842" width="15.875" style="2" customWidth="1"/>
    <col min="3843" max="3848" width="13.375" style="2" customWidth="1"/>
    <col min="3849" max="4096" width="12.125" style="2"/>
    <col min="4097" max="4097" width="13.375" style="2" customWidth="1"/>
    <col min="4098" max="4098" width="15.875" style="2" customWidth="1"/>
    <col min="4099" max="4104" width="13.375" style="2" customWidth="1"/>
    <col min="4105" max="4352" width="12.125" style="2"/>
    <col min="4353" max="4353" width="13.375" style="2" customWidth="1"/>
    <col min="4354" max="4354" width="15.875" style="2" customWidth="1"/>
    <col min="4355" max="4360" width="13.375" style="2" customWidth="1"/>
    <col min="4361" max="4608" width="12.125" style="2"/>
    <col min="4609" max="4609" width="13.375" style="2" customWidth="1"/>
    <col min="4610" max="4610" width="15.875" style="2" customWidth="1"/>
    <col min="4611" max="4616" width="13.375" style="2" customWidth="1"/>
    <col min="4617" max="4864" width="12.125" style="2"/>
    <col min="4865" max="4865" width="13.375" style="2" customWidth="1"/>
    <col min="4866" max="4866" width="15.875" style="2" customWidth="1"/>
    <col min="4867" max="4872" width="13.375" style="2" customWidth="1"/>
    <col min="4873" max="5120" width="12.125" style="2"/>
    <col min="5121" max="5121" width="13.375" style="2" customWidth="1"/>
    <col min="5122" max="5122" width="15.875" style="2" customWidth="1"/>
    <col min="5123" max="5128" width="13.375" style="2" customWidth="1"/>
    <col min="5129" max="5376" width="12.125" style="2"/>
    <col min="5377" max="5377" width="13.375" style="2" customWidth="1"/>
    <col min="5378" max="5378" width="15.875" style="2" customWidth="1"/>
    <col min="5379" max="5384" width="13.375" style="2" customWidth="1"/>
    <col min="5385" max="5632" width="12.125" style="2"/>
    <col min="5633" max="5633" width="13.375" style="2" customWidth="1"/>
    <col min="5634" max="5634" width="15.875" style="2" customWidth="1"/>
    <col min="5635" max="5640" width="13.375" style="2" customWidth="1"/>
    <col min="5641" max="5888" width="12.125" style="2"/>
    <col min="5889" max="5889" width="13.375" style="2" customWidth="1"/>
    <col min="5890" max="5890" width="15.875" style="2" customWidth="1"/>
    <col min="5891" max="5896" width="13.375" style="2" customWidth="1"/>
    <col min="5897" max="6144" width="12.125" style="2"/>
    <col min="6145" max="6145" width="13.375" style="2" customWidth="1"/>
    <col min="6146" max="6146" width="15.875" style="2" customWidth="1"/>
    <col min="6147" max="6152" width="13.375" style="2" customWidth="1"/>
    <col min="6153" max="6400" width="12.125" style="2"/>
    <col min="6401" max="6401" width="13.375" style="2" customWidth="1"/>
    <col min="6402" max="6402" width="15.875" style="2" customWidth="1"/>
    <col min="6403" max="6408" width="13.375" style="2" customWidth="1"/>
    <col min="6409" max="6656" width="12.125" style="2"/>
    <col min="6657" max="6657" width="13.375" style="2" customWidth="1"/>
    <col min="6658" max="6658" width="15.875" style="2" customWidth="1"/>
    <col min="6659" max="6664" width="13.375" style="2" customWidth="1"/>
    <col min="6665" max="6912" width="12.125" style="2"/>
    <col min="6913" max="6913" width="13.375" style="2" customWidth="1"/>
    <col min="6914" max="6914" width="15.875" style="2" customWidth="1"/>
    <col min="6915" max="6920" width="13.375" style="2" customWidth="1"/>
    <col min="6921" max="7168" width="12.125" style="2"/>
    <col min="7169" max="7169" width="13.375" style="2" customWidth="1"/>
    <col min="7170" max="7170" width="15.875" style="2" customWidth="1"/>
    <col min="7171" max="7176" width="13.375" style="2" customWidth="1"/>
    <col min="7177" max="7424" width="12.125" style="2"/>
    <col min="7425" max="7425" width="13.375" style="2" customWidth="1"/>
    <col min="7426" max="7426" width="15.875" style="2" customWidth="1"/>
    <col min="7427" max="7432" width="13.375" style="2" customWidth="1"/>
    <col min="7433" max="7680" width="12.125" style="2"/>
    <col min="7681" max="7681" width="13.375" style="2" customWidth="1"/>
    <col min="7682" max="7682" width="15.875" style="2" customWidth="1"/>
    <col min="7683" max="7688" width="13.375" style="2" customWidth="1"/>
    <col min="7689" max="7936" width="12.125" style="2"/>
    <col min="7937" max="7937" width="13.375" style="2" customWidth="1"/>
    <col min="7938" max="7938" width="15.875" style="2" customWidth="1"/>
    <col min="7939" max="7944" width="13.375" style="2" customWidth="1"/>
    <col min="7945" max="8192" width="12.125" style="2"/>
    <col min="8193" max="8193" width="13.375" style="2" customWidth="1"/>
    <col min="8194" max="8194" width="15.875" style="2" customWidth="1"/>
    <col min="8195" max="8200" width="13.375" style="2" customWidth="1"/>
    <col min="8201" max="8448" width="12.125" style="2"/>
    <col min="8449" max="8449" width="13.375" style="2" customWidth="1"/>
    <col min="8450" max="8450" width="15.875" style="2" customWidth="1"/>
    <col min="8451" max="8456" width="13.375" style="2" customWidth="1"/>
    <col min="8457" max="8704" width="12.125" style="2"/>
    <col min="8705" max="8705" width="13.375" style="2" customWidth="1"/>
    <col min="8706" max="8706" width="15.875" style="2" customWidth="1"/>
    <col min="8707" max="8712" width="13.375" style="2" customWidth="1"/>
    <col min="8713" max="8960" width="12.125" style="2"/>
    <col min="8961" max="8961" width="13.375" style="2" customWidth="1"/>
    <col min="8962" max="8962" width="15.875" style="2" customWidth="1"/>
    <col min="8963" max="8968" width="13.375" style="2" customWidth="1"/>
    <col min="8969" max="9216" width="12.125" style="2"/>
    <col min="9217" max="9217" width="13.375" style="2" customWidth="1"/>
    <col min="9218" max="9218" width="15.875" style="2" customWidth="1"/>
    <col min="9219" max="9224" width="13.375" style="2" customWidth="1"/>
    <col min="9225" max="9472" width="12.125" style="2"/>
    <col min="9473" max="9473" width="13.375" style="2" customWidth="1"/>
    <col min="9474" max="9474" width="15.875" style="2" customWidth="1"/>
    <col min="9475" max="9480" width="13.375" style="2" customWidth="1"/>
    <col min="9481" max="9728" width="12.125" style="2"/>
    <col min="9729" max="9729" width="13.375" style="2" customWidth="1"/>
    <col min="9730" max="9730" width="15.875" style="2" customWidth="1"/>
    <col min="9731" max="9736" width="13.375" style="2" customWidth="1"/>
    <col min="9737" max="9984" width="12.125" style="2"/>
    <col min="9985" max="9985" width="13.375" style="2" customWidth="1"/>
    <col min="9986" max="9986" width="15.875" style="2" customWidth="1"/>
    <col min="9987" max="9992" width="13.375" style="2" customWidth="1"/>
    <col min="9993" max="10240" width="12.125" style="2"/>
    <col min="10241" max="10241" width="13.375" style="2" customWidth="1"/>
    <col min="10242" max="10242" width="15.875" style="2" customWidth="1"/>
    <col min="10243" max="10248" width="13.375" style="2" customWidth="1"/>
    <col min="10249" max="10496" width="12.125" style="2"/>
    <col min="10497" max="10497" width="13.375" style="2" customWidth="1"/>
    <col min="10498" max="10498" width="15.875" style="2" customWidth="1"/>
    <col min="10499" max="10504" width="13.375" style="2" customWidth="1"/>
    <col min="10505" max="10752" width="12.125" style="2"/>
    <col min="10753" max="10753" width="13.375" style="2" customWidth="1"/>
    <col min="10754" max="10754" width="15.875" style="2" customWidth="1"/>
    <col min="10755" max="10760" width="13.375" style="2" customWidth="1"/>
    <col min="10761" max="11008" width="12.125" style="2"/>
    <col min="11009" max="11009" width="13.375" style="2" customWidth="1"/>
    <col min="11010" max="11010" width="15.875" style="2" customWidth="1"/>
    <col min="11011" max="11016" width="13.375" style="2" customWidth="1"/>
    <col min="11017" max="11264" width="12.125" style="2"/>
    <col min="11265" max="11265" width="13.375" style="2" customWidth="1"/>
    <col min="11266" max="11266" width="15.875" style="2" customWidth="1"/>
    <col min="11267" max="11272" width="13.375" style="2" customWidth="1"/>
    <col min="11273" max="11520" width="12.125" style="2"/>
    <col min="11521" max="11521" width="13.375" style="2" customWidth="1"/>
    <col min="11522" max="11522" width="15.875" style="2" customWidth="1"/>
    <col min="11523" max="11528" width="13.375" style="2" customWidth="1"/>
    <col min="11529" max="11776" width="12.125" style="2"/>
    <col min="11777" max="11777" width="13.375" style="2" customWidth="1"/>
    <col min="11778" max="11778" width="15.875" style="2" customWidth="1"/>
    <col min="11779" max="11784" width="13.375" style="2" customWidth="1"/>
    <col min="11785" max="12032" width="12.125" style="2"/>
    <col min="12033" max="12033" width="13.375" style="2" customWidth="1"/>
    <col min="12034" max="12034" width="15.875" style="2" customWidth="1"/>
    <col min="12035" max="12040" width="13.375" style="2" customWidth="1"/>
    <col min="12041" max="12288" width="12.125" style="2"/>
    <col min="12289" max="12289" width="13.375" style="2" customWidth="1"/>
    <col min="12290" max="12290" width="15.875" style="2" customWidth="1"/>
    <col min="12291" max="12296" width="13.375" style="2" customWidth="1"/>
    <col min="12297" max="12544" width="12.125" style="2"/>
    <col min="12545" max="12545" width="13.375" style="2" customWidth="1"/>
    <col min="12546" max="12546" width="15.875" style="2" customWidth="1"/>
    <col min="12547" max="12552" width="13.375" style="2" customWidth="1"/>
    <col min="12553" max="12800" width="12.125" style="2"/>
    <col min="12801" max="12801" width="13.375" style="2" customWidth="1"/>
    <col min="12802" max="12802" width="15.875" style="2" customWidth="1"/>
    <col min="12803" max="12808" width="13.375" style="2" customWidth="1"/>
    <col min="12809" max="13056" width="12.125" style="2"/>
    <col min="13057" max="13057" width="13.375" style="2" customWidth="1"/>
    <col min="13058" max="13058" width="15.875" style="2" customWidth="1"/>
    <col min="13059" max="13064" width="13.375" style="2" customWidth="1"/>
    <col min="13065" max="13312" width="12.125" style="2"/>
    <col min="13313" max="13313" width="13.375" style="2" customWidth="1"/>
    <col min="13314" max="13314" width="15.875" style="2" customWidth="1"/>
    <col min="13315" max="13320" width="13.375" style="2" customWidth="1"/>
    <col min="13321" max="13568" width="12.125" style="2"/>
    <col min="13569" max="13569" width="13.375" style="2" customWidth="1"/>
    <col min="13570" max="13570" width="15.875" style="2" customWidth="1"/>
    <col min="13571" max="13576" width="13.375" style="2" customWidth="1"/>
    <col min="13577" max="13824" width="12.125" style="2"/>
    <col min="13825" max="13825" width="13.375" style="2" customWidth="1"/>
    <col min="13826" max="13826" width="15.875" style="2" customWidth="1"/>
    <col min="13827" max="13832" width="13.375" style="2" customWidth="1"/>
    <col min="13833" max="14080" width="12.125" style="2"/>
    <col min="14081" max="14081" width="13.375" style="2" customWidth="1"/>
    <col min="14082" max="14082" width="15.875" style="2" customWidth="1"/>
    <col min="14083" max="14088" width="13.375" style="2" customWidth="1"/>
    <col min="14089" max="14336" width="12.125" style="2"/>
    <col min="14337" max="14337" width="13.375" style="2" customWidth="1"/>
    <col min="14338" max="14338" width="15.875" style="2" customWidth="1"/>
    <col min="14339" max="14344" width="13.375" style="2" customWidth="1"/>
    <col min="14345" max="14592" width="12.125" style="2"/>
    <col min="14593" max="14593" width="13.375" style="2" customWidth="1"/>
    <col min="14594" max="14594" width="15.875" style="2" customWidth="1"/>
    <col min="14595" max="14600" width="13.375" style="2" customWidth="1"/>
    <col min="14601" max="14848" width="12.125" style="2"/>
    <col min="14849" max="14849" width="13.375" style="2" customWidth="1"/>
    <col min="14850" max="14850" width="15.875" style="2" customWidth="1"/>
    <col min="14851" max="14856" width="13.375" style="2" customWidth="1"/>
    <col min="14857" max="15104" width="12.125" style="2"/>
    <col min="15105" max="15105" width="13.375" style="2" customWidth="1"/>
    <col min="15106" max="15106" width="15.875" style="2" customWidth="1"/>
    <col min="15107" max="15112" width="13.375" style="2" customWidth="1"/>
    <col min="15113" max="15360" width="12.125" style="2"/>
    <col min="15361" max="15361" width="13.375" style="2" customWidth="1"/>
    <col min="15362" max="15362" width="15.875" style="2" customWidth="1"/>
    <col min="15363" max="15368" width="13.375" style="2" customWidth="1"/>
    <col min="15369" max="15616" width="12.125" style="2"/>
    <col min="15617" max="15617" width="13.375" style="2" customWidth="1"/>
    <col min="15618" max="15618" width="15.875" style="2" customWidth="1"/>
    <col min="15619" max="15624" width="13.375" style="2" customWidth="1"/>
    <col min="15625" max="15872" width="12.125" style="2"/>
    <col min="15873" max="15873" width="13.375" style="2" customWidth="1"/>
    <col min="15874" max="15874" width="15.875" style="2" customWidth="1"/>
    <col min="15875" max="15880" width="13.375" style="2" customWidth="1"/>
    <col min="15881" max="16128" width="12.125" style="2"/>
    <col min="16129" max="16129" width="13.375" style="2" customWidth="1"/>
    <col min="16130" max="16130" width="15.875" style="2" customWidth="1"/>
    <col min="16131" max="16136" width="13.375" style="2" customWidth="1"/>
    <col min="16137" max="16384" width="12.125" style="2"/>
  </cols>
  <sheetData>
    <row r="1" spans="1:20" x14ac:dyDescent="0.2">
      <c r="A1" s="1"/>
    </row>
    <row r="3" spans="1:20" x14ac:dyDescent="0.2">
      <c r="G3" s="42"/>
    </row>
    <row r="4" spans="1:20" x14ac:dyDescent="0.2">
      <c r="H4" s="42"/>
    </row>
    <row r="6" spans="1:20" x14ac:dyDescent="0.2">
      <c r="F6" s="3" t="s">
        <v>792</v>
      </c>
    </row>
    <row r="7" spans="1:20" x14ac:dyDescent="0.2">
      <c r="C7" s="3" t="s">
        <v>839</v>
      </c>
    </row>
    <row r="8" spans="1:20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56" t="s">
        <v>2</v>
      </c>
    </row>
    <row r="9" spans="1:20" x14ac:dyDescent="0.2">
      <c r="C9" s="8"/>
      <c r="F9" s="8"/>
      <c r="I9" s="8"/>
    </row>
    <row r="10" spans="1:20" x14ac:dyDescent="0.2">
      <c r="B10" s="123" t="s">
        <v>840</v>
      </c>
      <c r="C10" s="9"/>
      <c r="D10" s="57" t="s">
        <v>841</v>
      </c>
      <c r="E10" s="42"/>
      <c r="F10" s="38"/>
      <c r="G10" s="57" t="s">
        <v>842</v>
      </c>
      <c r="H10" s="9"/>
      <c r="I10" s="12" t="s">
        <v>843</v>
      </c>
      <c r="J10" s="9"/>
      <c r="K10" s="9"/>
      <c r="L10" s="42"/>
      <c r="M10" s="42"/>
      <c r="N10" s="42"/>
      <c r="O10" s="42"/>
      <c r="P10" s="42"/>
      <c r="Q10" s="42"/>
      <c r="R10" s="42"/>
      <c r="S10" s="42"/>
    </row>
    <row r="11" spans="1:20" x14ac:dyDescent="0.2">
      <c r="B11" s="123" t="s">
        <v>844</v>
      </c>
      <c r="C11" s="124" t="s">
        <v>845</v>
      </c>
      <c r="D11" s="124" t="s">
        <v>846</v>
      </c>
      <c r="E11" s="124" t="s">
        <v>847</v>
      </c>
      <c r="F11" s="124" t="s">
        <v>845</v>
      </c>
      <c r="G11" s="124" t="s">
        <v>846</v>
      </c>
      <c r="H11" s="124" t="s">
        <v>847</v>
      </c>
      <c r="I11" s="125" t="s">
        <v>845</v>
      </c>
      <c r="J11" s="125" t="s">
        <v>846</v>
      </c>
      <c r="K11" s="125" t="s">
        <v>847</v>
      </c>
      <c r="T11" s="42"/>
    </row>
    <row r="12" spans="1:20" x14ac:dyDescent="0.2">
      <c r="B12" s="126" t="s">
        <v>848</v>
      </c>
      <c r="C12" s="12" t="s">
        <v>849</v>
      </c>
      <c r="D12" s="12" t="s">
        <v>850</v>
      </c>
      <c r="E12" s="12" t="s">
        <v>851</v>
      </c>
      <c r="F12" s="12" t="s">
        <v>849</v>
      </c>
      <c r="G12" s="12" t="s">
        <v>850</v>
      </c>
      <c r="H12" s="12" t="s">
        <v>851</v>
      </c>
      <c r="I12" s="12" t="s">
        <v>849</v>
      </c>
      <c r="J12" s="12" t="s">
        <v>850</v>
      </c>
      <c r="K12" s="12" t="s">
        <v>851</v>
      </c>
      <c r="T12" s="42"/>
    </row>
    <row r="13" spans="1:20" x14ac:dyDescent="0.2">
      <c r="B13" s="116"/>
      <c r="T13" s="42"/>
    </row>
    <row r="14" spans="1:20" x14ac:dyDescent="0.2">
      <c r="B14" s="127" t="s">
        <v>852</v>
      </c>
      <c r="C14" s="6">
        <f t="shared" ref="C14:K14" si="0">SUM(C16:C64)</f>
        <v>17980</v>
      </c>
      <c r="D14" s="6">
        <f t="shared" si="0"/>
        <v>18025</v>
      </c>
      <c r="E14" s="6">
        <f t="shared" si="0"/>
        <v>17335</v>
      </c>
      <c r="F14" s="6">
        <f t="shared" si="0"/>
        <v>20739</v>
      </c>
      <c r="G14" s="6">
        <f t="shared" si="0"/>
        <v>21484</v>
      </c>
      <c r="H14" s="6">
        <f t="shared" si="0"/>
        <v>21226</v>
      </c>
      <c r="I14" s="6">
        <f t="shared" si="0"/>
        <v>-2759</v>
      </c>
      <c r="J14" s="6">
        <f t="shared" si="0"/>
        <v>-3459</v>
      </c>
      <c r="K14" s="113">
        <f t="shared" si="0"/>
        <v>-3891</v>
      </c>
      <c r="T14" s="42"/>
    </row>
    <row r="15" spans="1:20" x14ac:dyDescent="0.2">
      <c r="B15" s="116"/>
      <c r="T15" s="42"/>
    </row>
    <row r="16" spans="1:20" x14ac:dyDescent="0.2">
      <c r="B16" s="123" t="s">
        <v>853</v>
      </c>
      <c r="C16" s="2">
        <v>158</v>
      </c>
      <c r="D16" s="2">
        <v>140</v>
      </c>
      <c r="E16" s="2">
        <v>148</v>
      </c>
      <c r="F16" s="2">
        <v>193</v>
      </c>
      <c r="G16" s="2">
        <v>177</v>
      </c>
      <c r="H16" s="128">
        <v>173</v>
      </c>
      <c r="I16" s="15">
        <f>C16-F16</f>
        <v>-35</v>
      </c>
      <c r="J16" s="15">
        <f>D16-G16</f>
        <v>-37</v>
      </c>
      <c r="K16" s="2">
        <f>E16-H16</f>
        <v>-25</v>
      </c>
      <c r="T16" s="42"/>
    </row>
    <row r="17" spans="2:20" x14ac:dyDescent="0.2">
      <c r="B17" s="123" t="s">
        <v>854</v>
      </c>
      <c r="C17" s="2">
        <v>24</v>
      </c>
      <c r="D17" s="2">
        <v>24</v>
      </c>
      <c r="E17" s="2">
        <v>23</v>
      </c>
      <c r="F17" s="2">
        <v>31</v>
      </c>
      <c r="G17" s="2">
        <v>25</v>
      </c>
      <c r="H17" s="128">
        <v>27</v>
      </c>
      <c r="I17" s="52">
        <f t="shared" ref="I17:K32" si="1">C17-F17</f>
        <v>-7</v>
      </c>
      <c r="J17" s="15">
        <f t="shared" si="1"/>
        <v>-1</v>
      </c>
      <c r="K17" s="2">
        <f t="shared" si="1"/>
        <v>-4</v>
      </c>
      <c r="T17" s="42"/>
    </row>
    <row r="18" spans="2:20" x14ac:dyDescent="0.2">
      <c r="B18" s="123" t="s">
        <v>855</v>
      </c>
      <c r="C18" s="2">
        <v>18</v>
      </c>
      <c r="D18" s="2">
        <v>17</v>
      </c>
      <c r="E18" s="2">
        <v>7</v>
      </c>
      <c r="F18" s="2">
        <v>15</v>
      </c>
      <c r="G18" s="2">
        <v>14</v>
      </c>
      <c r="H18" s="128">
        <v>24</v>
      </c>
      <c r="I18" s="15">
        <f t="shared" si="1"/>
        <v>3</v>
      </c>
      <c r="J18" s="15">
        <f t="shared" si="1"/>
        <v>3</v>
      </c>
      <c r="K18" s="2">
        <f t="shared" si="1"/>
        <v>-17</v>
      </c>
      <c r="T18" s="42"/>
    </row>
    <row r="19" spans="2:20" x14ac:dyDescent="0.2">
      <c r="B19" s="123" t="s">
        <v>856</v>
      </c>
      <c r="C19" s="2">
        <v>45</v>
      </c>
      <c r="D19" s="2">
        <v>76</v>
      </c>
      <c r="E19" s="2">
        <v>58</v>
      </c>
      <c r="F19" s="2">
        <v>65</v>
      </c>
      <c r="G19" s="2">
        <v>48</v>
      </c>
      <c r="H19" s="128">
        <v>46</v>
      </c>
      <c r="I19" s="15">
        <f t="shared" si="1"/>
        <v>-20</v>
      </c>
      <c r="J19" s="15">
        <f t="shared" si="1"/>
        <v>28</v>
      </c>
      <c r="K19" s="2">
        <f t="shared" si="1"/>
        <v>12</v>
      </c>
      <c r="T19" s="42"/>
    </row>
    <row r="20" spans="2:20" x14ac:dyDescent="0.2">
      <c r="B20" s="123" t="s">
        <v>857</v>
      </c>
      <c r="C20" s="2">
        <v>13</v>
      </c>
      <c r="D20" s="2">
        <v>7</v>
      </c>
      <c r="E20" s="2">
        <v>14</v>
      </c>
      <c r="F20" s="2">
        <v>20</v>
      </c>
      <c r="G20" s="2">
        <v>10</v>
      </c>
      <c r="H20" s="128">
        <v>7</v>
      </c>
      <c r="I20" s="52">
        <f t="shared" si="1"/>
        <v>-7</v>
      </c>
      <c r="J20" s="15">
        <f t="shared" si="1"/>
        <v>-3</v>
      </c>
      <c r="K20" s="2">
        <f t="shared" si="1"/>
        <v>7</v>
      </c>
    </row>
    <row r="21" spans="2:20" x14ac:dyDescent="0.2">
      <c r="B21" s="123" t="s">
        <v>858</v>
      </c>
      <c r="C21" s="2">
        <v>30</v>
      </c>
      <c r="D21" s="2">
        <v>18</v>
      </c>
      <c r="E21" s="2">
        <v>24</v>
      </c>
      <c r="F21" s="2">
        <v>14</v>
      </c>
      <c r="G21" s="2">
        <v>21</v>
      </c>
      <c r="H21" s="128">
        <v>30</v>
      </c>
      <c r="I21" s="15">
        <f t="shared" si="1"/>
        <v>16</v>
      </c>
      <c r="J21" s="15">
        <f t="shared" si="1"/>
        <v>-3</v>
      </c>
      <c r="K21" s="2">
        <f t="shared" si="1"/>
        <v>-6</v>
      </c>
    </row>
    <row r="22" spans="2:20" x14ac:dyDescent="0.2">
      <c r="B22" s="123" t="s">
        <v>859</v>
      </c>
      <c r="C22" s="2">
        <v>32</v>
      </c>
      <c r="D22" s="2">
        <v>22</v>
      </c>
      <c r="E22" s="2">
        <v>29</v>
      </c>
      <c r="F22" s="2">
        <v>46</v>
      </c>
      <c r="G22" s="2">
        <v>32</v>
      </c>
      <c r="H22" s="128">
        <v>15</v>
      </c>
      <c r="I22" s="15">
        <f t="shared" si="1"/>
        <v>-14</v>
      </c>
      <c r="J22" s="15">
        <f t="shared" si="1"/>
        <v>-10</v>
      </c>
      <c r="K22" s="2">
        <f t="shared" si="1"/>
        <v>14</v>
      </c>
    </row>
    <row r="23" spans="2:20" x14ac:dyDescent="0.2">
      <c r="B23" s="123" t="s">
        <v>860</v>
      </c>
      <c r="C23" s="2">
        <v>61</v>
      </c>
      <c r="D23" s="2">
        <v>114</v>
      </c>
      <c r="E23" s="2">
        <v>109</v>
      </c>
      <c r="F23" s="2">
        <v>130</v>
      </c>
      <c r="G23" s="2">
        <v>116</v>
      </c>
      <c r="H23" s="128">
        <v>142</v>
      </c>
      <c r="I23" s="15">
        <f t="shared" si="1"/>
        <v>-69</v>
      </c>
      <c r="J23" s="15">
        <f t="shared" si="1"/>
        <v>-2</v>
      </c>
      <c r="K23" s="2">
        <f t="shared" si="1"/>
        <v>-33</v>
      </c>
    </row>
    <row r="24" spans="2:20" x14ac:dyDescent="0.2">
      <c r="B24" s="123" t="s">
        <v>861</v>
      </c>
      <c r="C24" s="2">
        <v>64</v>
      </c>
      <c r="D24" s="2">
        <v>63</v>
      </c>
      <c r="E24" s="2">
        <v>55</v>
      </c>
      <c r="F24" s="2">
        <v>63</v>
      </c>
      <c r="G24" s="2">
        <v>65</v>
      </c>
      <c r="H24" s="128">
        <v>56</v>
      </c>
      <c r="I24" s="15">
        <f t="shared" si="1"/>
        <v>1</v>
      </c>
      <c r="J24" s="15">
        <f t="shared" si="1"/>
        <v>-2</v>
      </c>
      <c r="K24" s="2">
        <f t="shared" si="1"/>
        <v>-1</v>
      </c>
    </row>
    <row r="25" spans="2:20" x14ac:dyDescent="0.2">
      <c r="B25" s="123" t="s">
        <v>862</v>
      </c>
      <c r="C25" s="2">
        <v>46</v>
      </c>
      <c r="D25" s="2">
        <v>36</v>
      </c>
      <c r="E25" s="2">
        <v>21</v>
      </c>
      <c r="F25" s="2">
        <v>62</v>
      </c>
      <c r="G25" s="2">
        <v>41</v>
      </c>
      <c r="H25" s="128">
        <v>47</v>
      </c>
      <c r="I25" s="15">
        <f t="shared" si="1"/>
        <v>-16</v>
      </c>
      <c r="J25" s="15">
        <f t="shared" si="1"/>
        <v>-5</v>
      </c>
      <c r="K25" s="2">
        <f t="shared" si="1"/>
        <v>-26</v>
      </c>
    </row>
    <row r="26" spans="2:20" x14ac:dyDescent="0.2">
      <c r="B26" s="123" t="s">
        <v>863</v>
      </c>
      <c r="C26" s="2">
        <v>243</v>
      </c>
      <c r="D26" s="2">
        <v>243</v>
      </c>
      <c r="E26" s="2">
        <v>224</v>
      </c>
      <c r="F26" s="2">
        <v>301</v>
      </c>
      <c r="G26" s="2">
        <v>311</v>
      </c>
      <c r="H26" s="128">
        <v>307</v>
      </c>
      <c r="I26" s="15">
        <f t="shared" si="1"/>
        <v>-58</v>
      </c>
      <c r="J26" s="15">
        <f t="shared" si="1"/>
        <v>-68</v>
      </c>
      <c r="K26" s="2">
        <f t="shared" si="1"/>
        <v>-83</v>
      </c>
    </row>
    <row r="27" spans="2:20" x14ac:dyDescent="0.2">
      <c r="B27" s="123" t="s">
        <v>864</v>
      </c>
      <c r="C27" s="2">
        <v>392</v>
      </c>
      <c r="D27" s="2">
        <v>344</v>
      </c>
      <c r="E27" s="2">
        <v>253</v>
      </c>
      <c r="F27" s="2">
        <v>477</v>
      </c>
      <c r="G27" s="2">
        <v>578</v>
      </c>
      <c r="H27" s="128">
        <v>480</v>
      </c>
      <c r="I27" s="15">
        <f t="shared" si="1"/>
        <v>-85</v>
      </c>
      <c r="J27" s="15">
        <f t="shared" si="1"/>
        <v>-234</v>
      </c>
      <c r="K27" s="2">
        <f t="shared" si="1"/>
        <v>-227</v>
      </c>
    </row>
    <row r="28" spans="2:20" x14ac:dyDescent="0.2">
      <c r="B28" s="123" t="s">
        <v>865</v>
      </c>
      <c r="C28" s="2">
        <v>808</v>
      </c>
      <c r="D28" s="2">
        <v>840</v>
      </c>
      <c r="E28" s="2">
        <v>832</v>
      </c>
      <c r="F28" s="2">
        <v>1256</v>
      </c>
      <c r="G28" s="2">
        <v>1268</v>
      </c>
      <c r="H28" s="128">
        <v>1212</v>
      </c>
      <c r="I28" s="15">
        <f t="shared" si="1"/>
        <v>-448</v>
      </c>
      <c r="J28" s="15">
        <f t="shared" si="1"/>
        <v>-428</v>
      </c>
      <c r="K28" s="2">
        <f t="shared" si="1"/>
        <v>-380</v>
      </c>
    </row>
    <row r="29" spans="2:20" x14ac:dyDescent="0.2">
      <c r="B29" s="123" t="s">
        <v>866</v>
      </c>
      <c r="C29" s="2">
        <v>368</v>
      </c>
      <c r="D29" s="2">
        <v>442</v>
      </c>
      <c r="E29" s="2">
        <v>395</v>
      </c>
      <c r="F29" s="2">
        <v>592</v>
      </c>
      <c r="G29" s="2">
        <v>671</v>
      </c>
      <c r="H29" s="128">
        <v>622</v>
      </c>
      <c r="I29" s="15">
        <f t="shared" si="1"/>
        <v>-224</v>
      </c>
      <c r="J29" s="15">
        <f t="shared" si="1"/>
        <v>-229</v>
      </c>
      <c r="K29" s="2">
        <f t="shared" si="1"/>
        <v>-227</v>
      </c>
    </row>
    <row r="30" spans="2:20" x14ac:dyDescent="0.2">
      <c r="B30" s="123" t="s">
        <v>867</v>
      </c>
      <c r="C30" s="2">
        <v>60</v>
      </c>
      <c r="D30" s="2">
        <v>48</v>
      </c>
      <c r="E30" s="2">
        <v>55</v>
      </c>
      <c r="F30" s="2">
        <v>35</v>
      </c>
      <c r="G30" s="2">
        <v>66</v>
      </c>
      <c r="H30" s="128">
        <v>49</v>
      </c>
      <c r="I30" s="15">
        <f t="shared" si="1"/>
        <v>25</v>
      </c>
      <c r="J30" s="15">
        <f t="shared" si="1"/>
        <v>-18</v>
      </c>
      <c r="K30" s="2">
        <f t="shared" si="1"/>
        <v>6</v>
      </c>
    </row>
    <row r="31" spans="2:20" x14ac:dyDescent="0.2">
      <c r="B31" s="123" t="s">
        <v>868</v>
      </c>
      <c r="C31" s="2">
        <v>45</v>
      </c>
      <c r="D31" s="2">
        <v>31</v>
      </c>
      <c r="E31" s="2">
        <v>47</v>
      </c>
      <c r="F31" s="2">
        <v>59</v>
      </c>
      <c r="G31" s="2">
        <v>65</v>
      </c>
      <c r="H31" s="128">
        <v>56</v>
      </c>
      <c r="I31" s="15">
        <f t="shared" si="1"/>
        <v>-14</v>
      </c>
      <c r="J31" s="15">
        <f t="shared" si="1"/>
        <v>-34</v>
      </c>
      <c r="K31" s="2">
        <f t="shared" si="1"/>
        <v>-9</v>
      </c>
    </row>
    <row r="32" spans="2:20" x14ac:dyDescent="0.2">
      <c r="B32" s="123" t="s">
        <v>869</v>
      </c>
      <c r="C32" s="2">
        <v>73</v>
      </c>
      <c r="D32" s="2">
        <v>86</v>
      </c>
      <c r="E32" s="2">
        <v>86</v>
      </c>
      <c r="F32" s="2">
        <v>109</v>
      </c>
      <c r="G32" s="2">
        <v>101</v>
      </c>
      <c r="H32" s="128">
        <v>110</v>
      </c>
      <c r="I32" s="15">
        <f t="shared" si="1"/>
        <v>-36</v>
      </c>
      <c r="J32" s="15">
        <f t="shared" si="1"/>
        <v>-15</v>
      </c>
      <c r="K32" s="2">
        <f t="shared" si="1"/>
        <v>-24</v>
      </c>
    </row>
    <row r="33" spans="2:11" x14ac:dyDescent="0.2">
      <c r="B33" s="123" t="s">
        <v>870</v>
      </c>
      <c r="C33" s="2">
        <v>86</v>
      </c>
      <c r="D33" s="2">
        <v>99</v>
      </c>
      <c r="E33" s="2">
        <v>55</v>
      </c>
      <c r="F33" s="2">
        <v>69</v>
      </c>
      <c r="G33" s="2">
        <v>86</v>
      </c>
      <c r="H33" s="128">
        <v>88</v>
      </c>
      <c r="I33" s="15">
        <f t="shared" ref="I33:K48" si="2">C33-F33</f>
        <v>17</v>
      </c>
      <c r="J33" s="15">
        <f t="shared" si="2"/>
        <v>13</v>
      </c>
      <c r="K33" s="2">
        <f t="shared" si="2"/>
        <v>-33</v>
      </c>
    </row>
    <row r="34" spans="2:11" x14ac:dyDescent="0.2">
      <c r="B34" s="123" t="s">
        <v>871</v>
      </c>
      <c r="C34" s="2">
        <v>41</v>
      </c>
      <c r="D34" s="2">
        <v>42</v>
      </c>
      <c r="E34" s="2">
        <v>29</v>
      </c>
      <c r="F34" s="2">
        <v>42</v>
      </c>
      <c r="G34" s="2">
        <v>36</v>
      </c>
      <c r="H34" s="128">
        <v>51</v>
      </c>
      <c r="I34" s="15">
        <f t="shared" si="2"/>
        <v>-1</v>
      </c>
      <c r="J34" s="15">
        <f t="shared" si="2"/>
        <v>6</v>
      </c>
      <c r="K34" s="2">
        <f t="shared" si="2"/>
        <v>-22</v>
      </c>
    </row>
    <row r="35" spans="2:11" x14ac:dyDescent="0.2">
      <c r="B35" s="123" t="s">
        <v>872</v>
      </c>
      <c r="C35" s="2">
        <v>90</v>
      </c>
      <c r="D35" s="2">
        <v>100</v>
      </c>
      <c r="E35" s="2">
        <v>94</v>
      </c>
      <c r="F35" s="2">
        <v>112</v>
      </c>
      <c r="G35" s="2">
        <v>87</v>
      </c>
      <c r="H35" s="128">
        <v>99</v>
      </c>
      <c r="I35" s="15">
        <f t="shared" si="2"/>
        <v>-22</v>
      </c>
      <c r="J35" s="15">
        <f t="shared" si="2"/>
        <v>13</v>
      </c>
      <c r="K35" s="2">
        <f t="shared" si="2"/>
        <v>-5</v>
      </c>
    </row>
    <row r="36" spans="2:11" x14ac:dyDescent="0.2">
      <c r="B36" s="123" t="s">
        <v>873</v>
      </c>
      <c r="C36" s="2">
        <v>138</v>
      </c>
      <c r="D36" s="2">
        <v>132</v>
      </c>
      <c r="E36" s="2">
        <v>137</v>
      </c>
      <c r="F36" s="2">
        <v>141</v>
      </c>
      <c r="G36" s="2">
        <v>163</v>
      </c>
      <c r="H36" s="128">
        <v>150</v>
      </c>
      <c r="I36" s="15">
        <f t="shared" si="2"/>
        <v>-3</v>
      </c>
      <c r="J36" s="15">
        <f t="shared" si="2"/>
        <v>-31</v>
      </c>
      <c r="K36" s="2">
        <f t="shared" si="2"/>
        <v>-13</v>
      </c>
    </row>
    <row r="37" spans="2:11" x14ac:dyDescent="0.2">
      <c r="B37" s="123" t="s">
        <v>874</v>
      </c>
      <c r="C37" s="2">
        <v>155</v>
      </c>
      <c r="D37" s="2">
        <v>176</v>
      </c>
      <c r="E37" s="2">
        <v>203</v>
      </c>
      <c r="F37" s="2">
        <v>237</v>
      </c>
      <c r="G37" s="2">
        <v>197</v>
      </c>
      <c r="H37" s="128">
        <v>232</v>
      </c>
      <c r="I37" s="15">
        <f t="shared" si="2"/>
        <v>-82</v>
      </c>
      <c r="J37" s="15">
        <f t="shared" si="2"/>
        <v>-21</v>
      </c>
      <c r="K37" s="2">
        <f t="shared" si="2"/>
        <v>-29</v>
      </c>
    </row>
    <row r="38" spans="2:11" x14ac:dyDescent="0.2">
      <c r="B38" s="123" t="s">
        <v>875</v>
      </c>
      <c r="C38" s="2">
        <v>512</v>
      </c>
      <c r="D38" s="2">
        <v>488</v>
      </c>
      <c r="E38" s="2">
        <v>524</v>
      </c>
      <c r="F38" s="2">
        <v>623</v>
      </c>
      <c r="G38" s="2">
        <v>634</v>
      </c>
      <c r="H38" s="128">
        <v>712</v>
      </c>
      <c r="I38" s="15">
        <f t="shared" si="2"/>
        <v>-111</v>
      </c>
      <c r="J38" s="15">
        <f t="shared" si="2"/>
        <v>-146</v>
      </c>
      <c r="K38" s="2">
        <f t="shared" si="2"/>
        <v>-188</v>
      </c>
    </row>
    <row r="39" spans="2:11" x14ac:dyDescent="0.2">
      <c r="B39" s="123" t="s">
        <v>876</v>
      </c>
      <c r="C39" s="2">
        <v>691</v>
      </c>
      <c r="D39" s="2">
        <v>663</v>
      </c>
      <c r="E39" s="2">
        <v>607</v>
      </c>
      <c r="F39" s="2">
        <v>826</v>
      </c>
      <c r="G39" s="2">
        <v>772</v>
      </c>
      <c r="H39" s="128">
        <v>718</v>
      </c>
      <c r="I39" s="15">
        <f t="shared" si="2"/>
        <v>-135</v>
      </c>
      <c r="J39" s="15">
        <f t="shared" si="2"/>
        <v>-109</v>
      </c>
      <c r="K39" s="2">
        <f t="shared" si="2"/>
        <v>-111</v>
      </c>
    </row>
    <row r="40" spans="2:11" x14ac:dyDescent="0.2">
      <c r="B40" s="123" t="s">
        <v>877</v>
      </c>
      <c r="C40" s="2">
        <v>266</v>
      </c>
      <c r="D40" s="2">
        <v>267</v>
      </c>
      <c r="E40" s="2">
        <v>245</v>
      </c>
      <c r="F40" s="2">
        <v>328</v>
      </c>
      <c r="G40" s="2">
        <v>305</v>
      </c>
      <c r="H40" s="128">
        <v>284</v>
      </c>
      <c r="I40" s="15">
        <f t="shared" si="2"/>
        <v>-62</v>
      </c>
      <c r="J40" s="15">
        <f t="shared" si="2"/>
        <v>-38</v>
      </c>
      <c r="K40" s="2">
        <f t="shared" si="2"/>
        <v>-39</v>
      </c>
    </row>
    <row r="41" spans="2:11" x14ac:dyDescent="0.2">
      <c r="B41" s="123" t="s">
        <v>878</v>
      </c>
      <c r="C41" s="2">
        <v>832</v>
      </c>
      <c r="D41" s="2">
        <v>739</v>
      </c>
      <c r="E41" s="2">
        <v>736</v>
      </c>
      <c r="F41" s="2">
        <v>887</v>
      </c>
      <c r="G41" s="2">
        <v>829</v>
      </c>
      <c r="H41" s="128">
        <v>899</v>
      </c>
      <c r="I41" s="15">
        <f t="shared" si="2"/>
        <v>-55</v>
      </c>
      <c r="J41" s="15">
        <f t="shared" si="2"/>
        <v>-90</v>
      </c>
      <c r="K41" s="2">
        <f t="shared" si="2"/>
        <v>-163</v>
      </c>
    </row>
    <row r="42" spans="2:11" x14ac:dyDescent="0.2">
      <c r="B42" s="123" t="s">
        <v>879</v>
      </c>
      <c r="C42" s="2">
        <v>6346</v>
      </c>
      <c r="D42" s="2">
        <v>6452</v>
      </c>
      <c r="E42" s="2">
        <v>5867</v>
      </c>
      <c r="F42" s="2">
        <v>7930</v>
      </c>
      <c r="G42" s="2">
        <v>7689</v>
      </c>
      <c r="H42" s="128">
        <v>7692</v>
      </c>
      <c r="I42" s="15">
        <f t="shared" si="2"/>
        <v>-1584</v>
      </c>
      <c r="J42" s="15">
        <f t="shared" si="2"/>
        <v>-1237</v>
      </c>
      <c r="K42" s="2">
        <f t="shared" si="2"/>
        <v>-1825</v>
      </c>
    </row>
    <row r="43" spans="2:11" x14ac:dyDescent="0.2">
      <c r="B43" s="123" t="s">
        <v>880</v>
      </c>
      <c r="C43" s="2">
        <v>1512</v>
      </c>
      <c r="D43" s="2">
        <v>1383</v>
      </c>
      <c r="E43" s="2">
        <v>1317</v>
      </c>
      <c r="F43" s="2">
        <v>1788</v>
      </c>
      <c r="G43" s="2">
        <v>1696</v>
      </c>
      <c r="H43" s="128">
        <v>1787</v>
      </c>
      <c r="I43" s="15">
        <f t="shared" si="2"/>
        <v>-276</v>
      </c>
      <c r="J43" s="15">
        <f t="shared" si="2"/>
        <v>-313</v>
      </c>
      <c r="K43" s="2">
        <f t="shared" si="2"/>
        <v>-470</v>
      </c>
    </row>
    <row r="44" spans="2:11" x14ac:dyDescent="0.2">
      <c r="B44" s="123" t="s">
        <v>881</v>
      </c>
      <c r="C44" s="2">
        <v>862</v>
      </c>
      <c r="D44" s="2">
        <v>855</v>
      </c>
      <c r="E44" s="2">
        <v>842</v>
      </c>
      <c r="F44" s="2">
        <v>866</v>
      </c>
      <c r="G44" s="2">
        <v>914</v>
      </c>
      <c r="H44" s="128">
        <v>769</v>
      </c>
      <c r="I44" s="15">
        <f t="shared" si="2"/>
        <v>-4</v>
      </c>
      <c r="J44" s="15">
        <f t="shared" si="2"/>
        <v>-59</v>
      </c>
      <c r="K44" s="2">
        <f t="shared" si="2"/>
        <v>73</v>
      </c>
    </row>
    <row r="45" spans="2:11" x14ac:dyDescent="0.2">
      <c r="B45" s="123" t="s">
        <v>882</v>
      </c>
      <c r="C45" s="2">
        <v>74</v>
      </c>
      <c r="D45" s="2">
        <v>64</v>
      </c>
      <c r="E45" s="2">
        <v>68</v>
      </c>
      <c r="F45" s="2">
        <v>71</v>
      </c>
      <c r="G45" s="2">
        <v>74</v>
      </c>
      <c r="H45" s="128">
        <v>87</v>
      </c>
      <c r="I45" s="15">
        <f t="shared" si="2"/>
        <v>3</v>
      </c>
      <c r="J45" s="15">
        <f t="shared" si="2"/>
        <v>-10</v>
      </c>
      <c r="K45" s="2">
        <f t="shared" si="2"/>
        <v>-19</v>
      </c>
    </row>
    <row r="46" spans="2:11" x14ac:dyDescent="0.2">
      <c r="B46" s="123" t="s">
        <v>883</v>
      </c>
      <c r="C46" s="2">
        <v>52</v>
      </c>
      <c r="D46" s="2">
        <v>72</v>
      </c>
      <c r="E46" s="2">
        <v>67</v>
      </c>
      <c r="F46" s="2">
        <v>62</v>
      </c>
      <c r="G46" s="2">
        <v>59</v>
      </c>
      <c r="H46" s="128">
        <v>54</v>
      </c>
      <c r="I46" s="15">
        <f t="shared" si="2"/>
        <v>-10</v>
      </c>
      <c r="J46" s="15">
        <f t="shared" si="2"/>
        <v>13</v>
      </c>
      <c r="K46" s="2">
        <f t="shared" si="2"/>
        <v>13</v>
      </c>
    </row>
    <row r="47" spans="2:11" x14ac:dyDescent="0.2">
      <c r="B47" s="123" t="s">
        <v>884</v>
      </c>
      <c r="C47" s="2">
        <v>172</v>
      </c>
      <c r="D47" s="2">
        <v>142</v>
      </c>
      <c r="E47" s="2">
        <v>184</v>
      </c>
      <c r="F47" s="2">
        <v>188</v>
      </c>
      <c r="G47" s="2">
        <v>233</v>
      </c>
      <c r="H47" s="128">
        <v>179</v>
      </c>
      <c r="I47" s="15">
        <f t="shared" si="2"/>
        <v>-16</v>
      </c>
      <c r="J47" s="15">
        <f t="shared" si="2"/>
        <v>-91</v>
      </c>
      <c r="K47" s="2">
        <f t="shared" si="2"/>
        <v>5</v>
      </c>
    </row>
    <row r="48" spans="2:11" x14ac:dyDescent="0.2">
      <c r="B48" s="123" t="s">
        <v>885</v>
      </c>
      <c r="C48" s="2">
        <v>238</v>
      </c>
      <c r="D48" s="2">
        <v>212</v>
      </c>
      <c r="E48" s="2">
        <v>247</v>
      </c>
      <c r="F48" s="2">
        <v>244</v>
      </c>
      <c r="G48" s="2">
        <v>237</v>
      </c>
      <c r="H48" s="128">
        <v>220</v>
      </c>
      <c r="I48" s="15">
        <f t="shared" si="2"/>
        <v>-6</v>
      </c>
      <c r="J48" s="15">
        <f t="shared" si="2"/>
        <v>-25</v>
      </c>
      <c r="K48" s="2">
        <f t="shared" si="2"/>
        <v>27</v>
      </c>
    </row>
    <row r="49" spans="2:11" x14ac:dyDescent="0.2">
      <c r="B49" s="123" t="s">
        <v>886</v>
      </c>
      <c r="C49" s="2">
        <v>94</v>
      </c>
      <c r="D49" s="2">
        <v>74</v>
      </c>
      <c r="E49" s="2">
        <v>105</v>
      </c>
      <c r="F49" s="2">
        <v>84</v>
      </c>
      <c r="G49" s="2">
        <v>103</v>
      </c>
      <c r="H49" s="128">
        <v>123</v>
      </c>
      <c r="I49" s="15">
        <f t="shared" ref="I49:K64" si="3">C49-F49</f>
        <v>10</v>
      </c>
      <c r="J49" s="15">
        <f t="shared" si="3"/>
        <v>-29</v>
      </c>
      <c r="K49" s="2">
        <f t="shared" si="3"/>
        <v>-18</v>
      </c>
    </row>
    <row r="50" spans="2:11" x14ac:dyDescent="0.2">
      <c r="B50" s="123" t="s">
        <v>887</v>
      </c>
      <c r="C50" s="2">
        <v>159</v>
      </c>
      <c r="D50" s="2">
        <v>157</v>
      </c>
      <c r="E50" s="2">
        <v>134</v>
      </c>
      <c r="F50" s="2">
        <v>155</v>
      </c>
      <c r="G50" s="2">
        <v>168</v>
      </c>
      <c r="H50" s="128">
        <v>153</v>
      </c>
      <c r="I50" s="15">
        <f t="shared" si="3"/>
        <v>4</v>
      </c>
      <c r="J50" s="15">
        <f t="shared" si="3"/>
        <v>-11</v>
      </c>
      <c r="K50" s="2">
        <f t="shared" si="3"/>
        <v>-19</v>
      </c>
    </row>
    <row r="51" spans="2:11" x14ac:dyDescent="0.2">
      <c r="B51" s="123" t="s">
        <v>888</v>
      </c>
      <c r="C51" s="2">
        <v>93</v>
      </c>
      <c r="D51" s="2">
        <v>109</v>
      </c>
      <c r="E51" s="2">
        <v>138</v>
      </c>
      <c r="F51" s="2">
        <v>118</v>
      </c>
      <c r="G51" s="2">
        <v>112</v>
      </c>
      <c r="H51" s="128">
        <v>125</v>
      </c>
      <c r="I51" s="15">
        <f t="shared" si="3"/>
        <v>-25</v>
      </c>
      <c r="J51" s="15">
        <f t="shared" si="3"/>
        <v>-3</v>
      </c>
      <c r="K51" s="2">
        <f t="shared" si="3"/>
        <v>13</v>
      </c>
    </row>
    <row r="52" spans="2:11" x14ac:dyDescent="0.2">
      <c r="B52" s="123" t="s">
        <v>889</v>
      </c>
      <c r="C52" s="2">
        <v>94</v>
      </c>
      <c r="D52" s="2">
        <v>114</v>
      </c>
      <c r="E52" s="2">
        <v>117</v>
      </c>
      <c r="F52" s="2">
        <v>112</v>
      </c>
      <c r="G52" s="2">
        <v>123</v>
      </c>
      <c r="H52" s="128">
        <v>117</v>
      </c>
      <c r="I52" s="15">
        <f t="shared" si="3"/>
        <v>-18</v>
      </c>
      <c r="J52" s="15">
        <f t="shared" si="3"/>
        <v>-9</v>
      </c>
      <c r="K52" s="2">
        <f t="shared" si="3"/>
        <v>0</v>
      </c>
    </row>
    <row r="53" spans="2:11" x14ac:dyDescent="0.2">
      <c r="B53" s="123" t="s">
        <v>890</v>
      </c>
      <c r="C53" s="2">
        <v>108</v>
      </c>
      <c r="D53" s="2">
        <v>100</v>
      </c>
      <c r="E53" s="2">
        <v>103</v>
      </c>
      <c r="F53" s="2">
        <v>95</v>
      </c>
      <c r="G53" s="2">
        <v>126</v>
      </c>
      <c r="H53" s="128">
        <v>90</v>
      </c>
      <c r="I53" s="15">
        <f t="shared" si="3"/>
        <v>13</v>
      </c>
      <c r="J53" s="15">
        <f t="shared" si="3"/>
        <v>-26</v>
      </c>
      <c r="K53" s="2">
        <f t="shared" si="3"/>
        <v>13</v>
      </c>
    </row>
    <row r="54" spans="2:11" x14ac:dyDescent="0.2">
      <c r="B54" s="123" t="s">
        <v>891</v>
      </c>
      <c r="C54" s="2">
        <v>267</v>
      </c>
      <c r="D54" s="2">
        <v>235</v>
      </c>
      <c r="E54" s="2">
        <v>228</v>
      </c>
      <c r="F54" s="2">
        <v>293</v>
      </c>
      <c r="G54" s="2">
        <v>308</v>
      </c>
      <c r="H54" s="128">
        <v>247</v>
      </c>
      <c r="I54" s="15">
        <f t="shared" si="3"/>
        <v>-26</v>
      </c>
      <c r="J54" s="15">
        <f t="shared" si="3"/>
        <v>-73</v>
      </c>
      <c r="K54" s="2">
        <f t="shared" si="3"/>
        <v>-19</v>
      </c>
    </row>
    <row r="55" spans="2:11" x14ac:dyDescent="0.2">
      <c r="B55" s="123" t="s">
        <v>892</v>
      </c>
      <c r="C55" s="2">
        <v>21</v>
      </c>
      <c r="D55" s="2">
        <v>50</v>
      </c>
      <c r="E55" s="2">
        <v>29</v>
      </c>
      <c r="F55" s="2">
        <v>37</v>
      </c>
      <c r="G55" s="2">
        <v>46</v>
      </c>
      <c r="H55" s="128">
        <v>47</v>
      </c>
      <c r="I55" s="15">
        <f t="shared" si="3"/>
        <v>-16</v>
      </c>
      <c r="J55" s="15">
        <f t="shared" si="3"/>
        <v>4</v>
      </c>
      <c r="K55" s="2">
        <f t="shared" si="3"/>
        <v>-18</v>
      </c>
    </row>
    <row r="56" spans="2:11" x14ac:dyDescent="0.2">
      <c r="B56" s="123" t="s">
        <v>893</v>
      </c>
      <c r="C56" s="2">
        <v>72</v>
      </c>
      <c r="D56" s="2">
        <v>73</v>
      </c>
      <c r="E56" s="2">
        <v>70</v>
      </c>
      <c r="F56" s="2">
        <v>101</v>
      </c>
      <c r="G56" s="2">
        <v>68</v>
      </c>
      <c r="H56" s="128">
        <v>61</v>
      </c>
      <c r="I56" s="15">
        <f t="shared" si="3"/>
        <v>-29</v>
      </c>
      <c r="J56" s="15">
        <f t="shared" si="3"/>
        <v>5</v>
      </c>
      <c r="K56" s="2">
        <f t="shared" si="3"/>
        <v>9</v>
      </c>
    </row>
    <row r="57" spans="2:11" x14ac:dyDescent="0.2">
      <c r="B57" s="123" t="s">
        <v>894</v>
      </c>
      <c r="C57" s="2">
        <v>76</v>
      </c>
      <c r="D57" s="2">
        <v>65</v>
      </c>
      <c r="E57" s="2">
        <v>54</v>
      </c>
      <c r="F57" s="2">
        <v>79</v>
      </c>
      <c r="G57" s="2">
        <v>84</v>
      </c>
      <c r="H57" s="128">
        <v>77</v>
      </c>
      <c r="I57" s="15">
        <f t="shared" si="3"/>
        <v>-3</v>
      </c>
      <c r="J57" s="15">
        <f t="shared" si="3"/>
        <v>-19</v>
      </c>
      <c r="K57" s="2">
        <f t="shared" si="3"/>
        <v>-23</v>
      </c>
    </row>
    <row r="58" spans="2:11" x14ac:dyDescent="0.2">
      <c r="B58" s="123" t="s">
        <v>895</v>
      </c>
      <c r="C58" s="2">
        <v>69</v>
      </c>
      <c r="D58" s="2">
        <v>74</v>
      </c>
      <c r="E58" s="2">
        <v>67</v>
      </c>
      <c r="F58" s="2">
        <v>58</v>
      </c>
      <c r="G58" s="2">
        <v>84</v>
      </c>
      <c r="H58" s="128">
        <v>93</v>
      </c>
      <c r="I58" s="15">
        <f t="shared" si="3"/>
        <v>11</v>
      </c>
      <c r="J58" s="15">
        <f t="shared" si="3"/>
        <v>-10</v>
      </c>
      <c r="K58" s="2">
        <f t="shared" si="3"/>
        <v>-26</v>
      </c>
    </row>
    <row r="59" spans="2:11" x14ac:dyDescent="0.2">
      <c r="B59" s="123" t="s">
        <v>896</v>
      </c>
      <c r="C59" s="2">
        <v>81</v>
      </c>
      <c r="D59" s="2">
        <v>83</v>
      </c>
      <c r="E59" s="2">
        <v>90</v>
      </c>
      <c r="F59" s="2">
        <v>101</v>
      </c>
      <c r="G59" s="2">
        <v>76</v>
      </c>
      <c r="H59" s="128">
        <v>76</v>
      </c>
      <c r="I59" s="15">
        <f t="shared" si="3"/>
        <v>-20</v>
      </c>
      <c r="J59" s="15">
        <f t="shared" si="3"/>
        <v>7</v>
      </c>
      <c r="K59" s="2">
        <f t="shared" si="3"/>
        <v>14</v>
      </c>
    </row>
    <row r="60" spans="2:11" x14ac:dyDescent="0.2">
      <c r="B60" s="123" t="s">
        <v>897</v>
      </c>
      <c r="C60" s="2">
        <v>125</v>
      </c>
      <c r="D60" s="2">
        <v>107</v>
      </c>
      <c r="E60" s="2">
        <v>68</v>
      </c>
      <c r="F60" s="2">
        <v>117</v>
      </c>
      <c r="G60" s="2">
        <v>107</v>
      </c>
      <c r="H60" s="128">
        <v>121</v>
      </c>
      <c r="I60" s="15">
        <f t="shared" si="3"/>
        <v>8</v>
      </c>
      <c r="J60" s="52" t="s">
        <v>140</v>
      </c>
      <c r="K60" s="2">
        <f t="shared" si="3"/>
        <v>-53</v>
      </c>
    </row>
    <row r="61" spans="2:11" x14ac:dyDescent="0.2">
      <c r="B61" s="123" t="s">
        <v>898</v>
      </c>
      <c r="C61" s="2">
        <v>78</v>
      </c>
      <c r="D61" s="2">
        <v>52</v>
      </c>
      <c r="E61" s="2">
        <v>63</v>
      </c>
      <c r="F61" s="2">
        <v>86</v>
      </c>
      <c r="G61" s="2">
        <v>81</v>
      </c>
      <c r="H61" s="128">
        <v>94</v>
      </c>
      <c r="I61" s="15">
        <f t="shared" si="3"/>
        <v>-8</v>
      </c>
      <c r="J61" s="15">
        <f t="shared" si="3"/>
        <v>-29</v>
      </c>
      <c r="K61" s="2">
        <f t="shared" si="3"/>
        <v>-31</v>
      </c>
    </row>
    <row r="62" spans="2:11" x14ac:dyDescent="0.2">
      <c r="B62" s="116"/>
    </row>
    <row r="63" spans="2:11" x14ac:dyDescent="0.2">
      <c r="B63" s="123" t="s">
        <v>899</v>
      </c>
      <c r="C63" s="2">
        <v>1984</v>
      </c>
      <c r="D63" s="2">
        <v>2192</v>
      </c>
      <c r="E63" s="2">
        <v>2345</v>
      </c>
      <c r="F63" s="2">
        <v>1350</v>
      </c>
      <c r="G63" s="2">
        <v>2212</v>
      </c>
      <c r="H63" s="128">
        <v>2356</v>
      </c>
      <c r="I63" s="15">
        <f>C63-F63</f>
        <v>634</v>
      </c>
      <c r="J63" s="15">
        <f>D63-G63</f>
        <v>-20</v>
      </c>
      <c r="K63" s="2">
        <f t="shared" si="3"/>
        <v>-11</v>
      </c>
    </row>
    <row r="64" spans="2:11" x14ac:dyDescent="0.2">
      <c r="B64" s="123" t="s">
        <v>900</v>
      </c>
      <c r="C64" s="2">
        <v>112</v>
      </c>
      <c r="D64" s="2">
        <v>103</v>
      </c>
      <c r="E64" s="2">
        <v>122</v>
      </c>
      <c r="F64" s="2">
        <v>71</v>
      </c>
      <c r="G64" s="2">
        <v>166</v>
      </c>
      <c r="H64" s="128">
        <v>22</v>
      </c>
      <c r="I64" s="15">
        <f>C64-F64</f>
        <v>41</v>
      </c>
      <c r="J64" s="15">
        <f>D64-G64</f>
        <v>-63</v>
      </c>
      <c r="K64" s="2">
        <f t="shared" si="3"/>
        <v>100</v>
      </c>
    </row>
    <row r="65" spans="1:11" ht="18" thickBot="1" x14ac:dyDescent="0.25">
      <c r="B65" s="129"/>
      <c r="C65" s="21"/>
      <c r="D65" s="4"/>
      <c r="E65" s="4"/>
      <c r="F65" s="4"/>
      <c r="G65" s="4"/>
      <c r="H65" s="4"/>
      <c r="I65" s="4"/>
      <c r="J65" s="4"/>
      <c r="K65" s="4"/>
    </row>
    <row r="66" spans="1:11" x14ac:dyDescent="0.2">
      <c r="C66" s="1" t="s">
        <v>901</v>
      </c>
      <c r="E66" s="16"/>
      <c r="F66" s="16"/>
      <c r="G66" s="16"/>
      <c r="H66" s="16"/>
    </row>
    <row r="67" spans="1:11" x14ac:dyDescent="0.2">
      <c r="A67" s="1"/>
      <c r="E67" s="16"/>
      <c r="F67" s="16"/>
      <c r="G67" s="16"/>
      <c r="H67" s="16"/>
    </row>
  </sheetData>
  <phoneticPr fontId="2"/>
  <pageMargins left="0.46" right="0.51" top="0.56999999999999995" bottom="0.59" header="0.51200000000000001" footer="0.51200000000000001"/>
  <pageSetup paperSize="12" scale="7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topLeftCell="B7" zoomScale="75" workbookViewId="0">
      <pane xSplit="1" ySplit="5" topLeftCell="C12" activePane="bottomRight" state="frozen"/>
      <selection activeCell="B7" sqref="B7"/>
      <selection pane="topRight" activeCell="C7" sqref="C7"/>
      <selection pane="bottomLeft" activeCell="B12" sqref="B12"/>
      <selection pane="bottomRight" activeCell="L60" sqref="L60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3" width="13.375" style="2" customWidth="1"/>
    <col min="4" max="4" width="12.125" style="2"/>
    <col min="5" max="9" width="13.375" style="2" customWidth="1"/>
    <col min="10" max="256" width="12.125" style="2"/>
    <col min="257" max="257" width="13.375" style="2" customWidth="1"/>
    <col min="258" max="258" width="15.875" style="2" customWidth="1"/>
    <col min="259" max="259" width="13.375" style="2" customWidth="1"/>
    <col min="260" max="260" width="12.125" style="2"/>
    <col min="261" max="265" width="13.375" style="2" customWidth="1"/>
    <col min="266" max="512" width="12.125" style="2"/>
    <col min="513" max="513" width="13.375" style="2" customWidth="1"/>
    <col min="514" max="514" width="15.875" style="2" customWidth="1"/>
    <col min="515" max="515" width="13.375" style="2" customWidth="1"/>
    <col min="516" max="516" width="12.125" style="2"/>
    <col min="517" max="521" width="13.375" style="2" customWidth="1"/>
    <col min="522" max="768" width="12.125" style="2"/>
    <col min="769" max="769" width="13.375" style="2" customWidth="1"/>
    <col min="770" max="770" width="15.875" style="2" customWidth="1"/>
    <col min="771" max="771" width="13.375" style="2" customWidth="1"/>
    <col min="772" max="772" width="12.125" style="2"/>
    <col min="773" max="777" width="13.375" style="2" customWidth="1"/>
    <col min="778" max="1024" width="12.125" style="2"/>
    <col min="1025" max="1025" width="13.375" style="2" customWidth="1"/>
    <col min="1026" max="1026" width="15.875" style="2" customWidth="1"/>
    <col min="1027" max="1027" width="13.375" style="2" customWidth="1"/>
    <col min="1028" max="1028" width="12.125" style="2"/>
    <col min="1029" max="1033" width="13.375" style="2" customWidth="1"/>
    <col min="1034" max="1280" width="12.125" style="2"/>
    <col min="1281" max="1281" width="13.375" style="2" customWidth="1"/>
    <col min="1282" max="1282" width="15.875" style="2" customWidth="1"/>
    <col min="1283" max="1283" width="13.375" style="2" customWidth="1"/>
    <col min="1284" max="1284" width="12.125" style="2"/>
    <col min="1285" max="1289" width="13.375" style="2" customWidth="1"/>
    <col min="1290" max="1536" width="12.125" style="2"/>
    <col min="1537" max="1537" width="13.375" style="2" customWidth="1"/>
    <col min="1538" max="1538" width="15.875" style="2" customWidth="1"/>
    <col min="1539" max="1539" width="13.375" style="2" customWidth="1"/>
    <col min="1540" max="1540" width="12.125" style="2"/>
    <col min="1541" max="1545" width="13.375" style="2" customWidth="1"/>
    <col min="1546" max="1792" width="12.125" style="2"/>
    <col min="1793" max="1793" width="13.375" style="2" customWidth="1"/>
    <col min="1794" max="1794" width="15.875" style="2" customWidth="1"/>
    <col min="1795" max="1795" width="13.375" style="2" customWidth="1"/>
    <col min="1796" max="1796" width="12.125" style="2"/>
    <col min="1797" max="1801" width="13.375" style="2" customWidth="1"/>
    <col min="1802" max="2048" width="12.125" style="2"/>
    <col min="2049" max="2049" width="13.375" style="2" customWidth="1"/>
    <col min="2050" max="2050" width="15.875" style="2" customWidth="1"/>
    <col min="2051" max="2051" width="13.375" style="2" customWidth="1"/>
    <col min="2052" max="2052" width="12.125" style="2"/>
    <col min="2053" max="2057" width="13.375" style="2" customWidth="1"/>
    <col min="2058" max="2304" width="12.125" style="2"/>
    <col min="2305" max="2305" width="13.375" style="2" customWidth="1"/>
    <col min="2306" max="2306" width="15.875" style="2" customWidth="1"/>
    <col min="2307" max="2307" width="13.375" style="2" customWidth="1"/>
    <col min="2308" max="2308" width="12.125" style="2"/>
    <col min="2309" max="2313" width="13.375" style="2" customWidth="1"/>
    <col min="2314" max="2560" width="12.125" style="2"/>
    <col min="2561" max="2561" width="13.375" style="2" customWidth="1"/>
    <col min="2562" max="2562" width="15.875" style="2" customWidth="1"/>
    <col min="2563" max="2563" width="13.375" style="2" customWidth="1"/>
    <col min="2564" max="2564" width="12.125" style="2"/>
    <col min="2565" max="2569" width="13.375" style="2" customWidth="1"/>
    <col min="2570" max="2816" width="12.125" style="2"/>
    <col min="2817" max="2817" width="13.375" style="2" customWidth="1"/>
    <col min="2818" max="2818" width="15.875" style="2" customWidth="1"/>
    <col min="2819" max="2819" width="13.375" style="2" customWidth="1"/>
    <col min="2820" max="2820" width="12.125" style="2"/>
    <col min="2821" max="2825" width="13.375" style="2" customWidth="1"/>
    <col min="2826" max="3072" width="12.125" style="2"/>
    <col min="3073" max="3073" width="13.375" style="2" customWidth="1"/>
    <col min="3074" max="3074" width="15.875" style="2" customWidth="1"/>
    <col min="3075" max="3075" width="13.375" style="2" customWidth="1"/>
    <col min="3076" max="3076" width="12.125" style="2"/>
    <col min="3077" max="3081" width="13.375" style="2" customWidth="1"/>
    <col min="3082" max="3328" width="12.125" style="2"/>
    <col min="3329" max="3329" width="13.375" style="2" customWidth="1"/>
    <col min="3330" max="3330" width="15.875" style="2" customWidth="1"/>
    <col min="3331" max="3331" width="13.375" style="2" customWidth="1"/>
    <col min="3332" max="3332" width="12.125" style="2"/>
    <col min="3333" max="3337" width="13.375" style="2" customWidth="1"/>
    <col min="3338" max="3584" width="12.125" style="2"/>
    <col min="3585" max="3585" width="13.375" style="2" customWidth="1"/>
    <col min="3586" max="3586" width="15.875" style="2" customWidth="1"/>
    <col min="3587" max="3587" width="13.375" style="2" customWidth="1"/>
    <col min="3588" max="3588" width="12.125" style="2"/>
    <col min="3589" max="3593" width="13.375" style="2" customWidth="1"/>
    <col min="3594" max="3840" width="12.125" style="2"/>
    <col min="3841" max="3841" width="13.375" style="2" customWidth="1"/>
    <col min="3842" max="3842" width="15.875" style="2" customWidth="1"/>
    <col min="3843" max="3843" width="13.375" style="2" customWidth="1"/>
    <col min="3844" max="3844" width="12.125" style="2"/>
    <col min="3845" max="3849" width="13.375" style="2" customWidth="1"/>
    <col min="3850" max="4096" width="12.125" style="2"/>
    <col min="4097" max="4097" width="13.375" style="2" customWidth="1"/>
    <col min="4098" max="4098" width="15.875" style="2" customWidth="1"/>
    <col min="4099" max="4099" width="13.375" style="2" customWidth="1"/>
    <col min="4100" max="4100" width="12.125" style="2"/>
    <col min="4101" max="4105" width="13.375" style="2" customWidth="1"/>
    <col min="4106" max="4352" width="12.125" style="2"/>
    <col min="4353" max="4353" width="13.375" style="2" customWidth="1"/>
    <col min="4354" max="4354" width="15.875" style="2" customWidth="1"/>
    <col min="4355" max="4355" width="13.375" style="2" customWidth="1"/>
    <col min="4356" max="4356" width="12.125" style="2"/>
    <col min="4357" max="4361" width="13.375" style="2" customWidth="1"/>
    <col min="4362" max="4608" width="12.125" style="2"/>
    <col min="4609" max="4609" width="13.375" style="2" customWidth="1"/>
    <col min="4610" max="4610" width="15.875" style="2" customWidth="1"/>
    <col min="4611" max="4611" width="13.375" style="2" customWidth="1"/>
    <col min="4612" max="4612" width="12.125" style="2"/>
    <col min="4613" max="4617" width="13.375" style="2" customWidth="1"/>
    <col min="4618" max="4864" width="12.125" style="2"/>
    <col min="4865" max="4865" width="13.375" style="2" customWidth="1"/>
    <col min="4866" max="4866" width="15.875" style="2" customWidth="1"/>
    <col min="4867" max="4867" width="13.375" style="2" customWidth="1"/>
    <col min="4868" max="4868" width="12.125" style="2"/>
    <col min="4869" max="4873" width="13.375" style="2" customWidth="1"/>
    <col min="4874" max="5120" width="12.125" style="2"/>
    <col min="5121" max="5121" width="13.375" style="2" customWidth="1"/>
    <col min="5122" max="5122" width="15.875" style="2" customWidth="1"/>
    <col min="5123" max="5123" width="13.375" style="2" customWidth="1"/>
    <col min="5124" max="5124" width="12.125" style="2"/>
    <col min="5125" max="5129" width="13.375" style="2" customWidth="1"/>
    <col min="5130" max="5376" width="12.125" style="2"/>
    <col min="5377" max="5377" width="13.375" style="2" customWidth="1"/>
    <col min="5378" max="5378" width="15.875" style="2" customWidth="1"/>
    <col min="5379" max="5379" width="13.375" style="2" customWidth="1"/>
    <col min="5380" max="5380" width="12.125" style="2"/>
    <col min="5381" max="5385" width="13.375" style="2" customWidth="1"/>
    <col min="5386" max="5632" width="12.125" style="2"/>
    <col min="5633" max="5633" width="13.375" style="2" customWidth="1"/>
    <col min="5634" max="5634" width="15.875" style="2" customWidth="1"/>
    <col min="5635" max="5635" width="13.375" style="2" customWidth="1"/>
    <col min="5636" max="5636" width="12.125" style="2"/>
    <col min="5637" max="5641" width="13.375" style="2" customWidth="1"/>
    <col min="5642" max="5888" width="12.125" style="2"/>
    <col min="5889" max="5889" width="13.375" style="2" customWidth="1"/>
    <col min="5890" max="5890" width="15.875" style="2" customWidth="1"/>
    <col min="5891" max="5891" width="13.375" style="2" customWidth="1"/>
    <col min="5892" max="5892" width="12.125" style="2"/>
    <col min="5893" max="5897" width="13.375" style="2" customWidth="1"/>
    <col min="5898" max="6144" width="12.125" style="2"/>
    <col min="6145" max="6145" width="13.375" style="2" customWidth="1"/>
    <col min="6146" max="6146" width="15.875" style="2" customWidth="1"/>
    <col min="6147" max="6147" width="13.375" style="2" customWidth="1"/>
    <col min="6148" max="6148" width="12.125" style="2"/>
    <col min="6149" max="6153" width="13.375" style="2" customWidth="1"/>
    <col min="6154" max="6400" width="12.125" style="2"/>
    <col min="6401" max="6401" width="13.375" style="2" customWidth="1"/>
    <col min="6402" max="6402" width="15.875" style="2" customWidth="1"/>
    <col min="6403" max="6403" width="13.375" style="2" customWidth="1"/>
    <col min="6404" max="6404" width="12.125" style="2"/>
    <col min="6405" max="6409" width="13.375" style="2" customWidth="1"/>
    <col min="6410" max="6656" width="12.125" style="2"/>
    <col min="6657" max="6657" width="13.375" style="2" customWidth="1"/>
    <col min="6658" max="6658" width="15.875" style="2" customWidth="1"/>
    <col min="6659" max="6659" width="13.375" style="2" customWidth="1"/>
    <col min="6660" max="6660" width="12.125" style="2"/>
    <col min="6661" max="6665" width="13.375" style="2" customWidth="1"/>
    <col min="6666" max="6912" width="12.125" style="2"/>
    <col min="6913" max="6913" width="13.375" style="2" customWidth="1"/>
    <col min="6914" max="6914" width="15.875" style="2" customWidth="1"/>
    <col min="6915" max="6915" width="13.375" style="2" customWidth="1"/>
    <col min="6916" max="6916" width="12.125" style="2"/>
    <col min="6917" max="6921" width="13.375" style="2" customWidth="1"/>
    <col min="6922" max="7168" width="12.125" style="2"/>
    <col min="7169" max="7169" width="13.375" style="2" customWidth="1"/>
    <col min="7170" max="7170" width="15.875" style="2" customWidth="1"/>
    <col min="7171" max="7171" width="13.375" style="2" customWidth="1"/>
    <col min="7172" max="7172" width="12.125" style="2"/>
    <col min="7173" max="7177" width="13.375" style="2" customWidth="1"/>
    <col min="7178" max="7424" width="12.125" style="2"/>
    <col min="7425" max="7425" width="13.375" style="2" customWidth="1"/>
    <col min="7426" max="7426" width="15.875" style="2" customWidth="1"/>
    <col min="7427" max="7427" width="13.375" style="2" customWidth="1"/>
    <col min="7428" max="7428" width="12.125" style="2"/>
    <col min="7429" max="7433" width="13.375" style="2" customWidth="1"/>
    <col min="7434" max="7680" width="12.125" style="2"/>
    <col min="7681" max="7681" width="13.375" style="2" customWidth="1"/>
    <col min="7682" max="7682" width="15.875" style="2" customWidth="1"/>
    <col min="7683" max="7683" width="13.375" style="2" customWidth="1"/>
    <col min="7684" max="7684" width="12.125" style="2"/>
    <col min="7685" max="7689" width="13.375" style="2" customWidth="1"/>
    <col min="7690" max="7936" width="12.125" style="2"/>
    <col min="7937" max="7937" width="13.375" style="2" customWidth="1"/>
    <col min="7938" max="7938" width="15.875" style="2" customWidth="1"/>
    <col min="7939" max="7939" width="13.375" style="2" customWidth="1"/>
    <col min="7940" max="7940" width="12.125" style="2"/>
    <col min="7941" max="7945" width="13.375" style="2" customWidth="1"/>
    <col min="7946" max="8192" width="12.125" style="2"/>
    <col min="8193" max="8193" width="13.375" style="2" customWidth="1"/>
    <col min="8194" max="8194" width="15.875" style="2" customWidth="1"/>
    <col min="8195" max="8195" width="13.375" style="2" customWidth="1"/>
    <col min="8196" max="8196" width="12.125" style="2"/>
    <col min="8197" max="8201" width="13.375" style="2" customWidth="1"/>
    <col min="8202" max="8448" width="12.125" style="2"/>
    <col min="8449" max="8449" width="13.375" style="2" customWidth="1"/>
    <col min="8450" max="8450" width="15.875" style="2" customWidth="1"/>
    <col min="8451" max="8451" width="13.375" style="2" customWidth="1"/>
    <col min="8452" max="8452" width="12.125" style="2"/>
    <col min="8453" max="8457" width="13.375" style="2" customWidth="1"/>
    <col min="8458" max="8704" width="12.125" style="2"/>
    <col min="8705" max="8705" width="13.375" style="2" customWidth="1"/>
    <col min="8706" max="8706" width="15.875" style="2" customWidth="1"/>
    <col min="8707" max="8707" width="13.375" style="2" customWidth="1"/>
    <col min="8708" max="8708" width="12.125" style="2"/>
    <col min="8709" max="8713" width="13.375" style="2" customWidth="1"/>
    <col min="8714" max="8960" width="12.125" style="2"/>
    <col min="8961" max="8961" width="13.375" style="2" customWidth="1"/>
    <col min="8962" max="8962" width="15.875" style="2" customWidth="1"/>
    <col min="8963" max="8963" width="13.375" style="2" customWidth="1"/>
    <col min="8964" max="8964" width="12.125" style="2"/>
    <col min="8965" max="8969" width="13.375" style="2" customWidth="1"/>
    <col min="8970" max="9216" width="12.125" style="2"/>
    <col min="9217" max="9217" width="13.375" style="2" customWidth="1"/>
    <col min="9218" max="9218" width="15.875" style="2" customWidth="1"/>
    <col min="9219" max="9219" width="13.375" style="2" customWidth="1"/>
    <col min="9220" max="9220" width="12.125" style="2"/>
    <col min="9221" max="9225" width="13.375" style="2" customWidth="1"/>
    <col min="9226" max="9472" width="12.125" style="2"/>
    <col min="9473" max="9473" width="13.375" style="2" customWidth="1"/>
    <col min="9474" max="9474" width="15.875" style="2" customWidth="1"/>
    <col min="9475" max="9475" width="13.375" style="2" customWidth="1"/>
    <col min="9476" max="9476" width="12.125" style="2"/>
    <col min="9477" max="9481" width="13.375" style="2" customWidth="1"/>
    <col min="9482" max="9728" width="12.125" style="2"/>
    <col min="9729" max="9729" width="13.375" style="2" customWidth="1"/>
    <col min="9730" max="9730" width="15.875" style="2" customWidth="1"/>
    <col min="9731" max="9731" width="13.375" style="2" customWidth="1"/>
    <col min="9732" max="9732" width="12.125" style="2"/>
    <col min="9733" max="9737" width="13.375" style="2" customWidth="1"/>
    <col min="9738" max="9984" width="12.125" style="2"/>
    <col min="9985" max="9985" width="13.375" style="2" customWidth="1"/>
    <col min="9986" max="9986" width="15.875" style="2" customWidth="1"/>
    <col min="9987" max="9987" width="13.375" style="2" customWidth="1"/>
    <col min="9988" max="9988" width="12.125" style="2"/>
    <col min="9989" max="9993" width="13.375" style="2" customWidth="1"/>
    <col min="9994" max="10240" width="12.125" style="2"/>
    <col min="10241" max="10241" width="13.375" style="2" customWidth="1"/>
    <col min="10242" max="10242" width="15.875" style="2" customWidth="1"/>
    <col min="10243" max="10243" width="13.375" style="2" customWidth="1"/>
    <col min="10244" max="10244" width="12.125" style="2"/>
    <col min="10245" max="10249" width="13.375" style="2" customWidth="1"/>
    <col min="10250" max="10496" width="12.125" style="2"/>
    <col min="10497" max="10497" width="13.375" style="2" customWidth="1"/>
    <col min="10498" max="10498" width="15.875" style="2" customWidth="1"/>
    <col min="10499" max="10499" width="13.375" style="2" customWidth="1"/>
    <col min="10500" max="10500" width="12.125" style="2"/>
    <col min="10501" max="10505" width="13.375" style="2" customWidth="1"/>
    <col min="10506" max="10752" width="12.125" style="2"/>
    <col min="10753" max="10753" width="13.375" style="2" customWidth="1"/>
    <col min="10754" max="10754" width="15.875" style="2" customWidth="1"/>
    <col min="10755" max="10755" width="13.375" style="2" customWidth="1"/>
    <col min="10756" max="10756" width="12.125" style="2"/>
    <col min="10757" max="10761" width="13.375" style="2" customWidth="1"/>
    <col min="10762" max="11008" width="12.125" style="2"/>
    <col min="11009" max="11009" width="13.375" style="2" customWidth="1"/>
    <col min="11010" max="11010" width="15.875" style="2" customWidth="1"/>
    <col min="11011" max="11011" width="13.375" style="2" customWidth="1"/>
    <col min="11012" max="11012" width="12.125" style="2"/>
    <col min="11013" max="11017" width="13.375" style="2" customWidth="1"/>
    <col min="11018" max="11264" width="12.125" style="2"/>
    <col min="11265" max="11265" width="13.375" style="2" customWidth="1"/>
    <col min="11266" max="11266" width="15.875" style="2" customWidth="1"/>
    <col min="11267" max="11267" width="13.375" style="2" customWidth="1"/>
    <col min="11268" max="11268" width="12.125" style="2"/>
    <col min="11269" max="11273" width="13.375" style="2" customWidth="1"/>
    <col min="11274" max="11520" width="12.125" style="2"/>
    <col min="11521" max="11521" width="13.375" style="2" customWidth="1"/>
    <col min="11522" max="11522" width="15.875" style="2" customWidth="1"/>
    <col min="11523" max="11523" width="13.375" style="2" customWidth="1"/>
    <col min="11524" max="11524" width="12.125" style="2"/>
    <col min="11525" max="11529" width="13.375" style="2" customWidth="1"/>
    <col min="11530" max="11776" width="12.125" style="2"/>
    <col min="11777" max="11777" width="13.375" style="2" customWidth="1"/>
    <col min="11778" max="11778" width="15.875" style="2" customWidth="1"/>
    <col min="11779" max="11779" width="13.375" style="2" customWidth="1"/>
    <col min="11780" max="11780" width="12.125" style="2"/>
    <col min="11781" max="11785" width="13.375" style="2" customWidth="1"/>
    <col min="11786" max="12032" width="12.125" style="2"/>
    <col min="12033" max="12033" width="13.375" style="2" customWidth="1"/>
    <col min="12034" max="12034" width="15.875" style="2" customWidth="1"/>
    <col min="12035" max="12035" width="13.375" style="2" customWidth="1"/>
    <col min="12036" max="12036" width="12.125" style="2"/>
    <col min="12037" max="12041" width="13.375" style="2" customWidth="1"/>
    <col min="12042" max="12288" width="12.125" style="2"/>
    <col min="12289" max="12289" width="13.375" style="2" customWidth="1"/>
    <col min="12290" max="12290" width="15.875" style="2" customWidth="1"/>
    <col min="12291" max="12291" width="13.375" style="2" customWidth="1"/>
    <col min="12292" max="12292" width="12.125" style="2"/>
    <col min="12293" max="12297" width="13.375" style="2" customWidth="1"/>
    <col min="12298" max="12544" width="12.125" style="2"/>
    <col min="12545" max="12545" width="13.375" style="2" customWidth="1"/>
    <col min="12546" max="12546" width="15.875" style="2" customWidth="1"/>
    <col min="12547" max="12547" width="13.375" style="2" customWidth="1"/>
    <col min="12548" max="12548" width="12.125" style="2"/>
    <col min="12549" max="12553" width="13.375" style="2" customWidth="1"/>
    <col min="12554" max="12800" width="12.125" style="2"/>
    <col min="12801" max="12801" width="13.375" style="2" customWidth="1"/>
    <col min="12802" max="12802" width="15.875" style="2" customWidth="1"/>
    <col min="12803" max="12803" width="13.375" style="2" customWidth="1"/>
    <col min="12804" max="12804" width="12.125" style="2"/>
    <col min="12805" max="12809" width="13.375" style="2" customWidth="1"/>
    <col min="12810" max="13056" width="12.125" style="2"/>
    <col min="13057" max="13057" width="13.375" style="2" customWidth="1"/>
    <col min="13058" max="13058" width="15.875" style="2" customWidth="1"/>
    <col min="13059" max="13059" width="13.375" style="2" customWidth="1"/>
    <col min="13060" max="13060" width="12.125" style="2"/>
    <col min="13061" max="13065" width="13.375" style="2" customWidth="1"/>
    <col min="13066" max="13312" width="12.125" style="2"/>
    <col min="13313" max="13313" width="13.375" style="2" customWidth="1"/>
    <col min="13314" max="13314" width="15.875" style="2" customWidth="1"/>
    <col min="13315" max="13315" width="13.375" style="2" customWidth="1"/>
    <col min="13316" max="13316" width="12.125" style="2"/>
    <col min="13317" max="13321" width="13.375" style="2" customWidth="1"/>
    <col min="13322" max="13568" width="12.125" style="2"/>
    <col min="13569" max="13569" width="13.375" style="2" customWidth="1"/>
    <col min="13570" max="13570" width="15.875" style="2" customWidth="1"/>
    <col min="13571" max="13571" width="13.375" style="2" customWidth="1"/>
    <col min="13572" max="13572" width="12.125" style="2"/>
    <col min="13573" max="13577" width="13.375" style="2" customWidth="1"/>
    <col min="13578" max="13824" width="12.125" style="2"/>
    <col min="13825" max="13825" width="13.375" style="2" customWidth="1"/>
    <col min="13826" max="13826" width="15.875" style="2" customWidth="1"/>
    <col min="13827" max="13827" width="13.375" style="2" customWidth="1"/>
    <col min="13828" max="13828" width="12.125" style="2"/>
    <col min="13829" max="13833" width="13.375" style="2" customWidth="1"/>
    <col min="13834" max="14080" width="12.125" style="2"/>
    <col min="14081" max="14081" width="13.375" style="2" customWidth="1"/>
    <col min="14082" max="14082" width="15.875" style="2" customWidth="1"/>
    <col min="14083" max="14083" width="13.375" style="2" customWidth="1"/>
    <col min="14084" max="14084" width="12.125" style="2"/>
    <col min="14085" max="14089" width="13.375" style="2" customWidth="1"/>
    <col min="14090" max="14336" width="12.125" style="2"/>
    <col min="14337" max="14337" width="13.375" style="2" customWidth="1"/>
    <col min="14338" max="14338" width="15.875" style="2" customWidth="1"/>
    <col min="14339" max="14339" width="13.375" style="2" customWidth="1"/>
    <col min="14340" max="14340" width="12.125" style="2"/>
    <col min="14341" max="14345" width="13.375" style="2" customWidth="1"/>
    <col min="14346" max="14592" width="12.125" style="2"/>
    <col min="14593" max="14593" width="13.375" style="2" customWidth="1"/>
    <col min="14594" max="14594" width="15.875" style="2" customWidth="1"/>
    <col min="14595" max="14595" width="13.375" style="2" customWidth="1"/>
    <col min="14596" max="14596" width="12.125" style="2"/>
    <col min="14597" max="14601" width="13.375" style="2" customWidth="1"/>
    <col min="14602" max="14848" width="12.125" style="2"/>
    <col min="14849" max="14849" width="13.375" style="2" customWidth="1"/>
    <col min="14850" max="14850" width="15.875" style="2" customWidth="1"/>
    <col min="14851" max="14851" width="13.375" style="2" customWidth="1"/>
    <col min="14852" max="14852" width="12.125" style="2"/>
    <col min="14853" max="14857" width="13.375" style="2" customWidth="1"/>
    <col min="14858" max="15104" width="12.125" style="2"/>
    <col min="15105" max="15105" width="13.375" style="2" customWidth="1"/>
    <col min="15106" max="15106" width="15.875" style="2" customWidth="1"/>
    <col min="15107" max="15107" width="13.375" style="2" customWidth="1"/>
    <col min="15108" max="15108" width="12.125" style="2"/>
    <col min="15109" max="15113" width="13.375" style="2" customWidth="1"/>
    <col min="15114" max="15360" width="12.125" style="2"/>
    <col min="15361" max="15361" width="13.375" style="2" customWidth="1"/>
    <col min="15362" max="15362" width="15.875" style="2" customWidth="1"/>
    <col min="15363" max="15363" width="13.375" style="2" customWidth="1"/>
    <col min="15364" max="15364" width="12.125" style="2"/>
    <col min="15365" max="15369" width="13.375" style="2" customWidth="1"/>
    <col min="15370" max="15616" width="12.125" style="2"/>
    <col min="15617" max="15617" width="13.375" style="2" customWidth="1"/>
    <col min="15618" max="15618" width="15.875" style="2" customWidth="1"/>
    <col min="15619" max="15619" width="13.375" style="2" customWidth="1"/>
    <col min="15620" max="15620" width="12.125" style="2"/>
    <col min="15621" max="15625" width="13.375" style="2" customWidth="1"/>
    <col min="15626" max="15872" width="12.125" style="2"/>
    <col min="15873" max="15873" width="13.375" style="2" customWidth="1"/>
    <col min="15874" max="15874" width="15.875" style="2" customWidth="1"/>
    <col min="15875" max="15875" width="13.375" style="2" customWidth="1"/>
    <col min="15876" max="15876" width="12.125" style="2"/>
    <col min="15877" max="15881" width="13.375" style="2" customWidth="1"/>
    <col min="15882" max="16128" width="12.125" style="2"/>
    <col min="16129" max="16129" width="13.375" style="2" customWidth="1"/>
    <col min="16130" max="16130" width="15.875" style="2" customWidth="1"/>
    <col min="16131" max="16131" width="13.375" style="2" customWidth="1"/>
    <col min="16132" max="16132" width="12.125" style="2"/>
    <col min="16133" max="16137" width="13.375" style="2" customWidth="1"/>
    <col min="16138" max="16384" width="12.125" style="2"/>
  </cols>
  <sheetData>
    <row r="1" spans="1:11" x14ac:dyDescent="0.2">
      <c r="A1" s="1"/>
    </row>
    <row r="6" spans="1:11" x14ac:dyDescent="0.2">
      <c r="F6" s="3" t="s">
        <v>792</v>
      </c>
    </row>
    <row r="7" spans="1:11" x14ac:dyDescent="0.2">
      <c r="C7" s="130" t="s">
        <v>902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56" t="s">
        <v>903</v>
      </c>
    </row>
    <row r="9" spans="1:11" x14ac:dyDescent="0.2">
      <c r="C9" s="8"/>
      <c r="D9" s="8"/>
      <c r="E9" s="9"/>
      <c r="F9" s="9"/>
      <c r="G9" s="9"/>
      <c r="H9" s="8"/>
      <c r="I9" s="9"/>
      <c r="J9" s="9"/>
      <c r="K9" s="9"/>
    </row>
    <row r="10" spans="1:11" x14ac:dyDescent="0.2">
      <c r="C10" s="22" t="s">
        <v>904</v>
      </c>
      <c r="D10" s="7" t="s">
        <v>905</v>
      </c>
      <c r="E10" s="22" t="s">
        <v>906</v>
      </c>
      <c r="F10" s="22" t="s">
        <v>907</v>
      </c>
      <c r="G10" s="22" t="s">
        <v>908</v>
      </c>
      <c r="H10" s="7" t="s">
        <v>909</v>
      </c>
      <c r="I10" s="22" t="s">
        <v>910</v>
      </c>
      <c r="J10" s="7" t="s">
        <v>911</v>
      </c>
      <c r="K10" s="8"/>
    </row>
    <row r="11" spans="1:11" x14ac:dyDescent="0.2">
      <c r="B11" s="9"/>
      <c r="C11" s="38"/>
      <c r="D11" s="13" t="s">
        <v>163</v>
      </c>
      <c r="E11" s="12" t="s">
        <v>912</v>
      </c>
      <c r="F11" s="12" t="s">
        <v>913</v>
      </c>
      <c r="G11" s="12" t="s">
        <v>914</v>
      </c>
      <c r="H11" s="13" t="s">
        <v>163</v>
      </c>
      <c r="I11" s="13" t="s">
        <v>915</v>
      </c>
      <c r="J11" s="13" t="s">
        <v>916</v>
      </c>
      <c r="K11" s="13" t="s">
        <v>917</v>
      </c>
    </row>
    <row r="12" spans="1:11" x14ac:dyDescent="0.2">
      <c r="C12" s="8"/>
    </row>
    <row r="13" spans="1:11" x14ac:dyDescent="0.2">
      <c r="B13" s="53" t="s">
        <v>918</v>
      </c>
      <c r="C13" s="11">
        <f t="shared" ref="C13:K13" si="0">SUM(C15:C70)</f>
        <v>-3891</v>
      </c>
      <c r="D13" s="6">
        <f t="shared" si="0"/>
        <v>33454</v>
      </c>
      <c r="E13" s="6">
        <f t="shared" si="0"/>
        <v>16119</v>
      </c>
      <c r="F13" s="6">
        <f t="shared" si="0"/>
        <v>17213</v>
      </c>
      <c r="G13" s="6">
        <f t="shared" si="0"/>
        <v>122</v>
      </c>
      <c r="H13" s="6">
        <f t="shared" si="0"/>
        <v>37345</v>
      </c>
      <c r="I13" s="6">
        <f t="shared" si="0"/>
        <v>16119</v>
      </c>
      <c r="J13" s="6">
        <f t="shared" si="0"/>
        <v>21204</v>
      </c>
      <c r="K13" s="6">
        <f t="shared" si="0"/>
        <v>22</v>
      </c>
    </row>
    <row r="14" spans="1:11" x14ac:dyDescent="0.2">
      <c r="C14" s="8"/>
    </row>
    <row r="15" spans="1:11" x14ac:dyDescent="0.2">
      <c r="B15" s="1" t="s">
        <v>75</v>
      </c>
      <c r="C15" s="14">
        <f t="shared" ref="C15:C21" si="1">D15-H15</f>
        <v>-1489</v>
      </c>
      <c r="D15" s="15">
        <f t="shared" ref="D15:D21" si="2">SUM(E15:G15)</f>
        <v>10360</v>
      </c>
      <c r="E15" s="16">
        <v>3373</v>
      </c>
      <c r="F15" s="16">
        <v>6933</v>
      </c>
      <c r="G15" s="16">
        <v>54</v>
      </c>
      <c r="H15" s="15">
        <f t="shared" ref="H15:H21" si="3">SUM(I15:K15)</f>
        <v>11849</v>
      </c>
      <c r="I15" s="16">
        <v>3344</v>
      </c>
      <c r="J15" s="16">
        <v>8505</v>
      </c>
      <c r="K15" s="17" t="s">
        <v>140</v>
      </c>
    </row>
    <row r="16" spans="1:11" x14ac:dyDescent="0.2">
      <c r="B16" s="1" t="s">
        <v>76</v>
      </c>
      <c r="C16" s="14">
        <f t="shared" si="1"/>
        <v>-156</v>
      </c>
      <c r="D16" s="15">
        <f t="shared" si="2"/>
        <v>1313</v>
      </c>
      <c r="E16" s="16">
        <v>864</v>
      </c>
      <c r="F16" s="16">
        <v>447</v>
      </c>
      <c r="G16" s="17">
        <v>2</v>
      </c>
      <c r="H16" s="15">
        <f t="shared" si="3"/>
        <v>1469</v>
      </c>
      <c r="I16" s="16">
        <v>901</v>
      </c>
      <c r="J16" s="16">
        <v>568</v>
      </c>
      <c r="K16" s="17" t="s">
        <v>140</v>
      </c>
    </row>
    <row r="17" spans="2:11" x14ac:dyDescent="0.2">
      <c r="B17" s="1" t="s">
        <v>77</v>
      </c>
      <c r="C17" s="14">
        <f t="shared" si="1"/>
        <v>-308</v>
      </c>
      <c r="D17" s="15">
        <f t="shared" si="2"/>
        <v>1618</v>
      </c>
      <c r="E17" s="16">
        <v>497</v>
      </c>
      <c r="F17" s="16">
        <v>1118</v>
      </c>
      <c r="G17" s="16">
        <v>3</v>
      </c>
      <c r="H17" s="15">
        <f t="shared" si="3"/>
        <v>1926</v>
      </c>
      <c r="I17" s="16">
        <v>474</v>
      </c>
      <c r="J17" s="16">
        <v>1452</v>
      </c>
      <c r="K17" s="17" t="s">
        <v>140</v>
      </c>
    </row>
    <row r="18" spans="2:11" x14ac:dyDescent="0.2">
      <c r="B18" s="1" t="s">
        <v>78</v>
      </c>
      <c r="C18" s="14">
        <f t="shared" si="1"/>
        <v>-184</v>
      </c>
      <c r="D18" s="15">
        <f t="shared" si="2"/>
        <v>753</v>
      </c>
      <c r="E18" s="16">
        <v>430</v>
      </c>
      <c r="F18" s="16">
        <v>310</v>
      </c>
      <c r="G18" s="17">
        <v>13</v>
      </c>
      <c r="H18" s="15">
        <f t="shared" si="3"/>
        <v>937</v>
      </c>
      <c r="I18" s="16">
        <v>518</v>
      </c>
      <c r="J18" s="16">
        <v>415</v>
      </c>
      <c r="K18" s="16">
        <v>4</v>
      </c>
    </row>
    <row r="19" spans="2:11" x14ac:dyDescent="0.2">
      <c r="B19" s="1" t="s">
        <v>79</v>
      </c>
      <c r="C19" s="14">
        <f t="shared" si="1"/>
        <v>-317</v>
      </c>
      <c r="D19" s="15">
        <f t="shared" si="2"/>
        <v>904</v>
      </c>
      <c r="E19" s="16">
        <v>478</v>
      </c>
      <c r="F19" s="16">
        <v>424</v>
      </c>
      <c r="G19" s="17">
        <v>2</v>
      </c>
      <c r="H19" s="15">
        <f t="shared" si="3"/>
        <v>1221</v>
      </c>
      <c r="I19" s="16">
        <v>679</v>
      </c>
      <c r="J19" s="16">
        <v>540</v>
      </c>
      <c r="K19" s="17">
        <v>2</v>
      </c>
    </row>
    <row r="20" spans="2:11" x14ac:dyDescent="0.2">
      <c r="B20" s="1" t="s">
        <v>80</v>
      </c>
      <c r="C20" s="14">
        <f t="shared" si="1"/>
        <v>-379</v>
      </c>
      <c r="D20" s="15">
        <f t="shared" si="2"/>
        <v>2460</v>
      </c>
      <c r="E20" s="16">
        <v>1119</v>
      </c>
      <c r="F20" s="16">
        <v>1341</v>
      </c>
      <c r="G20" s="17" t="s">
        <v>140</v>
      </c>
      <c r="H20" s="15">
        <f t="shared" si="3"/>
        <v>2839</v>
      </c>
      <c r="I20" s="16">
        <v>1233</v>
      </c>
      <c r="J20" s="16">
        <v>1606</v>
      </c>
      <c r="K20" s="17" t="s">
        <v>140</v>
      </c>
    </row>
    <row r="21" spans="2:11" x14ac:dyDescent="0.2">
      <c r="B21" s="1" t="s">
        <v>81</v>
      </c>
      <c r="C21" s="14">
        <f t="shared" si="1"/>
        <v>-213</v>
      </c>
      <c r="D21" s="15">
        <f t="shared" si="2"/>
        <v>1399</v>
      </c>
      <c r="E21" s="16">
        <v>541</v>
      </c>
      <c r="F21" s="16">
        <v>857</v>
      </c>
      <c r="G21" s="17">
        <v>1</v>
      </c>
      <c r="H21" s="15">
        <f t="shared" si="3"/>
        <v>1612</v>
      </c>
      <c r="I21" s="16">
        <v>526</v>
      </c>
      <c r="J21" s="16">
        <v>1086</v>
      </c>
      <c r="K21" s="17" t="s">
        <v>140</v>
      </c>
    </row>
    <row r="22" spans="2:11" x14ac:dyDescent="0.2">
      <c r="C22" s="8"/>
      <c r="E22" s="16"/>
      <c r="F22" s="16"/>
      <c r="G22" s="16"/>
      <c r="I22" s="16"/>
      <c r="J22" s="16"/>
      <c r="K22" s="16"/>
    </row>
    <row r="23" spans="2:11" x14ac:dyDescent="0.2">
      <c r="B23" s="1" t="s">
        <v>82</v>
      </c>
      <c r="C23" s="14">
        <f t="shared" ref="C23:C31" si="4">D23-H23</f>
        <v>-95</v>
      </c>
      <c r="D23" s="15">
        <f t="shared" ref="D23:D31" si="5">SUM(E23:G23)</f>
        <v>312</v>
      </c>
      <c r="E23" s="16">
        <v>205</v>
      </c>
      <c r="F23" s="16">
        <v>107</v>
      </c>
      <c r="G23" s="17" t="s">
        <v>140</v>
      </c>
      <c r="H23" s="15">
        <f t="shared" ref="H23:H31" si="6">SUM(I23:K23)</f>
        <v>407</v>
      </c>
      <c r="I23" s="16">
        <v>274</v>
      </c>
      <c r="J23" s="16">
        <v>133</v>
      </c>
      <c r="K23" s="17" t="s">
        <v>140</v>
      </c>
    </row>
    <row r="24" spans="2:11" x14ac:dyDescent="0.2">
      <c r="B24" s="1" t="s">
        <v>83</v>
      </c>
      <c r="C24" s="14">
        <f t="shared" si="4"/>
        <v>-28</v>
      </c>
      <c r="D24" s="15">
        <f t="shared" si="5"/>
        <v>212</v>
      </c>
      <c r="E24" s="16">
        <v>150</v>
      </c>
      <c r="F24" s="16">
        <v>62</v>
      </c>
      <c r="G24" s="17" t="s">
        <v>140</v>
      </c>
      <c r="H24" s="15">
        <f t="shared" si="6"/>
        <v>240</v>
      </c>
      <c r="I24" s="16">
        <v>167</v>
      </c>
      <c r="J24" s="16">
        <v>72</v>
      </c>
      <c r="K24" s="17">
        <v>1</v>
      </c>
    </row>
    <row r="25" spans="2:11" x14ac:dyDescent="0.2">
      <c r="B25" s="1" t="s">
        <v>84</v>
      </c>
      <c r="C25" s="14">
        <f t="shared" si="4"/>
        <v>-17</v>
      </c>
      <c r="D25" s="15">
        <f t="shared" si="5"/>
        <v>99</v>
      </c>
      <c r="E25" s="16">
        <v>70</v>
      </c>
      <c r="F25" s="16">
        <v>29</v>
      </c>
      <c r="G25" s="17" t="s">
        <v>140</v>
      </c>
      <c r="H25" s="15">
        <f t="shared" si="6"/>
        <v>116</v>
      </c>
      <c r="I25" s="16">
        <v>79</v>
      </c>
      <c r="J25" s="16">
        <v>37</v>
      </c>
      <c r="K25" s="17" t="s">
        <v>140</v>
      </c>
    </row>
    <row r="26" spans="2:11" x14ac:dyDescent="0.2">
      <c r="B26" s="1" t="s">
        <v>85</v>
      </c>
      <c r="C26" s="14">
        <f t="shared" si="4"/>
        <v>3</v>
      </c>
      <c r="D26" s="15">
        <f t="shared" si="5"/>
        <v>622</v>
      </c>
      <c r="E26" s="16">
        <v>421</v>
      </c>
      <c r="F26" s="16">
        <v>201</v>
      </c>
      <c r="G26" s="17" t="s">
        <v>140</v>
      </c>
      <c r="H26" s="15">
        <f t="shared" si="6"/>
        <v>619</v>
      </c>
      <c r="I26" s="16">
        <v>373</v>
      </c>
      <c r="J26" s="16">
        <v>246</v>
      </c>
      <c r="K26" s="17" t="s">
        <v>140</v>
      </c>
    </row>
    <row r="27" spans="2:11" x14ac:dyDescent="0.2">
      <c r="B27" s="1" t="s">
        <v>86</v>
      </c>
      <c r="C27" s="14">
        <f t="shared" si="4"/>
        <v>-94</v>
      </c>
      <c r="D27" s="15">
        <f t="shared" si="5"/>
        <v>416</v>
      </c>
      <c r="E27" s="16">
        <v>240</v>
      </c>
      <c r="F27" s="16">
        <v>175</v>
      </c>
      <c r="G27" s="17">
        <v>1</v>
      </c>
      <c r="H27" s="15">
        <f t="shared" si="6"/>
        <v>510</v>
      </c>
      <c r="I27" s="16">
        <v>294</v>
      </c>
      <c r="J27" s="16">
        <v>216</v>
      </c>
      <c r="K27" s="17" t="s">
        <v>140</v>
      </c>
    </row>
    <row r="28" spans="2:11" x14ac:dyDescent="0.2">
      <c r="B28" s="1" t="s">
        <v>87</v>
      </c>
      <c r="C28" s="14">
        <f t="shared" si="4"/>
        <v>3</v>
      </c>
      <c r="D28" s="15">
        <f t="shared" si="5"/>
        <v>268</v>
      </c>
      <c r="E28" s="16">
        <v>199</v>
      </c>
      <c r="F28" s="16">
        <v>68</v>
      </c>
      <c r="G28" s="16">
        <v>1</v>
      </c>
      <c r="H28" s="15">
        <f t="shared" si="6"/>
        <v>265</v>
      </c>
      <c r="I28" s="16">
        <v>169</v>
      </c>
      <c r="J28" s="16">
        <v>96</v>
      </c>
      <c r="K28" s="17" t="s">
        <v>140</v>
      </c>
    </row>
    <row r="29" spans="2:11" x14ac:dyDescent="0.2">
      <c r="B29" s="1" t="s">
        <v>88</v>
      </c>
      <c r="C29" s="14">
        <f t="shared" si="4"/>
        <v>8</v>
      </c>
      <c r="D29" s="15">
        <f t="shared" si="5"/>
        <v>277</v>
      </c>
      <c r="E29" s="16">
        <v>194</v>
      </c>
      <c r="F29" s="16">
        <v>83</v>
      </c>
      <c r="G29" s="17" t="s">
        <v>140</v>
      </c>
      <c r="H29" s="15">
        <f t="shared" si="6"/>
        <v>269</v>
      </c>
      <c r="I29" s="16">
        <v>170</v>
      </c>
      <c r="J29" s="16">
        <v>99</v>
      </c>
      <c r="K29" s="17" t="s">
        <v>140</v>
      </c>
    </row>
    <row r="30" spans="2:11" x14ac:dyDescent="0.2">
      <c r="B30" s="1" t="s">
        <v>89</v>
      </c>
      <c r="C30" s="14">
        <f t="shared" si="4"/>
        <v>50</v>
      </c>
      <c r="D30" s="15">
        <f t="shared" si="5"/>
        <v>799</v>
      </c>
      <c r="E30" s="16">
        <v>635</v>
      </c>
      <c r="F30" s="16">
        <v>163</v>
      </c>
      <c r="G30" s="17">
        <v>1</v>
      </c>
      <c r="H30" s="15">
        <f t="shared" si="6"/>
        <v>749</v>
      </c>
      <c r="I30" s="16">
        <v>489</v>
      </c>
      <c r="J30" s="16">
        <v>260</v>
      </c>
      <c r="K30" s="17" t="s">
        <v>140</v>
      </c>
    </row>
    <row r="31" spans="2:11" x14ac:dyDescent="0.2">
      <c r="B31" s="1" t="s">
        <v>90</v>
      </c>
      <c r="C31" s="14">
        <f t="shared" si="4"/>
        <v>98</v>
      </c>
      <c r="D31" s="15">
        <f t="shared" si="5"/>
        <v>2609</v>
      </c>
      <c r="E31" s="16">
        <v>1622</v>
      </c>
      <c r="F31" s="16">
        <v>986</v>
      </c>
      <c r="G31" s="16">
        <v>1</v>
      </c>
      <c r="H31" s="15">
        <f t="shared" si="6"/>
        <v>2511</v>
      </c>
      <c r="I31" s="16">
        <v>1265</v>
      </c>
      <c r="J31" s="16">
        <v>1244</v>
      </c>
      <c r="K31" s="17">
        <v>2</v>
      </c>
    </row>
    <row r="32" spans="2:11" x14ac:dyDescent="0.2">
      <c r="C32" s="8"/>
      <c r="G32" s="16"/>
      <c r="K32" s="16"/>
    </row>
    <row r="33" spans="2:11" x14ac:dyDescent="0.2">
      <c r="B33" s="1" t="s">
        <v>91</v>
      </c>
      <c r="C33" s="14">
        <f>D33-H33</f>
        <v>-119</v>
      </c>
      <c r="D33" s="15">
        <f>SUM(E33:G33)</f>
        <v>419</v>
      </c>
      <c r="E33" s="16">
        <v>265</v>
      </c>
      <c r="F33" s="16">
        <v>153</v>
      </c>
      <c r="G33" s="16">
        <v>1</v>
      </c>
      <c r="H33" s="15">
        <f>SUM(I33:K33)</f>
        <v>538</v>
      </c>
      <c r="I33" s="16">
        <v>298</v>
      </c>
      <c r="J33" s="16">
        <v>240</v>
      </c>
      <c r="K33" s="17" t="s">
        <v>140</v>
      </c>
    </row>
    <row r="34" spans="2:11" x14ac:dyDescent="0.2">
      <c r="B34" s="1" t="s">
        <v>92</v>
      </c>
      <c r="C34" s="14">
        <f>D34-H34</f>
        <v>-129</v>
      </c>
      <c r="D34" s="15">
        <f>SUM(E34:G34)</f>
        <v>427</v>
      </c>
      <c r="E34" s="16">
        <v>261</v>
      </c>
      <c r="F34" s="16">
        <v>166</v>
      </c>
      <c r="G34" s="17" t="s">
        <v>140</v>
      </c>
      <c r="H34" s="15">
        <f>SUM(I34:K34)</f>
        <v>556</v>
      </c>
      <c r="I34" s="16">
        <v>271</v>
      </c>
      <c r="J34" s="16">
        <v>285</v>
      </c>
      <c r="K34" s="17" t="s">
        <v>140</v>
      </c>
    </row>
    <row r="35" spans="2:11" x14ac:dyDescent="0.2">
      <c r="B35" s="1" t="s">
        <v>93</v>
      </c>
      <c r="C35" s="14">
        <f>D35-H35</f>
        <v>-66</v>
      </c>
      <c r="D35" s="15">
        <f>SUM(E35:G35)</f>
        <v>138</v>
      </c>
      <c r="E35" s="16">
        <v>74</v>
      </c>
      <c r="F35" s="16">
        <v>64</v>
      </c>
      <c r="G35" s="17" t="s">
        <v>140</v>
      </c>
      <c r="H35" s="15">
        <f>SUM(I35:K35)</f>
        <v>204</v>
      </c>
      <c r="I35" s="16">
        <v>140</v>
      </c>
      <c r="J35" s="16">
        <v>63</v>
      </c>
      <c r="K35" s="17">
        <v>1</v>
      </c>
    </row>
    <row r="36" spans="2:11" x14ac:dyDescent="0.2">
      <c r="B36" s="1" t="s">
        <v>94</v>
      </c>
      <c r="C36" s="14">
        <f>D36-H36</f>
        <v>-93</v>
      </c>
      <c r="D36" s="15">
        <f>SUM(E36:G36)</f>
        <v>209</v>
      </c>
      <c r="E36" s="16">
        <v>70</v>
      </c>
      <c r="F36" s="16">
        <v>138</v>
      </c>
      <c r="G36" s="17">
        <v>1</v>
      </c>
      <c r="H36" s="15">
        <f>SUM(I36:K36)</f>
        <v>302</v>
      </c>
      <c r="I36" s="16">
        <v>96</v>
      </c>
      <c r="J36" s="16">
        <v>199</v>
      </c>
      <c r="K36" s="17">
        <v>7</v>
      </c>
    </row>
    <row r="37" spans="2:11" x14ac:dyDescent="0.2">
      <c r="B37" s="1" t="s">
        <v>95</v>
      </c>
      <c r="C37" s="14">
        <f>D37-H37</f>
        <v>-8</v>
      </c>
      <c r="D37" s="15">
        <f>SUM(E37:G37)</f>
        <v>6</v>
      </c>
      <c r="E37" s="16">
        <v>6</v>
      </c>
      <c r="F37" s="17" t="s">
        <v>140</v>
      </c>
      <c r="G37" s="17" t="s">
        <v>140</v>
      </c>
      <c r="H37" s="15">
        <f>SUM(I37:K37)</f>
        <v>14</v>
      </c>
      <c r="I37" s="16">
        <v>10</v>
      </c>
      <c r="J37" s="16">
        <v>4</v>
      </c>
      <c r="K37" s="17" t="s">
        <v>140</v>
      </c>
    </row>
    <row r="38" spans="2:11" x14ac:dyDescent="0.2">
      <c r="C38" s="8"/>
      <c r="G38" s="16"/>
      <c r="K38" s="16"/>
    </row>
    <row r="39" spans="2:11" x14ac:dyDescent="0.2">
      <c r="B39" s="1" t="s">
        <v>96</v>
      </c>
      <c r="C39" s="14">
        <f>D39-H39</f>
        <v>-33</v>
      </c>
      <c r="D39" s="15">
        <f>SUM(E39:G39)</f>
        <v>482</v>
      </c>
      <c r="E39" s="16">
        <v>322</v>
      </c>
      <c r="F39" s="16">
        <v>159</v>
      </c>
      <c r="G39" s="17">
        <v>1</v>
      </c>
      <c r="H39" s="15">
        <f>SUM(I39:K39)</f>
        <v>515</v>
      </c>
      <c r="I39" s="16">
        <v>319</v>
      </c>
      <c r="J39" s="16">
        <v>196</v>
      </c>
      <c r="K39" s="17" t="s">
        <v>140</v>
      </c>
    </row>
    <row r="40" spans="2:11" x14ac:dyDescent="0.2">
      <c r="B40" s="1" t="s">
        <v>97</v>
      </c>
      <c r="C40" s="14">
        <f>D40-H40</f>
        <v>-29</v>
      </c>
      <c r="D40" s="15">
        <f>SUM(E40:G40)</f>
        <v>228</v>
      </c>
      <c r="E40" s="16">
        <v>162</v>
      </c>
      <c r="F40" s="16">
        <v>65</v>
      </c>
      <c r="G40" s="17">
        <v>1</v>
      </c>
      <c r="H40" s="15">
        <f>SUM(I40:K40)</f>
        <v>257</v>
      </c>
      <c r="I40" s="16">
        <v>165</v>
      </c>
      <c r="J40" s="16">
        <v>92</v>
      </c>
      <c r="K40" s="17" t="s">
        <v>140</v>
      </c>
    </row>
    <row r="41" spans="2:11" x14ac:dyDescent="0.2">
      <c r="B41" s="1" t="s">
        <v>98</v>
      </c>
      <c r="C41" s="14">
        <f>D41-H41</f>
        <v>67</v>
      </c>
      <c r="D41" s="15">
        <f>SUM(E41:G41)</f>
        <v>507</v>
      </c>
      <c r="E41" s="16">
        <v>326</v>
      </c>
      <c r="F41" s="16">
        <v>181</v>
      </c>
      <c r="G41" s="17" t="s">
        <v>140</v>
      </c>
      <c r="H41" s="15">
        <f>SUM(I41:K41)</f>
        <v>440</v>
      </c>
      <c r="I41" s="16">
        <v>251</v>
      </c>
      <c r="J41" s="16">
        <v>189</v>
      </c>
      <c r="K41" s="17" t="s">
        <v>140</v>
      </c>
    </row>
    <row r="42" spans="2:11" x14ac:dyDescent="0.2">
      <c r="B42" s="1" t="s">
        <v>99</v>
      </c>
      <c r="C42" s="14">
        <f>D42-H42</f>
        <v>-66</v>
      </c>
      <c r="D42" s="15">
        <f>SUM(E42:G42)</f>
        <v>172</v>
      </c>
      <c r="E42" s="16">
        <v>117</v>
      </c>
      <c r="F42" s="16">
        <v>55</v>
      </c>
      <c r="G42" s="17" t="s">
        <v>140</v>
      </c>
      <c r="H42" s="15">
        <f>SUM(I42:K42)</f>
        <v>238</v>
      </c>
      <c r="I42" s="16">
        <v>144</v>
      </c>
      <c r="J42" s="16">
        <v>94</v>
      </c>
      <c r="K42" s="17" t="s">
        <v>140</v>
      </c>
    </row>
    <row r="43" spans="2:11" x14ac:dyDescent="0.2">
      <c r="B43" s="1" t="s">
        <v>100</v>
      </c>
      <c r="C43" s="14">
        <f>D43-H43</f>
        <v>-34</v>
      </c>
      <c r="D43" s="15">
        <f>SUM(E43:G43)</f>
        <v>95</v>
      </c>
      <c r="E43" s="16">
        <v>41</v>
      </c>
      <c r="F43" s="16">
        <v>54</v>
      </c>
      <c r="G43" s="17" t="s">
        <v>140</v>
      </c>
      <c r="H43" s="15">
        <f>SUM(I43:K43)</f>
        <v>129</v>
      </c>
      <c r="I43" s="16">
        <v>75</v>
      </c>
      <c r="J43" s="16">
        <v>54</v>
      </c>
      <c r="K43" s="17" t="s">
        <v>140</v>
      </c>
    </row>
    <row r="44" spans="2:11" x14ac:dyDescent="0.2">
      <c r="C44" s="8"/>
      <c r="G44" s="16"/>
      <c r="K44" s="16"/>
    </row>
    <row r="45" spans="2:11" x14ac:dyDescent="0.2">
      <c r="B45" s="1" t="s">
        <v>101</v>
      </c>
      <c r="C45" s="14">
        <f t="shared" ref="C45:C54" si="7">D45-H45</f>
        <v>-46</v>
      </c>
      <c r="D45" s="15">
        <f t="shared" ref="D45:D54" si="8">SUM(E45:G45)</f>
        <v>431</v>
      </c>
      <c r="E45" s="16">
        <v>252</v>
      </c>
      <c r="F45" s="16">
        <v>177</v>
      </c>
      <c r="G45" s="17">
        <v>2</v>
      </c>
      <c r="H45" s="15">
        <f t="shared" ref="H45:H54" si="9">SUM(I45:K45)</f>
        <v>477</v>
      </c>
      <c r="I45" s="16">
        <v>259</v>
      </c>
      <c r="J45" s="16">
        <v>218</v>
      </c>
      <c r="K45" s="17" t="s">
        <v>140</v>
      </c>
    </row>
    <row r="46" spans="2:11" x14ac:dyDescent="0.2">
      <c r="B46" s="1" t="s">
        <v>102</v>
      </c>
      <c r="C46" s="14">
        <f t="shared" si="7"/>
        <v>65</v>
      </c>
      <c r="D46" s="15">
        <f t="shared" si="8"/>
        <v>294</v>
      </c>
      <c r="E46" s="16">
        <v>209</v>
      </c>
      <c r="F46" s="16">
        <v>85</v>
      </c>
      <c r="G46" s="17" t="s">
        <v>140</v>
      </c>
      <c r="H46" s="15">
        <f t="shared" si="9"/>
        <v>229</v>
      </c>
      <c r="I46" s="16">
        <v>139</v>
      </c>
      <c r="J46" s="16">
        <v>90</v>
      </c>
      <c r="K46" s="17" t="s">
        <v>140</v>
      </c>
    </row>
    <row r="47" spans="2:11" x14ac:dyDescent="0.2">
      <c r="B47" s="1" t="s">
        <v>103</v>
      </c>
      <c r="C47" s="14">
        <f t="shared" si="7"/>
        <v>-3</v>
      </c>
      <c r="D47" s="15">
        <f t="shared" si="8"/>
        <v>281</v>
      </c>
      <c r="E47" s="16">
        <v>176</v>
      </c>
      <c r="F47" s="16">
        <v>104</v>
      </c>
      <c r="G47" s="17">
        <v>1</v>
      </c>
      <c r="H47" s="15">
        <f t="shared" si="9"/>
        <v>284</v>
      </c>
      <c r="I47" s="16">
        <v>155</v>
      </c>
      <c r="J47" s="16">
        <v>129</v>
      </c>
      <c r="K47" s="17" t="s">
        <v>140</v>
      </c>
    </row>
    <row r="48" spans="2:11" x14ac:dyDescent="0.2">
      <c r="B48" s="1" t="s">
        <v>104</v>
      </c>
      <c r="C48" s="14">
        <f t="shared" si="7"/>
        <v>13</v>
      </c>
      <c r="D48" s="15">
        <f t="shared" si="8"/>
        <v>262</v>
      </c>
      <c r="E48" s="16">
        <v>193</v>
      </c>
      <c r="F48" s="16">
        <v>68</v>
      </c>
      <c r="G48" s="17">
        <v>1</v>
      </c>
      <c r="H48" s="15">
        <f t="shared" si="9"/>
        <v>249</v>
      </c>
      <c r="I48" s="16">
        <v>135</v>
      </c>
      <c r="J48" s="16">
        <v>114</v>
      </c>
      <c r="K48" s="17" t="s">
        <v>140</v>
      </c>
    </row>
    <row r="49" spans="2:11" x14ac:dyDescent="0.2">
      <c r="B49" s="123" t="s">
        <v>105</v>
      </c>
      <c r="C49" s="14">
        <f t="shared" si="7"/>
        <v>15</v>
      </c>
      <c r="D49" s="15">
        <f t="shared" si="8"/>
        <v>110</v>
      </c>
      <c r="E49" s="16">
        <v>65</v>
      </c>
      <c r="F49" s="16">
        <v>45</v>
      </c>
      <c r="G49" s="17" t="s">
        <v>140</v>
      </c>
      <c r="H49" s="15">
        <f t="shared" si="9"/>
        <v>95</v>
      </c>
      <c r="I49" s="16">
        <v>55</v>
      </c>
      <c r="J49" s="16">
        <v>40</v>
      </c>
      <c r="K49" s="17" t="s">
        <v>140</v>
      </c>
    </row>
    <row r="50" spans="2:11" x14ac:dyDescent="0.2">
      <c r="B50" s="1" t="s">
        <v>106</v>
      </c>
      <c r="C50" s="14">
        <f t="shared" si="7"/>
        <v>0</v>
      </c>
      <c r="D50" s="15">
        <f t="shared" si="8"/>
        <v>44</v>
      </c>
      <c r="E50" s="16">
        <v>18</v>
      </c>
      <c r="F50" s="16">
        <v>26</v>
      </c>
      <c r="G50" s="17" t="s">
        <v>140</v>
      </c>
      <c r="H50" s="15">
        <f t="shared" si="9"/>
        <v>44</v>
      </c>
      <c r="I50" s="16">
        <v>33</v>
      </c>
      <c r="J50" s="16">
        <v>11</v>
      </c>
      <c r="K50" s="17" t="s">
        <v>140</v>
      </c>
    </row>
    <row r="51" spans="2:11" x14ac:dyDescent="0.2">
      <c r="B51" s="1" t="s">
        <v>107</v>
      </c>
      <c r="C51" s="14">
        <f t="shared" si="7"/>
        <v>0</v>
      </c>
      <c r="D51" s="15">
        <f t="shared" si="8"/>
        <v>110</v>
      </c>
      <c r="E51" s="16">
        <v>58</v>
      </c>
      <c r="F51" s="16">
        <v>52</v>
      </c>
      <c r="G51" s="17" t="s">
        <v>140</v>
      </c>
      <c r="H51" s="15">
        <f t="shared" si="9"/>
        <v>110</v>
      </c>
      <c r="I51" s="16">
        <v>70</v>
      </c>
      <c r="J51" s="16">
        <v>40</v>
      </c>
      <c r="K51" s="17" t="s">
        <v>140</v>
      </c>
    </row>
    <row r="52" spans="2:11" x14ac:dyDescent="0.2">
      <c r="B52" s="1" t="s">
        <v>108</v>
      </c>
      <c r="C52" s="14">
        <f t="shared" si="7"/>
        <v>-5</v>
      </c>
      <c r="D52" s="15">
        <f t="shared" si="8"/>
        <v>137</v>
      </c>
      <c r="E52" s="16">
        <v>80</v>
      </c>
      <c r="F52" s="16">
        <v>57</v>
      </c>
      <c r="G52" s="17" t="s">
        <v>140</v>
      </c>
      <c r="H52" s="15">
        <f t="shared" si="9"/>
        <v>142</v>
      </c>
      <c r="I52" s="16">
        <v>83</v>
      </c>
      <c r="J52" s="16">
        <v>59</v>
      </c>
      <c r="K52" s="17" t="s">
        <v>140</v>
      </c>
    </row>
    <row r="53" spans="2:11" x14ac:dyDescent="0.2">
      <c r="B53" s="1" t="s">
        <v>109</v>
      </c>
      <c r="C53" s="14">
        <f t="shared" si="7"/>
        <v>-8</v>
      </c>
      <c r="D53" s="15">
        <f t="shared" si="8"/>
        <v>276</v>
      </c>
      <c r="E53" s="16">
        <v>177</v>
      </c>
      <c r="F53" s="16">
        <v>99</v>
      </c>
      <c r="G53" s="17" t="s">
        <v>140</v>
      </c>
      <c r="H53" s="15">
        <f t="shared" si="9"/>
        <v>284</v>
      </c>
      <c r="I53" s="16">
        <v>175</v>
      </c>
      <c r="J53" s="16">
        <v>109</v>
      </c>
      <c r="K53" s="17" t="s">
        <v>140</v>
      </c>
    </row>
    <row r="54" spans="2:11" x14ac:dyDescent="0.2">
      <c r="B54" s="1" t="s">
        <v>110</v>
      </c>
      <c r="C54" s="14">
        <f t="shared" si="7"/>
        <v>-37</v>
      </c>
      <c r="D54" s="15">
        <f t="shared" si="8"/>
        <v>241</v>
      </c>
      <c r="E54" s="16">
        <v>145</v>
      </c>
      <c r="F54" s="16">
        <v>96</v>
      </c>
      <c r="G54" s="17" t="s">
        <v>140</v>
      </c>
      <c r="H54" s="15">
        <f t="shared" si="9"/>
        <v>278</v>
      </c>
      <c r="I54" s="16">
        <v>166</v>
      </c>
      <c r="J54" s="16">
        <v>112</v>
      </c>
      <c r="K54" s="17" t="s">
        <v>140</v>
      </c>
    </row>
    <row r="55" spans="2:11" x14ac:dyDescent="0.2">
      <c r="C55" s="8"/>
      <c r="G55" s="16"/>
      <c r="K55" s="16"/>
    </row>
    <row r="56" spans="2:11" x14ac:dyDescent="0.2">
      <c r="B56" s="1" t="s">
        <v>111</v>
      </c>
      <c r="C56" s="14">
        <f t="shared" ref="C56:C62" si="10">D56-H56</f>
        <v>18</v>
      </c>
      <c r="D56" s="15">
        <f t="shared" ref="D56:D62" si="11">SUM(E56:G56)</f>
        <v>933</v>
      </c>
      <c r="E56" s="16">
        <v>461</v>
      </c>
      <c r="F56" s="16">
        <v>467</v>
      </c>
      <c r="G56" s="16">
        <v>5</v>
      </c>
      <c r="H56" s="15">
        <f t="shared" ref="H56:H62" si="12">SUM(I56:K56)</f>
        <v>915</v>
      </c>
      <c r="I56" s="16">
        <v>458</v>
      </c>
      <c r="J56" s="16">
        <v>457</v>
      </c>
      <c r="K56" s="17" t="s">
        <v>140</v>
      </c>
    </row>
    <row r="57" spans="2:11" x14ac:dyDescent="0.2">
      <c r="B57" s="1" t="s">
        <v>112</v>
      </c>
      <c r="C57" s="14">
        <f t="shared" si="10"/>
        <v>3</v>
      </c>
      <c r="D57" s="15">
        <f t="shared" si="11"/>
        <v>133</v>
      </c>
      <c r="E57" s="16">
        <v>72</v>
      </c>
      <c r="F57" s="16">
        <v>61</v>
      </c>
      <c r="G57" s="17" t="s">
        <v>140</v>
      </c>
      <c r="H57" s="15">
        <f t="shared" si="12"/>
        <v>130</v>
      </c>
      <c r="I57" s="16">
        <v>79</v>
      </c>
      <c r="J57" s="16">
        <v>51</v>
      </c>
      <c r="K57" s="17" t="s">
        <v>140</v>
      </c>
    </row>
    <row r="58" spans="2:11" x14ac:dyDescent="0.2">
      <c r="B58" s="1" t="s">
        <v>113</v>
      </c>
      <c r="C58" s="14">
        <f t="shared" si="10"/>
        <v>21</v>
      </c>
      <c r="D58" s="15">
        <f t="shared" si="11"/>
        <v>113</v>
      </c>
      <c r="E58" s="16">
        <v>76</v>
      </c>
      <c r="F58" s="16">
        <v>37</v>
      </c>
      <c r="G58" s="17" t="s">
        <v>140</v>
      </c>
      <c r="H58" s="15">
        <f t="shared" si="12"/>
        <v>92</v>
      </c>
      <c r="I58" s="16">
        <v>55</v>
      </c>
      <c r="J58" s="16">
        <v>37</v>
      </c>
      <c r="K58" s="17" t="s">
        <v>140</v>
      </c>
    </row>
    <row r="59" spans="2:11" x14ac:dyDescent="0.2">
      <c r="B59" s="1" t="s">
        <v>114</v>
      </c>
      <c r="C59" s="14">
        <f t="shared" si="10"/>
        <v>37</v>
      </c>
      <c r="D59" s="15">
        <f t="shared" si="11"/>
        <v>704</v>
      </c>
      <c r="E59" s="16">
        <v>542</v>
      </c>
      <c r="F59" s="16">
        <v>162</v>
      </c>
      <c r="G59" s="17" t="s">
        <v>140</v>
      </c>
      <c r="H59" s="15">
        <f t="shared" si="12"/>
        <v>667</v>
      </c>
      <c r="I59" s="16">
        <v>405</v>
      </c>
      <c r="J59" s="16">
        <v>262</v>
      </c>
      <c r="K59" s="17" t="s">
        <v>140</v>
      </c>
    </row>
    <row r="60" spans="2:11" x14ac:dyDescent="0.2">
      <c r="B60" s="1" t="s">
        <v>115</v>
      </c>
      <c r="C60" s="14">
        <f t="shared" si="10"/>
        <v>-55</v>
      </c>
      <c r="D60" s="15">
        <f t="shared" si="11"/>
        <v>136</v>
      </c>
      <c r="E60" s="16">
        <v>79</v>
      </c>
      <c r="F60" s="16">
        <v>57</v>
      </c>
      <c r="G60" s="17" t="s">
        <v>140</v>
      </c>
      <c r="H60" s="15">
        <f t="shared" si="12"/>
        <v>191</v>
      </c>
      <c r="I60" s="16">
        <v>106</v>
      </c>
      <c r="J60" s="16">
        <v>85</v>
      </c>
      <c r="K60" s="17" t="s">
        <v>140</v>
      </c>
    </row>
    <row r="61" spans="2:11" x14ac:dyDescent="0.2">
      <c r="B61" s="1" t="s">
        <v>116</v>
      </c>
      <c r="C61" s="14">
        <f t="shared" si="10"/>
        <v>-40</v>
      </c>
      <c r="D61" s="15">
        <f t="shared" si="11"/>
        <v>147</v>
      </c>
      <c r="E61" s="16">
        <v>54</v>
      </c>
      <c r="F61" s="16">
        <v>93</v>
      </c>
      <c r="G61" s="17" t="s">
        <v>140</v>
      </c>
      <c r="H61" s="15">
        <f t="shared" si="12"/>
        <v>187</v>
      </c>
      <c r="I61" s="16">
        <v>104</v>
      </c>
      <c r="J61" s="16">
        <v>83</v>
      </c>
      <c r="K61" s="17" t="s">
        <v>140</v>
      </c>
    </row>
    <row r="62" spans="2:11" x14ac:dyDescent="0.2">
      <c r="B62" s="1" t="s">
        <v>118</v>
      </c>
      <c r="C62" s="14">
        <f t="shared" si="10"/>
        <v>-51</v>
      </c>
      <c r="D62" s="15">
        <f t="shared" si="11"/>
        <v>614</v>
      </c>
      <c r="E62" s="16">
        <v>204</v>
      </c>
      <c r="F62" s="16">
        <v>393</v>
      </c>
      <c r="G62" s="16">
        <v>17</v>
      </c>
      <c r="H62" s="15">
        <f t="shared" si="12"/>
        <v>665</v>
      </c>
      <c r="I62" s="16">
        <v>259</v>
      </c>
      <c r="J62" s="16">
        <v>405</v>
      </c>
      <c r="K62" s="17">
        <v>1</v>
      </c>
    </row>
    <row r="63" spans="2:11" x14ac:dyDescent="0.2">
      <c r="C63" s="8"/>
      <c r="G63" s="16"/>
      <c r="K63" s="16"/>
    </row>
    <row r="64" spans="2:11" x14ac:dyDescent="0.2">
      <c r="B64" s="1" t="s">
        <v>119</v>
      </c>
      <c r="C64" s="14">
        <f t="shared" ref="C64:C70" si="13">D64-H64</f>
        <v>-228</v>
      </c>
      <c r="D64" s="15">
        <f t="shared" ref="D64:D70" si="14">SUM(E64:G64)</f>
        <v>720</v>
      </c>
      <c r="E64" s="16">
        <v>243</v>
      </c>
      <c r="F64" s="16">
        <v>466</v>
      </c>
      <c r="G64" s="16">
        <v>11</v>
      </c>
      <c r="H64" s="15">
        <f t="shared" ref="H64:H70" si="15">SUM(I64:K64)</f>
        <v>948</v>
      </c>
      <c r="I64" s="16">
        <v>352</v>
      </c>
      <c r="J64" s="16">
        <v>593</v>
      </c>
      <c r="K64" s="17">
        <v>3</v>
      </c>
    </row>
    <row r="65" spans="1:11" x14ac:dyDescent="0.2">
      <c r="B65" s="1" t="s">
        <v>120</v>
      </c>
      <c r="C65" s="14">
        <f t="shared" si="13"/>
        <v>20</v>
      </c>
      <c r="D65" s="15">
        <f t="shared" si="14"/>
        <v>130</v>
      </c>
      <c r="E65" s="16">
        <v>92</v>
      </c>
      <c r="F65" s="16">
        <v>37</v>
      </c>
      <c r="G65" s="17">
        <v>1</v>
      </c>
      <c r="H65" s="15">
        <f t="shared" si="15"/>
        <v>110</v>
      </c>
      <c r="I65" s="16">
        <v>63</v>
      </c>
      <c r="J65" s="16">
        <v>47</v>
      </c>
      <c r="K65" s="17" t="s">
        <v>140</v>
      </c>
    </row>
    <row r="66" spans="1:11" x14ac:dyDescent="0.2">
      <c r="B66" s="1" t="s">
        <v>121</v>
      </c>
      <c r="C66" s="14">
        <f t="shared" si="13"/>
        <v>14</v>
      </c>
      <c r="D66" s="15">
        <f t="shared" si="14"/>
        <v>190</v>
      </c>
      <c r="E66" s="16">
        <v>106</v>
      </c>
      <c r="F66" s="16">
        <v>84</v>
      </c>
      <c r="G66" s="17" t="s">
        <v>140</v>
      </c>
      <c r="H66" s="15">
        <f t="shared" si="15"/>
        <v>176</v>
      </c>
      <c r="I66" s="16">
        <v>106</v>
      </c>
      <c r="J66" s="16">
        <v>69</v>
      </c>
      <c r="K66" s="17">
        <v>1</v>
      </c>
    </row>
    <row r="67" spans="1:11" x14ac:dyDescent="0.2">
      <c r="B67" s="1" t="s">
        <v>122</v>
      </c>
      <c r="C67" s="14">
        <f t="shared" si="13"/>
        <v>7</v>
      </c>
      <c r="D67" s="15">
        <f t="shared" si="14"/>
        <v>98</v>
      </c>
      <c r="E67" s="16">
        <v>51</v>
      </c>
      <c r="F67" s="16">
        <v>47</v>
      </c>
      <c r="G67" s="17" t="s">
        <v>140</v>
      </c>
      <c r="H67" s="15">
        <f t="shared" si="15"/>
        <v>91</v>
      </c>
      <c r="I67" s="16">
        <v>41</v>
      </c>
      <c r="J67" s="16">
        <v>50</v>
      </c>
      <c r="K67" s="17" t="s">
        <v>140</v>
      </c>
    </row>
    <row r="68" spans="1:11" x14ac:dyDescent="0.2">
      <c r="B68" s="1" t="s">
        <v>123</v>
      </c>
      <c r="C68" s="14">
        <f t="shared" si="13"/>
        <v>2</v>
      </c>
      <c r="D68" s="15">
        <f t="shared" si="14"/>
        <v>70</v>
      </c>
      <c r="E68" s="16">
        <v>29</v>
      </c>
      <c r="F68" s="16">
        <v>40</v>
      </c>
      <c r="G68" s="17">
        <v>1</v>
      </c>
      <c r="H68" s="15">
        <f t="shared" si="15"/>
        <v>68</v>
      </c>
      <c r="I68" s="16">
        <v>36</v>
      </c>
      <c r="J68" s="16">
        <v>32</v>
      </c>
      <c r="K68" s="17" t="s">
        <v>140</v>
      </c>
    </row>
    <row r="69" spans="1:11" x14ac:dyDescent="0.2">
      <c r="B69" s="1" t="s">
        <v>124</v>
      </c>
      <c r="C69" s="14">
        <f t="shared" si="13"/>
        <v>-10</v>
      </c>
      <c r="D69" s="15">
        <f t="shared" si="14"/>
        <v>147</v>
      </c>
      <c r="E69" s="16">
        <v>40</v>
      </c>
      <c r="F69" s="16">
        <v>107</v>
      </c>
      <c r="G69" s="17" t="s">
        <v>140</v>
      </c>
      <c r="H69" s="15">
        <f t="shared" si="15"/>
        <v>157</v>
      </c>
      <c r="I69" s="16">
        <v>52</v>
      </c>
      <c r="J69" s="16">
        <v>105</v>
      </c>
      <c r="K69" s="17" t="s">
        <v>140</v>
      </c>
    </row>
    <row r="70" spans="1:11" x14ac:dyDescent="0.2">
      <c r="B70" s="1" t="s">
        <v>125</v>
      </c>
      <c r="C70" s="14">
        <f t="shared" si="13"/>
        <v>5</v>
      </c>
      <c r="D70" s="15">
        <f t="shared" si="14"/>
        <v>29</v>
      </c>
      <c r="E70" s="16">
        <v>15</v>
      </c>
      <c r="F70" s="16">
        <v>14</v>
      </c>
      <c r="G70" s="17" t="s">
        <v>140</v>
      </c>
      <c r="H70" s="15">
        <f t="shared" si="15"/>
        <v>24</v>
      </c>
      <c r="I70" s="16">
        <v>9</v>
      </c>
      <c r="J70" s="16">
        <v>15</v>
      </c>
      <c r="K70" s="17" t="s">
        <v>140</v>
      </c>
    </row>
    <row r="71" spans="1:11" ht="18" thickBot="1" x14ac:dyDescent="0.25">
      <c r="B71" s="4"/>
      <c r="C71" s="36"/>
      <c r="D71" s="4"/>
      <c r="E71" s="4"/>
      <c r="F71" s="4"/>
      <c r="G71" s="4"/>
      <c r="H71" s="4"/>
      <c r="I71" s="4"/>
      <c r="J71" s="4"/>
      <c r="K71" s="4"/>
    </row>
    <row r="72" spans="1:11" x14ac:dyDescent="0.2">
      <c r="C72" s="1" t="s">
        <v>901</v>
      </c>
    </row>
    <row r="73" spans="1:11" x14ac:dyDescent="0.2">
      <c r="A73" s="1"/>
    </row>
  </sheetData>
  <phoneticPr fontId="2"/>
  <pageMargins left="0.37" right="0.43" top="0.56999999999999995" bottom="0.59" header="0.51200000000000001" footer="0.51200000000000001"/>
  <pageSetup paperSize="12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44"/>
  <sheetViews>
    <sheetView showGridLines="0" zoomScale="75" zoomScaleNormal="100" workbookViewId="0">
      <selection activeCell="O22" sqref="O22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5.875" style="2" customWidth="1"/>
    <col min="4" max="8" width="14.625" style="2" customWidth="1"/>
    <col min="9" max="256" width="13.375" style="2"/>
    <col min="257" max="257" width="13.375" style="2" customWidth="1"/>
    <col min="258" max="258" width="3.375" style="2" customWidth="1"/>
    <col min="259" max="259" width="15.875" style="2" customWidth="1"/>
    <col min="260" max="264" width="14.625" style="2" customWidth="1"/>
    <col min="265" max="512" width="13.375" style="2"/>
    <col min="513" max="513" width="13.375" style="2" customWidth="1"/>
    <col min="514" max="514" width="3.375" style="2" customWidth="1"/>
    <col min="515" max="515" width="15.875" style="2" customWidth="1"/>
    <col min="516" max="520" width="14.625" style="2" customWidth="1"/>
    <col min="521" max="768" width="13.375" style="2"/>
    <col min="769" max="769" width="13.375" style="2" customWidth="1"/>
    <col min="770" max="770" width="3.375" style="2" customWidth="1"/>
    <col min="771" max="771" width="15.875" style="2" customWidth="1"/>
    <col min="772" max="776" width="14.625" style="2" customWidth="1"/>
    <col min="777" max="1024" width="13.375" style="2"/>
    <col min="1025" max="1025" width="13.375" style="2" customWidth="1"/>
    <col min="1026" max="1026" width="3.375" style="2" customWidth="1"/>
    <col min="1027" max="1027" width="15.875" style="2" customWidth="1"/>
    <col min="1028" max="1032" width="14.625" style="2" customWidth="1"/>
    <col min="1033" max="1280" width="13.375" style="2"/>
    <col min="1281" max="1281" width="13.375" style="2" customWidth="1"/>
    <col min="1282" max="1282" width="3.375" style="2" customWidth="1"/>
    <col min="1283" max="1283" width="15.875" style="2" customWidth="1"/>
    <col min="1284" max="1288" width="14.625" style="2" customWidth="1"/>
    <col min="1289" max="1536" width="13.375" style="2"/>
    <col min="1537" max="1537" width="13.375" style="2" customWidth="1"/>
    <col min="1538" max="1538" width="3.375" style="2" customWidth="1"/>
    <col min="1539" max="1539" width="15.875" style="2" customWidth="1"/>
    <col min="1540" max="1544" width="14.625" style="2" customWidth="1"/>
    <col min="1545" max="1792" width="13.375" style="2"/>
    <col min="1793" max="1793" width="13.375" style="2" customWidth="1"/>
    <col min="1794" max="1794" width="3.375" style="2" customWidth="1"/>
    <col min="1795" max="1795" width="15.875" style="2" customWidth="1"/>
    <col min="1796" max="1800" width="14.625" style="2" customWidth="1"/>
    <col min="1801" max="2048" width="13.375" style="2"/>
    <col min="2049" max="2049" width="13.375" style="2" customWidth="1"/>
    <col min="2050" max="2050" width="3.375" style="2" customWidth="1"/>
    <col min="2051" max="2051" width="15.875" style="2" customWidth="1"/>
    <col min="2052" max="2056" width="14.625" style="2" customWidth="1"/>
    <col min="2057" max="2304" width="13.375" style="2"/>
    <col min="2305" max="2305" width="13.375" style="2" customWidth="1"/>
    <col min="2306" max="2306" width="3.375" style="2" customWidth="1"/>
    <col min="2307" max="2307" width="15.875" style="2" customWidth="1"/>
    <col min="2308" max="2312" width="14.625" style="2" customWidth="1"/>
    <col min="2313" max="2560" width="13.375" style="2"/>
    <col min="2561" max="2561" width="13.375" style="2" customWidth="1"/>
    <col min="2562" max="2562" width="3.375" style="2" customWidth="1"/>
    <col min="2563" max="2563" width="15.875" style="2" customWidth="1"/>
    <col min="2564" max="2568" width="14.625" style="2" customWidth="1"/>
    <col min="2569" max="2816" width="13.375" style="2"/>
    <col min="2817" max="2817" width="13.375" style="2" customWidth="1"/>
    <col min="2818" max="2818" width="3.375" style="2" customWidth="1"/>
    <col min="2819" max="2819" width="15.875" style="2" customWidth="1"/>
    <col min="2820" max="2824" width="14.625" style="2" customWidth="1"/>
    <col min="2825" max="3072" width="13.375" style="2"/>
    <col min="3073" max="3073" width="13.375" style="2" customWidth="1"/>
    <col min="3074" max="3074" width="3.375" style="2" customWidth="1"/>
    <col min="3075" max="3075" width="15.875" style="2" customWidth="1"/>
    <col min="3076" max="3080" width="14.625" style="2" customWidth="1"/>
    <col min="3081" max="3328" width="13.375" style="2"/>
    <col min="3329" max="3329" width="13.375" style="2" customWidth="1"/>
    <col min="3330" max="3330" width="3.375" style="2" customWidth="1"/>
    <col min="3331" max="3331" width="15.875" style="2" customWidth="1"/>
    <col min="3332" max="3336" width="14.625" style="2" customWidth="1"/>
    <col min="3337" max="3584" width="13.375" style="2"/>
    <col min="3585" max="3585" width="13.375" style="2" customWidth="1"/>
    <col min="3586" max="3586" width="3.375" style="2" customWidth="1"/>
    <col min="3587" max="3587" width="15.875" style="2" customWidth="1"/>
    <col min="3588" max="3592" width="14.625" style="2" customWidth="1"/>
    <col min="3593" max="3840" width="13.375" style="2"/>
    <col min="3841" max="3841" width="13.375" style="2" customWidth="1"/>
    <col min="3842" max="3842" width="3.375" style="2" customWidth="1"/>
    <col min="3843" max="3843" width="15.875" style="2" customWidth="1"/>
    <col min="3844" max="3848" width="14.625" style="2" customWidth="1"/>
    <col min="3849" max="4096" width="13.375" style="2"/>
    <col min="4097" max="4097" width="13.375" style="2" customWidth="1"/>
    <col min="4098" max="4098" width="3.375" style="2" customWidth="1"/>
    <col min="4099" max="4099" width="15.875" style="2" customWidth="1"/>
    <col min="4100" max="4104" width="14.625" style="2" customWidth="1"/>
    <col min="4105" max="4352" width="13.375" style="2"/>
    <col min="4353" max="4353" width="13.375" style="2" customWidth="1"/>
    <col min="4354" max="4354" width="3.375" style="2" customWidth="1"/>
    <col min="4355" max="4355" width="15.875" style="2" customWidth="1"/>
    <col min="4356" max="4360" width="14.625" style="2" customWidth="1"/>
    <col min="4361" max="4608" width="13.375" style="2"/>
    <col min="4609" max="4609" width="13.375" style="2" customWidth="1"/>
    <col min="4610" max="4610" width="3.375" style="2" customWidth="1"/>
    <col min="4611" max="4611" width="15.875" style="2" customWidth="1"/>
    <col min="4612" max="4616" width="14.625" style="2" customWidth="1"/>
    <col min="4617" max="4864" width="13.375" style="2"/>
    <col min="4865" max="4865" width="13.375" style="2" customWidth="1"/>
    <col min="4866" max="4866" width="3.375" style="2" customWidth="1"/>
    <col min="4867" max="4867" width="15.875" style="2" customWidth="1"/>
    <col min="4868" max="4872" width="14.625" style="2" customWidth="1"/>
    <col min="4873" max="5120" width="13.375" style="2"/>
    <col min="5121" max="5121" width="13.375" style="2" customWidth="1"/>
    <col min="5122" max="5122" width="3.375" style="2" customWidth="1"/>
    <col min="5123" max="5123" width="15.875" style="2" customWidth="1"/>
    <col min="5124" max="5128" width="14.625" style="2" customWidth="1"/>
    <col min="5129" max="5376" width="13.375" style="2"/>
    <col min="5377" max="5377" width="13.375" style="2" customWidth="1"/>
    <col min="5378" max="5378" width="3.375" style="2" customWidth="1"/>
    <col min="5379" max="5379" width="15.875" style="2" customWidth="1"/>
    <col min="5380" max="5384" width="14.625" style="2" customWidth="1"/>
    <col min="5385" max="5632" width="13.375" style="2"/>
    <col min="5633" max="5633" width="13.375" style="2" customWidth="1"/>
    <col min="5634" max="5634" width="3.375" style="2" customWidth="1"/>
    <col min="5635" max="5635" width="15.875" style="2" customWidth="1"/>
    <col min="5636" max="5640" width="14.625" style="2" customWidth="1"/>
    <col min="5641" max="5888" width="13.375" style="2"/>
    <col min="5889" max="5889" width="13.375" style="2" customWidth="1"/>
    <col min="5890" max="5890" width="3.375" style="2" customWidth="1"/>
    <col min="5891" max="5891" width="15.875" style="2" customWidth="1"/>
    <col min="5892" max="5896" width="14.625" style="2" customWidth="1"/>
    <col min="5897" max="6144" width="13.375" style="2"/>
    <col min="6145" max="6145" width="13.375" style="2" customWidth="1"/>
    <col min="6146" max="6146" width="3.375" style="2" customWidth="1"/>
    <col min="6147" max="6147" width="15.875" style="2" customWidth="1"/>
    <col min="6148" max="6152" width="14.625" style="2" customWidth="1"/>
    <col min="6153" max="6400" width="13.375" style="2"/>
    <col min="6401" max="6401" width="13.375" style="2" customWidth="1"/>
    <col min="6402" max="6402" width="3.375" style="2" customWidth="1"/>
    <col min="6403" max="6403" width="15.875" style="2" customWidth="1"/>
    <col min="6404" max="6408" width="14.625" style="2" customWidth="1"/>
    <col min="6409" max="6656" width="13.375" style="2"/>
    <col min="6657" max="6657" width="13.375" style="2" customWidth="1"/>
    <col min="6658" max="6658" width="3.375" style="2" customWidth="1"/>
    <col min="6659" max="6659" width="15.875" style="2" customWidth="1"/>
    <col min="6660" max="6664" width="14.625" style="2" customWidth="1"/>
    <col min="6665" max="6912" width="13.375" style="2"/>
    <col min="6913" max="6913" width="13.375" style="2" customWidth="1"/>
    <col min="6914" max="6914" width="3.375" style="2" customWidth="1"/>
    <col min="6915" max="6915" width="15.875" style="2" customWidth="1"/>
    <col min="6916" max="6920" width="14.625" style="2" customWidth="1"/>
    <col min="6921" max="7168" width="13.375" style="2"/>
    <col min="7169" max="7169" width="13.375" style="2" customWidth="1"/>
    <col min="7170" max="7170" width="3.375" style="2" customWidth="1"/>
    <col min="7171" max="7171" width="15.875" style="2" customWidth="1"/>
    <col min="7172" max="7176" width="14.625" style="2" customWidth="1"/>
    <col min="7177" max="7424" width="13.375" style="2"/>
    <col min="7425" max="7425" width="13.375" style="2" customWidth="1"/>
    <col min="7426" max="7426" width="3.375" style="2" customWidth="1"/>
    <col min="7427" max="7427" width="15.875" style="2" customWidth="1"/>
    <col min="7428" max="7432" width="14.625" style="2" customWidth="1"/>
    <col min="7433" max="7680" width="13.375" style="2"/>
    <col min="7681" max="7681" width="13.375" style="2" customWidth="1"/>
    <col min="7682" max="7682" width="3.375" style="2" customWidth="1"/>
    <col min="7683" max="7683" width="15.875" style="2" customWidth="1"/>
    <col min="7684" max="7688" width="14.625" style="2" customWidth="1"/>
    <col min="7689" max="7936" width="13.375" style="2"/>
    <col min="7937" max="7937" width="13.375" style="2" customWidth="1"/>
    <col min="7938" max="7938" width="3.375" style="2" customWidth="1"/>
    <col min="7939" max="7939" width="15.875" style="2" customWidth="1"/>
    <col min="7940" max="7944" width="14.625" style="2" customWidth="1"/>
    <col min="7945" max="8192" width="13.375" style="2"/>
    <col min="8193" max="8193" width="13.375" style="2" customWidth="1"/>
    <col min="8194" max="8194" width="3.375" style="2" customWidth="1"/>
    <col min="8195" max="8195" width="15.875" style="2" customWidth="1"/>
    <col min="8196" max="8200" width="14.625" style="2" customWidth="1"/>
    <col min="8201" max="8448" width="13.375" style="2"/>
    <col min="8449" max="8449" width="13.375" style="2" customWidth="1"/>
    <col min="8450" max="8450" width="3.375" style="2" customWidth="1"/>
    <col min="8451" max="8451" width="15.875" style="2" customWidth="1"/>
    <col min="8452" max="8456" width="14.625" style="2" customWidth="1"/>
    <col min="8457" max="8704" width="13.375" style="2"/>
    <col min="8705" max="8705" width="13.375" style="2" customWidth="1"/>
    <col min="8706" max="8706" width="3.375" style="2" customWidth="1"/>
    <col min="8707" max="8707" width="15.875" style="2" customWidth="1"/>
    <col min="8708" max="8712" width="14.625" style="2" customWidth="1"/>
    <col min="8713" max="8960" width="13.375" style="2"/>
    <col min="8961" max="8961" width="13.375" style="2" customWidth="1"/>
    <col min="8962" max="8962" width="3.375" style="2" customWidth="1"/>
    <col min="8963" max="8963" width="15.875" style="2" customWidth="1"/>
    <col min="8964" max="8968" width="14.625" style="2" customWidth="1"/>
    <col min="8969" max="9216" width="13.375" style="2"/>
    <col min="9217" max="9217" width="13.375" style="2" customWidth="1"/>
    <col min="9218" max="9218" width="3.375" style="2" customWidth="1"/>
    <col min="9219" max="9219" width="15.875" style="2" customWidth="1"/>
    <col min="9220" max="9224" width="14.625" style="2" customWidth="1"/>
    <col min="9225" max="9472" width="13.375" style="2"/>
    <col min="9473" max="9473" width="13.375" style="2" customWidth="1"/>
    <col min="9474" max="9474" width="3.375" style="2" customWidth="1"/>
    <col min="9475" max="9475" width="15.875" style="2" customWidth="1"/>
    <col min="9476" max="9480" width="14.625" style="2" customWidth="1"/>
    <col min="9481" max="9728" width="13.375" style="2"/>
    <col min="9729" max="9729" width="13.375" style="2" customWidth="1"/>
    <col min="9730" max="9730" width="3.375" style="2" customWidth="1"/>
    <col min="9731" max="9731" width="15.875" style="2" customWidth="1"/>
    <col min="9732" max="9736" width="14.625" style="2" customWidth="1"/>
    <col min="9737" max="9984" width="13.375" style="2"/>
    <col min="9985" max="9985" width="13.375" style="2" customWidth="1"/>
    <col min="9986" max="9986" width="3.375" style="2" customWidth="1"/>
    <col min="9987" max="9987" width="15.875" style="2" customWidth="1"/>
    <col min="9988" max="9992" width="14.625" style="2" customWidth="1"/>
    <col min="9993" max="10240" width="13.375" style="2"/>
    <col min="10241" max="10241" width="13.375" style="2" customWidth="1"/>
    <col min="10242" max="10242" width="3.375" style="2" customWidth="1"/>
    <col min="10243" max="10243" width="15.875" style="2" customWidth="1"/>
    <col min="10244" max="10248" width="14.625" style="2" customWidth="1"/>
    <col min="10249" max="10496" width="13.375" style="2"/>
    <col min="10497" max="10497" width="13.375" style="2" customWidth="1"/>
    <col min="10498" max="10498" width="3.375" style="2" customWidth="1"/>
    <col min="10499" max="10499" width="15.875" style="2" customWidth="1"/>
    <col min="10500" max="10504" width="14.625" style="2" customWidth="1"/>
    <col min="10505" max="10752" width="13.375" style="2"/>
    <col min="10753" max="10753" width="13.375" style="2" customWidth="1"/>
    <col min="10754" max="10754" width="3.375" style="2" customWidth="1"/>
    <col min="10755" max="10755" width="15.875" style="2" customWidth="1"/>
    <col min="10756" max="10760" width="14.625" style="2" customWidth="1"/>
    <col min="10761" max="11008" width="13.375" style="2"/>
    <col min="11009" max="11009" width="13.375" style="2" customWidth="1"/>
    <col min="11010" max="11010" width="3.375" style="2" customWidth="1"/>
    <col min="11011" max="11011" width="15.875" style="2" customWidth="1"/>
    <col min="11012" max="11016" width="14.625" style="2" customWidth="1"/>
    <col min="11017" max="11264" width="13.375" style="2"/>
    <col min="11265" max="11265" width="13.375" style="2" customWidth="1"/>
    <col min="11266" max="11266" width="3.375" style="2" customWidth="1"/>
    <col min="11267" max="11267" width="15.875" style="2" customWidth="1"/>
    <col min="11268" max="11272" width="14.625" style="2" customWidth="1"/>
    <col min="11273" max="11520" width="13.375" style="2"/>
    <col min="11521" max="11521" width="13.375" style="2" customWidth="1"/>
    <col min="11522" max="11522" width="3.375" style="2" customWidth="1"/>
    <col min="11523" max="11523" width="15.875" style="2" customWidth="1"/>
    <col min="11524" max="11528" width="14.625" style="2" customWidth="1"/>
    <col min="11529" max="11776" width="13.375" style="2"/>
    <col min="11777" max="11777" width="13.375" style="2" customWidth="1"/>
    <col min="11778" max="11778" width="3.375" style="2" customWidth="1"/>
    <col min="11779" max="11779" width="15.875" style="2" customWidth="1"/>
    <col min="11780" max="11784" width="14.625" style="2" customWidth="1"/>
    <col min="11785" max="12032" width="13.375" style="2"/>
    <col min="12033" max="12033" width="13.375" style="2" customWidth="1"/>
    <col min="12034" max="12034" width="3.375" style="2" customWidth="1"/>
    <col min="12035" max="12035" width="15.875" style="2" customWidth="1"/>
    <col min="12036" max="12040" width="14.625" style="2" customWidth="1"/>
    <col min="12041" max="12288" width="13.375" style="2"/>
    <col min="12289" max="12289" width="13.375" style="2" customWidth="1"/>
    <col min="12290" max="12290" width="3.375" style="2" customWidth="1"/>
    <col min="12291" max="12291" width="15.875" style="2" customWidth="1"/>
    <col min="12292" max="12296" width="14.625" style="2" customWidth="1"/>
    <col min="12297" max="12544" width="13.375" style="2"/>
    <col min="12545" max="12545" width="13.375" style="2" customWidth="1"/>
    <col min="12546" max="12546" width="3.375" style="2" customWidth="1"/>
    <col min="12547" max="12547" width="15.875" style="2" customWidth="1"/>
    <col min="12548" max="12552" width="14.625" style="2" customWidth="1"/>
    <col min="12553" max="12800" width="13.375" style="2"/>
    <col min="12801" max="12801" width="13.375" style="2" customWidth="1"/>
    <col min="12802" max="12802" width="3.375" style="2" customWidth="1"/>
    <col min="12803" max="12803" width="15.875" style="2" customWidth="1"/>
    <col min="12804" max="12808" width="14.625" style="2" customWidth="1"/>
    <col min="12809" max="13056" width="13.375" style="2"/>
    <col min="13057" max="13057" width="13.375" style="2" customWidth="1"/>
    <col min="13058" max="13058" width="3.375" style="2" customWidth="1"/>
    <col min="13059" max="13059" width="15.875" style="2" customWidth="1"/>
    <col min="13060" max="13064" width="14.625" style="2" customWidth="1"/>
    <col min="13065" max="13312" width="13.375" style="2"/>
    <col min="13313" max="13313" width="13.375" style="2" customWidth="1"/>
    <col min="13314" max="13314" width="3.375" style="2" customWidth="1"/>
    <col min="13315" max="13315" width="15.875" style="2" customWidth="1"/>
    <col min="13316" max="13320" width="14.625" style="2" customWidth="1"/>
    <col min="13321" max="13568" width="13.375" style="2"/>
    <col min="13569" max="13569" width="13.375" style="2" customWidth="1"/>
    <col min="13570" max="13570" width="3.375" style="2" customWidth="1"/>
    <col min="13571" max="13571" width="15.875" style="2" customWidth="1"/>
    <col min="13572" max="13576" width="14.625" style="2" customWidth="1"/>
    <col min="13577" max="13824" width="13.375" style="2"/>
    <col min="13825" max="13825" width="13.375" style="2" customWidth="1"/>
    <col min="13826" max="13826" width="3.375" style="2" customWidth="1"/>
    <col min="13827" max="13827" width="15.875" style="2" customWidth="1"/>
    <col min="13828" max="13832" width="14.625" style="2" customWidth="1"/>
    <col min="13833" max="14080" width="13.375" style="2"/>
    <col min="14081" max="14081" width="13.375" style="2" customWidth="1"/>
    <col min="14082" max="14082" width="3.375" style="2" customWidth="1"/>
    <col min="14083" max="14083" width="15.875" style="2" customWidth="1"/>
    <col min="14084" max="14088" width="14.625" style="2" customWidth="1"/>
    <col min="14089" max="14336" width="13.375" style="2"/>
    <col min="14337" max="14337" width="13.375" style="2" customWidth="1"/>
    <col min="14338" max="14338" width="3.375" style="2" customWidth="1"/>
    <col min="14339" max="14339" width="15.875" style="2" customWidth="1"/>
    <col min="14340" max="14344" width="14.625" style="2" customWidth="1"/>
    <col min="14345" max="14592" width="13.375" style="2"/>
    <col min="14593" max="14593" width="13.375" style="2" customWidth="1"/>
    <col min="14594" max="14594" width="3.375" style="2" customWidth="1"/>
    <col min="14595" max="14595" width="15.875" style="2" customWidth="1"/>
    <col min="14596" max="14600" width="14.625" style="2" customWidth="1"/>
    <col min="14601" max="14848" width="13.375" style="2"/>
    <col min="14849" max="14849" width="13.375" style="2" customWidth="1"/>
    <col min="14850" max="14850" width="3.375" style="2" customWidth="1"/>
    <col min="14851" max="14851" width="15.875" style="2" customWidth="1"/>
    <col min="14852" max="14856" width="14.625" style="2" customWidth="1"/>
    <col min="14857" max="15104" width="13.375" style="2"/>
    <col min="15105" max="15105" width="13.375" style="2" customWidth="1"/>
    <col min="15106" max="15106" width="3.375" style="2" customWidth="1"/>
    <col min="15107" max="15107" width="15.875" style="2" customWidth="1"/>
    <col min="15108" max="15112" width="14.625" style="2" customWidth="1"/>
    <col min="15113" max="15360" width="13.375" style="2"/>
    <col min="15361" max="15361" width="13.375" style="2" customWidth="1"/>
    <col min="15362" max="15362" width="3.375" style="2" customWidth="1"/>
    <col min="15363" max="15363" width="15.875" style="2" customWidth="1"/>
    <col min="15364" max="15368" width="14.625" style="2" customWidth="1"/>
    <col min="15369" max="15616" width="13.375" style="2"/>
    <col min="15617" max="15617" width="13.375" style="2" customWidth="1"/>
    <col min="15618" max="15618" width="3.375" style="2" customWidth="1"/>
    <col min="15619" max="15619" width="15.875" style="2" customWidth="1"/>
    <col min="15620" max="15624" width="14.625" style="2" customWidth="1"/>
    <col min="15625" max="15872" width="13.375" style="2"/>
    <col min="15873" max="15873" width="13.375" style="2" customWidth="1"/>
    <col min="15874" max="15874" width="3.375" style="2" customWidth="1"/>
    <col min="15875" max="15875" width="15.875" style="2" customWidth="1"/>
    <col min="15876" max="15880" width="14.625" style="2" customWidth="1"/>
    <col min="15881" max="16128" width="13.375" style="2"/>
    <col min="16129" max="16129" width="13.375" style="2" customWidth="1"/>
    <col min="16130" max="16130" width="3.375" style="2" customWidth="1"/>
    <col min="16131" max="16131" width="15.875" style="2" customWidth="1"/>
    <col min="16132" max="16136" width="14.625" style="2" customWidth="1"/>
    <col min="16137" max="16384" width="13.375" style="2"/>
  </cols>
  <sheetData>
    <row r="1" spans="1:11" x14ac:dyDescent="0.2">
      <c r="A1" s="1"/>
    </row>
    <row r="6" spans="1:11" x14ac:dyDescent="0.2">
      <c r="F6" s="3" t="s">
        <v>0</v>
      </c>
    </row>
    <row r="7" spans="1:11" x14ac:dyDescent="0.2">
      <c r="D7" s="3" t="s">
        <v>1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5" t="s">
        <v>2</v>
      </c>
      <c r="K8" s="6"/>
    </row>
    <row r="9" spans="1:11" x14ac:dyDescent="0.2">
      <c r="C9" s="6"/>
      <c r="D9" s="7" t="s">
        <v>3</v>
      </c>
      <c r="E9" s="8"/>
      <c r="F9" s="9"/>
      <c r="G9" s="10"/>
      <c r="H9" s="8"/>
      <c r="I9" s="10"/>
      <c r="J9" s="10"/>
      <c r="K9" s="6"/>
    </row>
    <row r="10" spans="1:11" x14ac:dyDescent="0.2">
      <c r="C10" s="6"/>
      <c r="D10" s="7" t="s">
        <v>4</v>
      </c>
      <c r="E10" s="7" t="s">
        <v>5</v>
      </c>
      <c r="F10" s="8"/>
      <c r="G10" s="11"/>
      <c r="H10" s="7" t="s">
        <v>6</v>
      </c>
      <c r="I10" s="11"/>
      <c r="J10" s="11"/>
      <c r="K10" s="6"/>
    </row>
    <row r="11" spans="1:11" x14ac:dyDescent="0.2">
      <c r="B11" s="10"/>
      <c r="C11" s="10"/>
      <c r="D11" s="12" t="s">
        <v>7</v>
      </c>
      <c r="E11" s="13" t="s">
        <v>8</v>
      </c>
      <c r="F11" s="13" t="s">
        <v>9</v>
      </c>
      <c r="G11" s="13" t="s">
        <v>10</v>
      </c>
      <c r="H11" s="13" t="s">
        <v>11</v>
      </c>
      <c r="I11" s="13" t="s">
        <v>9</v>
      </c>
      <c r="J11" s="13" t="s">
        <v>10</v>
      </c>
      <c r="K11" s="6"/>
    </row>
    <row r="12" spans="1:11" x14ac:dyDescent="0.2">
      <c r="B12" s="1"/>
      <c r="D12" s="14"/>
      <c r="E12" s="15"/>
      <c r="F12" s="16"/>
      <c r="G12" s="16"/>
      <c r="H12" s="15"/>
      <c r="I12" s="16"/>
      <c r="J12" s="16"/>
      <c r="K12" s="6"/>
    </row>
    <row r="13" spans="1:11" x14ac:dyDescent="0.2">
      <c r="B13" s="1" t="s">
        <v>12</v>
      </c>
      <c r="D13" s="14">
        <f>E13-H13</f>
        <v>15540</v>
      </c>
      <c r="E13" s="15">
        <f>F13+G13</f>
        <v>28471</v>
      </c>
      <c r="F13" s="16">
        <v>21692</v>
      </c>
      <c r="G13" s="16">
        <v>6779</v>
      </c>
      <c r="H13" s="15">
        <f>I13+J13</f>
        <v>12931</v>
      </c>
      <c r="I13" s="16">
        <v>11349</v>
      </c>
      <c r="J13" s="16">
        <v>1582</v>
      </c>
      <c r="K13" s="6"/>
    </row>
    <row r="14" spans="1:11" x14ac:dyDescent="0.2">
      <c r="B14" s="2" t="s">
        <v>13</v>
      </c>
      <c r="D14" s="8">
        <v>22905</v>
      </c>
      <c r="E14" s="2">
        <v>36654</v>
      </c>
      <c r="F14" s="2">
        <v>27402</v>
      </c>
      <c r="G14" s="2">
        <v>9252</v>
      </c>
      <c r="H14" s="2">
        <v>13749</v>
      </c>
      <c r="I14" s="2">
        <v>11636</v>
      </c>
      <c r="J14" s="2">
        <v>2113</v>
      </c>
    </row>
    <row r="15" spans="1:11" x14ac:dyDescent="0.2">
      <c r="B15" s="1" t="s">
        <v>14</v>
      </c>
      <c r="C15" s="15"/>
      <c r="D15" s="14">
        <f>E15-H15</f>
        <v>28425</v>
      </c>
      <c r="E15" s="15">
        <f>F15+G15</f>
        <v>44994</v>
      </c>
      <c r="F15" s="15">
        <f>SUM(F17:F26)</f>
        <v>35076</v>
      </c>
      <c r="G15" s="15">
        <f>SUM(G17:G26)</f>
        <v>9918</v>
      </c>
      <c r="H15" s="15">
        <f>I15+J15</f>
        <v>16569</v>
      </c>
      <c r="I15" s="15">
        <f>SUM(I17:I26)</f>
        <v>13372</v>
      </c>
      <c r="J15" s="15">
        <f>SUM(J17:J26)</f>
        <v>3197</v>
      </c>
      <c r="K15" s="6"/>
    </row>
    <row r="16" spans="1:11" x14ac:dyDescent="0.2">
      <c r="D16" s="8"/>
    </row>
    <row r="17" spans="2:11" x14ac:dyDescent="0.2">
      <c r="C17" s="1" t="s">
        <v>15</v>
      </c>
      <c r="D17" s="14">
        <v>158</v>
      </c>
      <c r="E17" s="15">
        <v>194</v>
      </c>
      <c r="F17" s="16">
        <v>156</v>
      </c>
      <c r="G17" s="16">
        <v>38</v>
      </c>
      <c r="H17" s="15">
        <v>36</v>
      </c>
      <c r="I17" s="16">
        <v>36</v>
      </c>
      <c r="J17" s="16" t="s">
        <v>16</v>
      </c>
    </row>
    <row r="18" spans="2:11" x14ac:dyDescent="0.2">
      <c r="C18" s="1" t="s">
        <v>17</v>
      </c>
      <c r="D18" s="14">
        <v>80</v>
      </c>
      <c r="E18" s="15">
        <v>117</v>
      </c>
      <c r="F18" s="16">
        <v>78</v>
      </c>
      <c r="G18" s="16">
        <v>39</v>
      </c>
      <c r="H18" s="15">
        <v>37</v>
      </c>
      <c r="I18" s="16">
        <v>28</v>
      </c>
      <c r="J18" s="16">
        <v>9</v>
      </c>
    </row>
    <row r="19" spans="2:11" x14ac:dyDescent="0.2">
      <c r="C19" s="1" t="s">
        <v>18</v>
      </c>
      <c r="D19" s="14">
        <v>-1654</v>
      </c>
      <c r="E19" s="15">
        <v>1305</v>
      </c>
      <c r="F19" s="16">
        <v>1184</v>
      </c>
      <c r="G19" s="16">
        <v>121</v>
      </c>
      <c r="H19" s="15">
        <v>2959</v>
      </c>
      <c r="I19" s="16">
        <v>2775</v>
      </c>
      <c r="J19" s="16">
        <v>184</v>
      </c>
    </row>
    <row r="20" spans="2:11" x14ac:dyDescent="0.2">
      <c r="C20" s="1" t="s">
        <v>19</v>
      </c>
      <c r="D20" s="14">
        <v>34</v>
      </c>
      <c r="E20" s="15">
        <v>73</v>
      </c>
      <c r="F20" s="16">
        <v>51</v>
      </c>
      <c r="G20" s="16">
        <v>22</v>
      </c>
      <c r="H20" s="15">
        <v>39</v>
      </c>
      <c r="I20" s="16">
        <v>34</v>
      </c>
      <c r="J20" s="17">
        <v>5</v>
      </c>
    </row>
    <row r="21" spans="2:11" x14ac:dyDescent="0.2">
      <c r="D21" s="8"/>
    </row>
    <row r="22" spans="2:11" x14ac:dyDescent="0.2">
      <c r="C22" s="1" t="s">
        <v>20</v>
      </c>
      <c r="D22" s="14">
        <v>358</v>
      </c>
      <c r="E22" s="15">
        <v>528</v>
      </c>
      <c r="F22" s="16">
        <v>129</v>
      </c>
      <c r="G22" s="16">
        <v>399</v>
      </c>
      <c r="H22" s="15">
        <v>170</v>
      </c>
      <c r="I22" s="16">
        <v>144</v>
      </c>
      <c r="J22" s="16">
        <v>26</v>
      </c>
    </row>
    <row r="23" spans="2:11" x14ac:dyDescent="0.2">
      <c r="C23" s="1" t="s">
        <v>21</v>
      </c>
      <c r="D23" s="14">
        <v>27641</v>
      </c>
      <c r="E23" s="15">
        <v>38706</v>
      </c>
      <c r="F23" s="16">
        <v>30833</v>
      </c>
      <c r="G23" s="16">
        <v>7873</v>
      </c>
      <c r="H23" s="15">
        <v>11065</v>
      </c>
      <c r="I23" s="16">
        <v>8399</v>
      </c>
      <c r="J23" s="16">
        <v>2666</v>
      </c>
    </row>
    <row r="24" spans="2:11" x14ac:dyDescent="0.2">
      <c r="C24" s="1" t="s">
        <v>22</v>
      </c>
      <c r="D24" s="14">
        <v>548</v>
      </c>
      <c r="E24" s="15">
        <v>1049</v>
      </c>
      <c r="F24" s="16">
        <v>518</v>
      </c>
      <c r="G24" s="16">
        <v>531</v>
      </c>
      <c r="H24" s="15">
        <v>501</v>
      </c>
      <c r="I24" s="16">
        <v>412</v>
      </c>
      <c r="J24" s="16">
        <v>89</v>
      </c>
    </row>
    <row r="25" spans="2:11" x14ac:dyDescent="0.2">
      <c r="C25" s="1" t="s">
        <v>23</v>
      </c>
      <c r="D25" s="14">
        <v>1242</v>
      </c>
      <c r="E25" s="15">
        <v>2513</v>
      </c>
      <c r="F25" s="16">
        <v>1782</v>
      </c>
      <c r="G25" s="16">
        <v>731</v>
      </c>
      <c r="H25" s="15">
        <v>1271</v>
      </c>
      <c r="I25" s="16">
        <v>1081</v>
      </c>
      <c r="J25" s="16">
        <v>190</v>
      </c>
    </row>
    <row r="26" spans="2:11" x14ac:dyDescent="0.2">
      <c r="C26" s="1" t="s">
        <v>24</v>
      </c>
      <c r="D26" s="14">
        <v>18</v>
      </c>
      <c r="E26" s="15">
        <v>509</v>
      </c>
      <c r="F26" s="16">
        <v>345</v>
      </c>
      <c r="G26" s="16">
        <v>164</v>
      </c>
      <c r="H26" s="15">
        <v>491</v>
      </c>
      <c r="I26" s="16">
        <v>463</v>
      </c>
      <c r="J26" s="16">
        <v>28</v>
      </c>
      <c r="K26" s="6"/>
    </row>
    <row r="27" spans="2:11" x14ac:dyDescent="0.2">
      <c r="D27" s="8"/>
    </row>
    <row r="28" spans="2:11" x14ac:dyDescent="0.2">
      <c r="B28" s="3" t="s">
        <v>25</v>
      </c>
      <c r="C28" s="6"/>
      <c r="D28" s="11">
        <f>E28-H28</f>
        <v>24161</v>
      </c>
      <c r="E28" s="6">
        <f>F28+G28</f>
        <v>41803</v>
      </c>
      <c r="F28" s="18">
        <f>SUM(F30:F39)</f>
        <v>33417</v>
      </c>
      <c r="G28" s="18">
        <f>SUM(G30:G39)</f>
        <v>8386</v>
      </c>
      <c r="H28" s="6">
        <f>I28+J28</f>
        <v>17642</v>
      </c>
      <c r="I28" s="18">
        <f>SUM(I30:I39)</f>
        <v>13970</v>
      </c>
      <c r="J28" s="18">
        <f>SUM(J30:J39)</f>
        <v>3672</v>
      </c>
    </row>
    <row r="29" spans="2:11" x14ac:dyDescent="0.2">
      <c r="D29" s="8"/>
    </row>
    <row r="30" spans="2:11" x14ac:dyDescent="0.2">
      <c r="C30" s="1" t="s">
        <v>15</v>
      </c>
      <c r="D30" s="14">
        <f>E30-H30</f>
        <v>137</v>
      </c>
      <c r="E30" s="15">
        <v>176</v>
      </c>
      <c r="F30" s="16">
        <v>133</v>
      </c>
      <c r="G30" s="16">
        <v>43</v>
      </c>
      <c r="H30" s="15">
        <v>39</v>
      </c>
      <c r="I30" s="16">
        <v>39</v>
      </c>
      <c r="J30" s="17" t="s">
        <v>16</v>
      </c>
      <c r="K30" s="6"/>
    </row>
    <row r="31" spans="2:11" x14ac:dyDescent="0.2">
      <c r="C31" s="1" t="s">
        <v>17</v>
      </c>
      <c r="D31" s="14">
        <f>E31-H31</f>
        <v>71</v>
      </c>
      <c r="E31" s="15">
        <v>105</v>
      </c>
      <c r="F31" s="16">
        <v>77</v>
      </c>
      <c r="G31" s="16">
        <v>28</v>
      </c>
      <c r="H31" s="15">
        <v>34</v>
      </c>
      <c r="I31" s="16">
        <v>30</v>
      </c>
      <c r="J31" s="16">
        <v>4</v>
      </c>
      <c r="K31" s="6"/>
    </row>
    <row r="32" spans="2:11" x14ac:dyDescent="0.2">
      <c r="C32" s="1" t="s">
        <v>18</v>
      </c>
      <c r="D32" s="14">
        <f>E32-H32</f>
        <v>-1605</v>
      </c>
      <c r="E32" s="15">
        <v>1312</v>
      </c>
      <c r="F32" s="16">
        <v>1238</v>
      </c>
      <c r="G32" s="16">
        <v>74</v>
      </c>
      <c r="H32" s="15">
        <v>2917</v>
      </c>
      <c r="I32" s="16">
        <v>2771</v>
      </c>
      <c r="J32" s="16">
        <v>146</v>
      </c>
      <c r="K32" s="6"/>
    </row>
    <row r="33" spans="1:11" x14ac:dyDescent="0.2">
      <c r="C33" s="1" t="s">
        <v>19</v>
      </c>
      <c r="D33" s="14">
        <f>E33-H33</f>
        <v>32</v>
      </c>
      <c r="E33" s="15">
        <v>83</v>
      </c>
      <c r="F33" s="16">
        <v>51</v>
      </c>
      <c r="G33" s="16">
        <v>32</v>
      </c>
      <c r="H33" s="15">
        <v>51</v>
      </c>
      <c r="I33" s="16">
        <v>41</v>
      </c>
      <c r="J33" s="16">
        <v>10</v>
      </c>
      <c r="K33" s="6"/>
    </row>
    <row r="34" spans="1:11" x14ac:dyDescent="0.2">
      <c r="D34" s="8"/>
      <c r="H34" s="15"/>
      <c r="I34" s="16"/>
      <c r="J34" s="16"/>
      <c r="K34" s="6"/>
    </row>
    <row r="35" spans="1:11" x14ac:dyDescent="0.2">
      <c r="C35" s="1" t="s">
        <v>20</v>
      </c>
      <c r="D35" s="14">
        <f>E35-H35</f>
        <v>297</v>
      </c>
      <c r="E35" s="15">
        <v>472</v>
      </c>
      <c r="F35" s="16">
        <v>160</v>
      </c>
      <c r="G35" s="16">
        <v>312</v>
      </c>
      <c r="H35" s="15">
        <v>175</v>
      </c>
      <c r="I35" s="16">
        <v>148</v>
      </c>
      <c r="J35" s="16">
        <v>27</v>
      </c>
      <c r="K35" s="6"/>
    </row>
    <row r="36" spans="1:11" x14ac:dyDescent="0.2">
      <c r="C36" s="1" t="s">
        <v>21</v>
      </c>
      <c r="D36" s="14">
        <f>E36-H36</f>
        <v>23456</v>
      </c>
      <c r="E36" s="15">
        <v>35565</v>
      </c>
      <c r="F36" s="16">
        <v>28937</v>
      </c>
      <c r="G36" s="16">
        <v>6628</v>
      </c>
      <c r="H36" s="15">
        <v>12109</v>
      </c>
      <c r="I36" s="16">
        <v>8930</v>
      </c>
      <c r="J36" s="16">
        <v>3179</v>
      </c>
    </row>
    <row r="37" spans="1:11" x14ac:dyDescent="0.2">
      <c r="C37" s="1" t="s">
        <v>22</v>
      </c>
      <c r="D37" s="14">
        <f>E37-H37</f>
        <v>311</v>
      </c>
      <c r="E37" s="15">
        <v>881</v>
      </c>
      <c r="F37" s="16">
        <v>466</v>
      </c>
      <c r="G37" s="16">
        <v>415</v>
      </c>
      <c r="H37" s="15">
        <v>570</v>
      </c>
      <c r="I37" s="16">
        <v>472</v>
      </c>
      <c r="J37" s="16">
        <v>98</v>
      </c>
      <c r="K37" s="6"/>
    </row>
    <row r="38" spans="1:11" x14ac:dyDescent="0.2">
      <c r="C38" s="1" t="s">
        <v>23</v>
      </c>
      <c r="D38" s="14">
        <f>E38-H38</f>
        <v>1432</v>
      </c>
      <c r="E38" s="15">
        <v>2756</v>
      </c>
      <c r="F38" s="16">
        <v>2032</v>
      </c>
      <c r="G38" s="16">
        <v>724</v>
      </c>
      <c r="H38" s="15">
        <v>1324</v>
      </c>
      <c r="I38" s="16">
        <v>1141</v>
      </c>
      <c r="J38" s="16">
        <v>183</v>
      </c>
      <c r="K38" s="6"/>
    </row>
    <row r="39" spans="1:11" x14ac:dyDescent="0.2">
      <c r="C39" s="1" t="s">
        <v>24</v>
      </c>
      <c r="D39" s="14">
        <f>E39-H39</f>
        <v>30</v>
      </c>
      <c r="E39" s="15">
        <v>453</v>
      </c>
      <c r="F39" s="15">
        <v>323</v>
      </c>
      <c r="G39" s="15">
        <v>130</v>
      </c>
      <c r="H39" s="15">
        <v>423</v>
      </c>
      <c r="I39" s="16">
        <v>398</v>
      </c>
      <c r="J39" s="16">
        <v>25</v>
      </c>
      <c r="K39" s="6"/>
    </row>
    <row r="40" spans="1:11" ht="18" thickBot="1" x14ac:dyDescent="0.25">
      <c r="B40" s="4"/>
      <c r="C40" s="19"/>
      <c r="D40" s="20"/>
      <c r="E40" s="21"/>
      <c r="F40" s="21"/>
      <c r="G40" s="21"/>
      <c r="H40" s="21"/>
      <c r="I40" s="21"/>
      <c r="J40" s="21"/>
      <c r="K40" s="6"/>
    </row>
    <row r="41" spans="1:11" x14ac:dyDescent="0.2">
      <c r="C41" s="6"/>
      <c r="D41" s="1" t="s">
        <v>26</v>
      </c>
      <c r="E41" s="6"/>
      <c r="F41" s="6"/>
      <c r="G41" s="6"/>
      <c r="H41" s="6"/>
      <c r="K41" s="6"/>
    </row>
    <row r="44" spans="1:11" x14ac:dyDescent="0.2">
      <c r="A44" s="1"/>
    </row>
  </sheetData>
  <phoneticPr fontId="2"/>
  <pageMargins left="0.4" right="0.56999999999999995" top="0.56999999999999995" bottom="0.51" header="0.51200000000000001" footer="0.51200000000000001"/>
  <pageSetup paperSize="12" scale="75" orientation="portrait" verticalDpi="4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1" transitionEvaluation="1" transitionEntry="1"/>
  <dimension ref="A1:K34"/>
  <sheetViews>
    <sheetView showGridLines="0" topLeftCell="A31" zoomScale="75" zoomScaleNormal="100" workbookViewId="0">
      <selection activeCell="J19" sqref="J19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5.875" style="2" customWidth="1"/>
    <col min="4" max="8" width="14.625" style="2" customWidth="1"/>
    <col min="9" max="256" width="13.375" style="2"/>
    <col min="257" max="257" width="13.375" style="2" customWidth="1"/>
    <col min="258" max="258" width="3.375" style="2" customWidth="1"/>
    <col min="259" max="259" width="15.875" style="2" customWidth="1"/>
    <col min="260" max="264" width="14.625" style="2" customWidth="1"/>
    <col min="265" max="512" width="13.375" style="2"/>
    <col min="513" max="513" width="13.375" style="2" customWidth="1"/>
    <col min="514" max="514" width="3.375" style="2" customWidth="1"/>
    <col min="515" max="515" width="15.875" style="2" customWidth="1"/>
    <col min="516" max="520" width="14.625" style="2" customWidth="1"/>
    <col min="521" max="768" width="13.375" style="2"/>
    <col min="769" max="769" width="13.375" style="2" customWidth="1"/>
    <col min="770" max="770" width="3.375" style="2" customWidth="1"/>
    <col min="771" max="771" width="15.875" style="2" customWidth="1"/>
    <col min="772" max="776" width="14.625" style="2" customWidth="1"/>
    <col min="777" max="1024" width="13.375" style="2"/>
    <col min="1025" max="1025" width="13.375" style="2" customWidth="1"/>
    <col min="1026" max="1026" width="3.375" style="2" customWidth="1"/>
    <col min="1027" max="1027" width="15.875" style="2" customWidth="1"/>
    <col min="1028" max="1032" width="14.625" style="2" customWidth="1"/>
    <col min="1033" max="1280" width="13.375" style="2"/>
    <col min="1281" max="1281" width="13.375" style="2" customWidth="1"/>
    <col min="1282" max="1282" width="3.375" style="2" customWidth="1"/>
    <col min="1283" max="1283" width="15.875" style="2" customWidth="1"/>
    <col min="1284" max="1288" width="14.625" style="2" customWidth="1"/>
    <col min="1289" max="1536" width="13.375" style="2"/>
    <col min="1537" max="1537" width="13.375" style="2" customWidth="1"/>
    <col min="1538" max="1538" width="3.375" style="2" customWidth="1"/>
    <col min="1539" max="1539" width="15.875" style="2" customWidth="1"/>
    <col min="1540" max="1544" width="14.625" style="2" customWidth="1"/>
    <col min="1545" max="1792" width="13.375" style="2"/>
    <col min="1793" max="1793" width="13.375" style="2" customWidth="1"/>
    <col min="1794" max="1794" width="3.375" style="2" customWidth="1"/>
    <col min="1795" max="1795" width="15.875" style="2" customWidth="1"/>
    <col min="1796" max="1800" width="14.625" style="2" customWidth="1"/>
    <col min="1801" max="2048" width="13.375" style="2"/>
    <col min="2049" max="2049" width="13.375" style="2" customWidth="1"/>
    <col min="2050" max="2050" width="3.375" style="2" customWidth="1"/>
    <col min="2051" max="2051" width="15.875" style="2" customWidth="1"/>
    <col min="2052" max="2056" width="14.625" style="2" customWidth="1"/>
    <col min="2057" max="2304" width="13.375" style="2"/>
    <col min="2305" max="2305" width="13.375" style="2" customWidth="1"/>
    <col min="2306" max="2306" width="3.375" style="2" customWidth="1"/>
    <col min="2307" max="2307" width="15.875" style="2" customWidth="1"/>
    <col min="2308" max="2312" width="14.625" style="2" customWidth="1"/>
    <col min="2313" max="2560" width="13.375" style="2"/>
    <col min="2561" max="2561" width="13.375" style="2" customWidth="1"/>
    <col min="2562" max="2562" width="3.375" style="2" customWidth="1"/>
    <col min="2563" max="2563" width="15.875" style="2" customWidth="1"/>
    <col min="2564" max="2568" width="14.625" style="2" customWidth="1"/>
    <col min="2569" max="2816" width="13.375" style="2"/>
    <col min="2817" max="2817" width="13.375" style="2" customWidth="1"/>
    <col min="2818" max="2818" width="3.375" style="2" customWidth="1"/>
    <col min="2819" max="2819" width="15.875" style="2" customWidth="1"/>
    <col min="2820" max="2824" width="14.625" style="2" customWidth="1"/>
    <col min="2825" max="3072" width="13.375" style="2"/>
    <col min="3073" max="3073" width="13.375" style="2" customWidth="1"/>
    <col min="3074" max="3074" width="3.375" style="2" customWidth="1"/>
    <col min="3075" max="3075" width="15.875" style="2" customWidth="1"/>
    <col min="3076" max="3080" width="14.625" style="2" customWidth="1"/>
    <col min="3081" max="3328" width="13.375" style="2"/>
    <col min="3329" max="3329" width="13.375" style="2" customWidth="1"/>
    <col min="3330" max="3330" width="3.375" style="2" customWidth="1"/>
    <col min="3331" max="3331" width="15.875" style="2" customWidth="1"/>
    <col min="3332" max="3336" width="14.625" style="2" customWidth="1"/>
    <col min="3337" max="3584" width="13.375" style="2"/>
    <col min="3585" max="3585" width="13.375" style="2" customWidth="1"/>
    <col min="3586" max="3586" width="3.375" style="2" customWidth="1"/>
    <col min="3587" max="3587" width="15.875" style="2" customWidth="1"/>
    <col min="3588" max="3592" width="14.625" style="2" customWidth="1"/>
    <col min="3593" max="3840" width="13.375" style="2"/>
    <col min="3841" max="3841" width="13.375" style="2" customWidth="1"/>
    <col min="3842" max="3842" width="3.375" style="2" customWidth="1"/>
    <col min="3843" max="3843" width="15.875" style="2" customWidth="1"/>
    <col min="3844" max="3848" width="14.625" style="2" customWidth="1"/>
    <col min="3849" max="4096" width="13.375" style="2"/>
    <col min="4097" max="4097" width="13.375" style="2" customWidth="1"/>
    <col min="4098" max="4098" width="3.375" style="2" customWidth="1"/>
    <col min="4099" max="4099" width="15.875" style="2" customWidth="1"/>
    <col min="4100" max="4104" width="14.625" style="2" customWidth="1"/>
    <col min="4105" max="4352" width="13.375" style="2"/>
    <col min="4353" max="4353" width="13.375" style="2" customWidth="1"/>
    <col min="4354" max="4354" width="3.375" style="2" customWidth="1"/>
    <col min="4355" max="4355" width="15.875" style="2" customWidth="1"/>
    <col min="4356" max="4360" width="14.625" style="2" customWidth="1"/>
    <col min="4361" max="4608" width="13.375" style="2"/>
    <col min="4609" max="4609" width="13.375" style="2" customWidth="1"/>
    <col min="4610" max="4610" width="3.375" style="2" customWidth="1"/>
    <col min="4611" max="4611" width="15.875" style="2" customWidth="1"/>
    <col min="4612" max="4616" width="14.625" style="2" customWidth="1"/>
    <col min="4617" max="4864" width="13.375" style="2"/>
    <col min="4865" max="4865" width="13.375" style="2" customWidth="1"/>
    <col min="4866" max="4866" width="3.375" style="2" customWidth="1"/>
    <col min="4867" max="4867" width="15.875" style="2" customWidth="1"/>
    <col min="4868" max="4872" width="14.625" style="2" customWidth="1"/>
    <col min="4873" max="5120" width="13.375" style="2"/>
    <col min="5121" max="5121" width="13.375" style="2" customWidth="1"/>
    <col min="5122" max="5122" width="3.375" style="2" customWidth="1"/>
    <col min="5123" max="5123" width="15.875" style="2" customWidth="1"/>
    <col min="5124" max="5128" width="14.625" style="2" customWidth="1"/>
    <col min="5129" max="5376" width="13.375" style="2"/>
    <col min="5377" max="5377" width="13.375" style="2" customWidth="1"/>
    <col min="5378" max="5378" width="3.375" style="2" customWidth="1"/>
    <col min="5379" max="5379" width="15.875" style="2" customWidth="1"/>
    <col min="5380" max="5384" width="14.625" style="2" customWidth="1"/>
    <col min="5385" max="5632" width="13.375" style="2"/>
    <col min="5633" max="5633" width="13.375" style="2" customWidth="1"/>
    <col min="5634" max="5634" width="3.375" style="2" customWidth="1"/>
    <col min="5635" max="5635" width="15.875" style="2" customWidth="1"/>
    <col min="5636" max="5640" width="14.625" style="2" customWidth="1"/>
    <col min="5641" max="5888" width="13.375" style="2"/>
    <col min="5889" max="5889" width="13.375" style="2" customWidth="1"/>
    <col min="5890" max="5890" width="3.375" style="2" customWidth="1"/>
    <col min="5891" max="5891" width="15.875" style="2" customWidth="1"/>
    <col min="5892" max="5896" width="14.625" style="2" customWidth="1"/>
    <col min="5897" max="6144" width="13.375" style="2"/>
    <col min="6145" max="6145" width="13.375" style="2" customWidth="1"/>
    <col min="6146" max="6146" width="3.375" style="2" customWidth="1"/>
    <col min="6147" max="6147" width="15.875" style="2" customWidth="1"/>
    <col min="6148" max="6152" width="14.625" style="2" customWidth="1"/>
    <col min="6153" max="6400" width="13.375" style="2"/>
    <col min="6401" max="6401" width="13.375" style="2" customWidth="1"/>
    <col min="6402" max="6402" width="3.375" style="2" customWidth="1"/>
    <col min="6403" max="6403" width="15.875" style="2" customWidth="1"/>
    <col min="6404" max="6408" width="14.625" style="2" customWidth="1"/>
    <col min="6409" max="6656" width="13.375" style="2"/>
    <col min="6657" max="6657" width="13.375" style="2" customWidth="1"/>
    <col min="6658" max="6658" width="3.375" style="2" customWidth="1"/>
    <col min="6659" max="6659" width="15.875" style="2" customWidth="1"/>
    <col min="6660" max="6664" width="14.625" style="2" customWidth="1"/>
    <col min="6665" max="6912" width="13.375" style="2"/>
    <col min="6913" max="6913" width="13.375" style="2" customWidth="1"/>
    <col min="6914" max="6914" width="3.375" style="2" customWidth="1"/>
    <col min="6915" max="6915" width="15.875" style="2" customWidth="1"/>
    <col min="6916" max="6920" width="14.625" style="2" customWidth="1"/>
    <col min="6921" max="7168" width="13.375" style="2"/>
    <col min="7169" max="7169" width="13.375" style="2" customWidth="1"/>
    <col min="7170" max="7170" width="3.375" style="2" customWidth="1"/>
    <col min="7171" max="7171" width="15.875" style="2" customWidth="1"/>
    <col min="7172" max="7176" width="14.625" style="2" customWidth="1"/>
    <col min="7177" max="7424" width="13.375" style="2"/>
    <col min="7425" max="7425" width="13.375" style="2" customWidth="1"/>
    <col min="7426" max="7426" width="3.375" style="2" customWidth="1"/>
    <col min="7427" max="7427" width="15.875" style="2" customWidth="1"/>
    <col min="7428" max="7432" width="14.625" style="2" customWidth="1"/>
    <col min="7433" max="7680" width="13.375" style="2"/>
    <col min="7681" max="7681" width="13.375" style="2" customWidth="1"/>
    <col min="7682" max="7682" width="3.375" style="2" customWidth="1"/>
    <col min="7683" max="7683" width="15.875" style="2" customWidth="1"/>
    <col min="7684" max="7688" width="14.625" style="2" customWidth="1"/>
    <col min="7689" max="7936" width="13.375" style="2"/>
    <col min="7937" max="7937" width="13.375" style="2" customWidth="1"/>
    <col min="7938" max="7938" width="3.375" style="2" customWidth="1"/>
    <col min="7939" max="7939" width="15.875" style="2" customWidth="1"/>
    <col min="7940" max="7944" width="14.625" style="2" customWidth="1"/>
    <col min="7945" max="8192" width="13.375" style="2"/>
    <col min="8193" max="8193" width="13.375" style="2" customWidth="1"/>
    <col min="8194" max="8194" width="3.375" style="2" customWidth="1"/>
    <col min="8195" max="8195" width="15.875" style="2" customWidth="1"/>
    <col min="8196" max="8200" width="14.625" style="2" customWidth="1"/>
    <col min="8201" max="8448" width="13.375" style="2"/>
    <col min="8449" max="8449" width="13.375" style="2" customWidth="1"/>
    <col min="8450" max="8450" width="3.375" style="2" customWidth="1"/>
    <col min="8451" max="8451" width="15.875" style="2" customWidth="1"/>
    <col min="8452" max="8456" width="14.625" style="2" customWidth="1"/>
    <col min="8457" max="8704" width="13.375" style="2"/>
    <col min="8705" max="8705" width="13.375" style="2" customWidth="1"/>
    <col min="8706" max="8706" width="3.375" style="2" customWidth="1"/>
    <col min="8707" max="8707" width="15.875" style="2" customWidth="1"/>
    <col min="8708" max="8712" width="14.625" style="2" customWidth="1"/>
    <col min="8713" max="8960" width="13.375" style="2"/>
    <col min="8961" max="8961" width="13.375" style="2" customWidth="1"/>
    <col min="8962" max="8962" width="3.375" style="2" customWidth="1"/>
    <col min="8963" max="8963" width="15.875" style="2" customWidth="1"/>
    <col min="8964" max="8968" width="14.625" style="2" customWidth="1"/>
    <col min="8969" max="9216" width="13.375" style="2"/>
    <col min="9217" max="9217" width="13.375" style="2" customWidth="1"/>
    <col min="9218" max="9218" width="3.375" style="2" customWidth="1"/>
    <col min="9219" max="9219" width="15.875" style="2" customWidth="1"/>
    <col min="9220" max="9224" width="14.625" style="2" customWidth="1"/>
    <col min="9225" max="9472" width="13.375" style="2"/>
    <col min="9473" max="9473" width="13.375" style="2" customWidth="1"/>
    <col min="9474" max="9474" width="3.375" style="2" customWidth="1"/>
    <col min="9475" max="9475" width="15.875" style="2" customWidth="1"/>
    <col min="9476" max="9480" width="14.625" style="2" customWidth="1"/>
    <col min="9481" max="9728" width="13.375" style="2"/>
    <col min="9729" max="9729" width="13.375" style="2" customWidth="1"/>
    <col min="9730" max="9730" width="3.375" style="2" customWidth="1"/>
    <col min="9731" max="9731" width="15.875" style="2" customWidth="1"/>
    <col min="9732" max="9736" width="14.625" style="2" customWidth="1"/>
    <col min="9737" max="9984" width="13.375" style="2"/>
    <col min="9985" max="9985" width="13.375" style="2" customWidth="1"/>
    <col min="9986" max="9986" width="3.375" style="2" customWidth="1"/>
    <col min="9987" max="9987" width="15.875" style="2" customWidth="1"/>
    <col min="9988" max="9992" width="14.625" style="2" customWidth="1"/>
    <col min="9993" max="10240" width="13.375" style="2"/>
    <col min="10241" max="10241" width="13.375" style="2" customWidth="1"/>
    <col min="10242" max="10242" width="3.375" style="2" customWidth="1"/>
    <col min="10243" max="10243" width="15.875" style="2" customWidth="1"/>
    <col min="10244" max="10248" width="14.625" style="2" customWidth="1"/>
    <col min="10249" max="10496" width="13.375" style="2"/>
    <col min="10497" max="10497" width="13.375" style="2" customWidth="1"/>
    <col min="10498" max="10498" width="3.375" style="2" customWidth="1"/>
    <col min="10499" max="10499" width="15.875" style="2" customWidth="1"/>
    <col min="10500" max="10504" width="14.625" style="2" customWidth="1"/>
    <col min="10505" max="10752" width="13.375" style="2"/>
    <col min="10753" max="10753" width="13.375" style="2" customWidth="1"/>
    <col min="10754" max="10754" width="3.375" style="2" customWidth="1"/>
    <col min="10755" max="10755" width="15.875" style="2" customWidth="1"/>
    <col min="10756" max="10760" width="14.625" style="2" customWidth="1"/>
    <col min="10761" max="11008" width="13.375" style="2"/>
    <col min="11009" max="11009" width="13.375" style="2" customWidth="1"/>
    <col min="11010" max="11010" width="3.375" style="2" customWidth="1"/>
    <col min="11011" max="11011" width="15.875" style="2" customWidth="1"/>
    <col min="11012" max="11016" width="14.625" style="2" customWidth="1"/>
    <col min="11017" max="11264" width="13.375" style="2"/>
    <col min="11265" max="11265" width="13.375" style="2" customWidth="1"/>
    <col min="11266" max="11266" width="3.375" style="2" customWidth="1"/>
    <col min="11267" max="11267" width="15.875" style="2" customWidth="1"/>
    <col min="11268" max="11272" width="14.625" style="2" customWidth="1"/>
    <col min="11273" max="11520" width="13.375" style="2"/>
    <col min="11521" max="11521" width="13.375" style="2" customWidth="1"/>
    <col min="11522" max="11522" width="3.375" style="2" customWidth="1"/>
    <col min="11523" max="11523" width="15.875" style="2" customWidth="1"/>
    <col min="11524" max="11528" width="14.625" style="2" customWidth="1"/>
    <col min="11529" max="11776" width="13.375" style="2"/>
    <col min="11777" max="11777" width="13.375" style="2" customWidth="1"/>
    <col min="11778" max="11778" width="3.375" style="2" customWidth="1"/>
    <col min="11779" max="11779" width="15.875" style="2" customWidth="1"/>
    <col min="11780" max="11784" width="14.625" style="2" customWidth="1"/>
    <col min="11785" max="12032" width="13.375" style="2"/>
    <col min="12033" max="12033" width="13.375" style="2" customWidth="1"/>
    <col min="12034" max="12034" width="3.375" style="2" customWidth="1"/>
    <col min="12035" max="12035" width="15.875" style="2" customWidth="1"/>
    <col min="12036" max="12040" width="14.625" style="2" customWidth="1"/>
    <col min="12041" max="12288" width="13.375" style="2"/>
    <col min="12289" max="12289" width="13.375" style="2" customWidth="1"/>
    <col min="12290" max="12290" width="3.375" style="2" customWidth="1"/>
    <col min="12291" max="12291" width="15.875" style="2" customWidth="1"/>
    <col min="12292" max="12296" width="14.625" style="2" customWidth="1"/>
    <col min="12297" max="12544" width="13.375" style="2"/>
    <col min="12545" max="12545" width="13.375" style="2" customWidth="1"/>
    <col min="12546" max="12546" width="3.375" style="2" customWidth="1"/>
    <col min="12547" max="12547" width="15.875" style="2" customWidth="1"/>
    <col min="12548" max="12552" width="14.625" style="2" customWidth="1"/>
    <col min="12553" max="12800" width="13.375" style="2"/>
    <col min="12801" max="12801" width="13.375" style="2" customWidth="1"/>
    <col min="12802" max="12802" width="3.375" style="2" customWidth="1"/>
    <col min="12803" max="12803" width="15.875" style="2" customWidth="1"/>
    <col min="12804" max="12808" width="14.625" style="2" customWidth="1"/>
    <col min="12809" max="13056" width="13.375" style="2"/>
    <col min="13057" max="13057" width="13.375" style="2" customWidth="1"/>
    <col min="13058" max="13058" width="3.375" style="2" customWidth="1"/>
    <col min="13059" max="13059" width="15.875" style="2" customWidth="1"/>
    <col min="13060" max="13064" width="14.625" style="2" customWidth="1"/>
    <col min="13065" max="13312" width="13.375" style="2"/>
    <col min="13313" max="13313" width="13.375" style="2" customWidth="1"/>
    <col min="13314" max="13314" width="3.375" style="2" customWidth="1"/>
    <col min="13315" max="13315" width="15.875" style="2" customWidth="1"/>
    <col min="13316" max="13320" width="14.625" style="2" customWidth="1"/>
    <col min="13321" max="13568" width="13.375" style="2"/>
    <col min="13569" max="13569" width="13.375" style="2" customWidth="1"/>
    <col min="13570" max="13570" width="3.375" style="2" customWidth="1"/>
    <col min="13571" max="13571" width="15.875" style="2" customWidth="1"/>
    <col min="13572" max="13576" width="14.625" style="2" customWidth="1"/>
    <col min="13577" max="13824" width="13.375" style="2"/>
    <col min="13825" max="13825" width="13.375" style="2" customWidth="1"/>
    <col min="13826" max="13826" width="3.375" style="2" customWidth="1"/>
    <col min="13827" max="13827" width="15.875" style="2" customWidth="1"/>
    <col min="13828" max="13832" width="14.625" style="2" customWidth="1"/>
    <col min="13833" max="14080" width="13.375" style="2"/>
    <col min="14081" max="14081" width="13.375" style="2" customWidth="1"/>
    <col min="14082" max="14082" width="3.375" style="2" customWidth="1"/>
    <col min="14083" max="14083" width="15.875" style="2" customWidth="1"/>
    <col min="14084" max="14088" width="14.625" style="2" customWidth="1"/>
    <col min="14089" max="14336" width="13.375" style="2"/>
    <col min="14337" max="14337" width="13.375" style="2" customWidth="1"/>
    <col min="14338" max="14338" width="3.375" style="2" customWidth="1"/>
    <col min="14339" max="14339" width="15.875" style="2" customWidth="1"/>
    <col min="14340" max="14344" width="14.625" style="2" customWidth="1"/>
    <col min="14345" max="14592" width="13.375" style="2"/>
    <col min="14593" max="14593" width="13.375" style="2" customWidth="1"/>
    <col min="14594" max="14594" width="3.375" style="2" customWidth="1"/>
    <col min="14595" max="14595" width="15.875" style="2" customWidth="1"/>
    <col min="14596" max="14600" width="14.625" style="2" customWidth="1"/>
    <col min="14601" max="14848" width="13.375" style="2"/>
    <col min="14849" max="14849" width="13.375" style="2" customWidth="1"/>
    <col min="14850" max="14850" width="3.375" style="2" customWidth="1"/>
    <col min="14851" max="14851" width="15.875" style="2" customWidth="1"/>
    <col min="14852" max="14856" width="14.625" style="2" customWidth="1"/>
    <col min="14857" max="15104" width="13.375" style="2"/>
    <col min="15105" max="15105" width="13.375" style="2" customWidth="1"/>
    <col min="15106" max="15106" width="3.375" style="2" customWidth="1"/>
    <col min="15107" max="15107" width="15.875" style="2" customWidth="1"/>
    <col min="15108" max="15112" width="14.625" style="2" customWidth="1"/>
    <col min="15113" max="15360" width="13.375" style="2"/>
    <col min="15361" max="15361" width="13.375" style="2" customWidth="1"/>
    <col min="15362" max="15362" width="3.375" style="2" customWidth="1"/>
    <col min="15363" max="15363" width="15.875" style="2" customWidth="1"/>
    <col min="15364" max="15368" width="14.625" style="2" customWidth="1"/>
    <col min="15369" max="15616" width="13.375" style="2"/>
    <col min="15617" max="15617" width="13.375" style="2" customWidth="1"/>
    <col min="15618" max="15618" width="3.375" style="2" customWidth="1"/>
    <col min="15619" max="15619" width="15.875" style="2" customWidth="1"/>
    <col min="15620" max="15624" width="14.625" style="2" customWidth="1"/>
    <col min="15625" max="15872" width="13.375" style="2"/>
    <col min="15873" max="15873" width="13.375" style="2" customWidth="1"/>
    <col min="15874" max="15874" width="3.375" style="2" customWidth="1"/>
    <col min="15875" max="15875" width="15.875" style="2" customWidth="1"/>
    <col min="15876" max="15880" width="14.625" style="2" customWidth="1"/>
    <col min="15881" max="16128" width="13.375" style="2"/>
    <col min="16129" max="16129" width="13.375" style="2" customWidth="1"/>
    <col min="16130" max="16130" width="3.375" style="2" customWidth="1"/>
    <col min="16131" max="16131" width="15.875" style="2" customWidth="1"/>
    <col min="16132" max="16136" width="14.625" style="2" customWidth="1"/>
    <col min="16137" max="16384" width="13.375" style="2"/>
  </cols>
  <sheetData>
    <row r="1" spans="1:11" x14ac:dyDescent="0.2">
      <c r="A1" s="1"/>
    </row>
    <row r="6" spans="1:11" x14ac:dyDescent="0.2">
      <c r="D6" s="3" t="s">
        <v>27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5" t="s">
        <v>2</v>
      </c>
    </row>
    <row r="8" spans="1:11" x14ac:dyDescent="0.2">
      <c r="D8" s="22" t="s">
        <v>28</v>
      </c>
      <c r="H8" s="22" t="s">
        <v>29</v>
      </c>
    </row>
    <row r="9" spans="1:11" x14ac:dyDescent="0.2">
      <c r="D9" s="12" t="s">
        <v>30</v>
      </c>
      <c r="E9" s="9"/>
      <c r="F9" s="9"/>
      <c r="G9" s="9"/>
      <c r="H9" s="12" t="s">
        <v>31</v>
      </c>
      <c r="I9" s="9"/>
      <c r="J9" s="9"/>
      <c r="K9" s="9"/>
    </row>
    <row r="10" spans="1:11" x14ac:dyDescent="0.2">
      <c r="D10" s="22" t="s">
        <v>32</v>
      </c>
      <c r="E10" s="22" t="s">
        <v>33</v>
      </c>
      <c r="F10" s="22" t="s">
        <v>34</v>
      </c>
      <c r="G10" s="23">
        <v>2000</v>
      </c>
      <c r="H10" s="22" t="s">
        <v>32</v>
      </c>
      <c r="I10" s="22" t="s">
        <v>35</v>
      </c>
      <c r="J10" s="22" t="s">
        <v>36</v>
      </c>
      <c r="K10" s="24">
        <v>2000</v>
      </c>
    </row>
    <row r="11" spans="1:11" x14ac:dyDescent="0.2">
      <c r="B11" s="9"/>
      <c r="C11" s="9"/>
      <c r="D11" s="12" t="s">
        <v>37</v>
      </c>
      <c r="E11" s="12" t="s">
        <v>38</v>
      </c>
      <c r="F11" s="12" t="s">
        <v>39</v>
      </c>
      <c r="G11" s="12" t="s">
        <v>40</v>
      </c>
      <c r="H11" s="12" t="s">
        <v>37</v>
      </c>
      <c r="I11" s="12" t="s">
        <v>41</v>
      </c>
      <c r="J11" s="12" t="s">
        <v>42</v>
      </c>
      <c r="K11" s="12" t="s">
        <v>40</v>
      </c>
    </row>
    <row r="12" spans="1:11" x14ac:dyDescent="0.2">
      <c r="D12" s="8"/>
    </row>
    <row r="13" spans="1:11" x14ac:dyDescent="0.2">
      <c r="C13" s="3" t="s">
        <v>43</v>
      </c>
      <c r="D13" s="11">
        <f t="shared" ref="D13:K13" si="0">SUM(D15:D31)</f>
        <v>21692</v>
      </c>
      <c r="E13" s="6">
        <f t="shared" si="0"/>
        <v>27402</v>
      </c>
      <c r="F13" s="6">
        <f t="shared" si="0"/>
        <v>35076</v>
      </c>
      <c r="G13" s="6">
        <f t="shared" si="0"/>
        <v>33417</v>
      </c>
      <c r="H13" s="6">
        <f t="shared" si="0"/>
        <v>11349</v>
      </c>
      <c r="I13" s="6">
        <f t="shared" si="0"/>
        <v>11636</v>
      </c>
      <c r="J13" s="6">
        <f t="shared" si="0"/>
        <v>13372</v>
      </c>
      <c r="K13" s="6">
        <f t="shared" si="0"/>
        <v>13970</v>
      </c>
    </row>
    <row r="14" spans="1:11" x14ac:dyDescent="0.2">
      <c r="D14" s="8"/>
    </row>
    <row r="15" spans="1:11" x14ac:dyDescent="0.2">
      <c r="C15" s="1" t="s">
        <v>44</v>
      </c>
      <c r="D15" s="25">
        <v>31</v>
      </c>
      <c r="E15" s="16">
        <v>47</v>
      </c>
      <c r="F15" s="16">
        <v>79</v>
      </c>
      <c r="G15" s="16">
        <v>97</v>
      </c>
      <c r="H15" s="16">
        <v>31</v>
      </c>
      <c r="I15" s="16">
        <v>27</v>
      </c>
      <c r="J15" s="16">
        <v>42</v>
      </c>
      <c r="K15" s="16">
        <v>38</v>
      </c>
    </row>
    <row r="16" spans="1:11" x14ac:dyDescent="0.2">
      <c r="C16" s="1" t="s">
        <v>45</v>
      </c>
      <c r="D16" s="25">
        <v>200</v>
      </c>
      <c r="E16" s="16">
        <v>134</v>
      </c>
      <c r="F16" s="16">
        <v>113</v>
      </c>
      <c r="G16" s="16">
        <v>92</v>
      </c>
      <c r="H16" s="16">
        <v>67</v>
      </c>
      <c r="I16" s="16">
        <v>45</v>
      </c>
      <c r="J16" s="16">
        <v>45</v>
      </c>
      <c r="K16" s="16">
        <v>38</v>
      </c>
    </row>
    <row r="17" spans="1:11" x14ac:dyDescent="0.2">
      <c r="C17" s="1" t="s">
        <v>46</v>
      </c>
      <c r="D17" s="25">
        <v>124</v>
      </c>
      <c r="E17" s="16">
        <v>56</v>
      </c>
      <c r="F17" s="16">
        <v>79</v>
      </c>
      <c r="G17" s="16">
        <v>39</v>
      </c>
      <c r="H17" s="16">
        <v>294</v>
      </c>
      <c r="I17" s="16">
        <v>198</v>
      </c>
      <c r="J17" s="16">
        <v>97</v>
      </c>
      <c r="K17" s="16">
        <v>49</v>
      </c>
    </row>
    <row r="18" spans="1:11" x14ac:dyDescent="0.2">
      <c r="D18" s="8"/>
      <c r="G18" s="16"/>
      <c r="K18" s="16"/>
    </row>
    <row r="19" spans="1:11" x14ac:dyDescent="0.2">
      <c r="C19" s="1" t="s">
        <v>47</v>
      </c>
      <c r="D19" s="25">
        <v>19</v>
      </c>
      <c r="E19" s="16">
        <v>13</v>
      </c>
      <c r="F19" s="16">
        <v>22</v>
      </c>
      <c r="G19" s="16">
        <v>12</v>
      </c>
      <c r="H19" s="16">
        <v>14</v>
      </c>
      <c r="I19" s="16">
        <v>6</v>
      </c>
      <c r="J19" s="16">
        <v>7</v>
      </c>
      <c r="K19" s="16">
        <v>4</v>
      </c>
    </row>
    <row r="20" spans="1:11" x14ac:dyDescent="0.2">
      <c r="C20" s="1" t="s">
        <v>48</v>
      </c>
      <c r="D20" s="25">
        <v>1547</v>
      </c>
      <c r="E20" s="16">
        <v>2234</v>
      </c>
      <c r="F20" s="16">
        <v>3097</v>
      </c>
      <c r="G20" s="16">
        <v>3036</v>
      </c>
      <c r="H20" s="16">
        <v>1330</v>
      </c>
      <c r="I20" s="16">
        <v>1582</v>
      </c>
      <c r="J20" s="16">
        <v>1744</v>
      </c>
      <c r="K20" s="16">
        <v>1945</v>
      </c>
    </row>
    <row r="21" spans="1:11" x14ac:dyDescent="0.2">
      <c r="C21" s="1" t="s">
        <v>49</v>
      </c>
      <c r="D21" s="25">
        <v>4489</v>
      </c>
      <c r="E21" s="16">
        <v>5838</v>
      </c>
      <c r="F21" s="16">
        <v>6776</v>
      </c>
      <c r="G21" s="16">
        <v>6374</v>
      </c>
      <c r="H21" s="16">
        <v>1854</v>
      </c>
      <c r="I21" s="16">
        <v>1779</v>
      </c>
      <c r="J21" s="16">
        <v>2062</v>
      </c>
      <c r="K21" s="16">
        <v>1951</v>
      </c>
    </row>
    <row r="22" spans="1:11" x14ac:dyDescent="0.2">
      <c r="D22" s="8"/>
      <c r="G22" s="16"/>
      <c r="K22" s="16"/>
    </row>
    <row r="23" spans="1:11" x14ac:dyDescent="0.2">
      <c r="C23" s="1" t="s">
        <v>50</v>
      </c>
      <c r="D23" s="25">
        <v>310</v>
      </c>
      <c r="E23" s="16">
        <v>439</v>
      </c>
      <c r="F23" s="16">
        <v>671</v>
      </c>
      <c r="G23" s="16">
        <v>620</v>
      </c>
      <c r="H23" s="16">
        <v>248</v>
      </c>
      <c r="I23" s="16">
        <v>201</v>
      </c>
      <c r="J23" s="16">
        <v>244</v>
      </c>
      <c r="K23" s="16">
        <v>253</v>
      </c>
    </row>
    <row r="24" spans="1:11" x14ac:dyDescent="0.2">
      <c r="C24" s="1" t="s">
        <v>51</v>
      </c>
      <c r="D24" s="25">
        <v>4405</v>
      </c>
      <c r="E24" s="16">
        <v>4142</v>
      </c>
      <c r="F24" s="16">
        <v>5437</v>
      </c>
      <c r="G24" s="16">
        <v>4813</v>
      </c>
      <c r="H24" s="16">
        <v>1928</v>
      </c>
      <c r="I24" s="16">
        <v>1544</v>
      </c>
      <c r="J24" s="16">
        <v>1528</v>
      </c>
      <c r="K24" s="16">
        <v>1402</v>
      </c>
    </row>
    <row r="25" spans="1:11" x14ac:dyDescent="0.2">
      <c r="C25" s="1" t="s">
        <v>52</v>
      </c>
      <c r="D25" s="25">
        <v>3878</v>
      </c>
      <c r="E25" s="16">
        <v>5148</v>
      </c>
      <c r="F25" s="16">
        <v>6411</v>
      </c>
      <c r="G25" s="16">
        <v>5942</v>
      </c>
      <c r="H25" s="16">
        <v>2230</v>
      </c>
      <c r="I25" s="16">
        <v>2352</v>
      </c>
      <c r="J25" s="16">
        <v>2763</v>
      </c>
      <c r="K25" s="16">
        <v>2894</v>
      </c>
    </row>
    <row r="26" spans="1:11" x14ac:dyDescent="0.2">
      <c r="C26" s="1" t="s">
        <v>53</v>
      </c>
      <c r="D26" s="25">
        <v>1230</v>
      </c>
      <c r="E26" s="16">
        <v>1542</v>
      </c>
      <c r="F26" s="16">
        <v>1745</v>
      </c>
      <c r="G26" s="16">
        <v>1354</v>
      </c>
      <c r="H26" s="16">
        <v>659</v>
      </c>
      <c r="I26" s="16">
        <v>738</v>
      </c>
      <c r="J26" s="16">
        <v>846</v>
      </c>
      <c r="K26" s="16">
        <v>879</v>
      </c>
    </row>
    <row r="27" spans="1:11" x14ac:dyDescent="0.2">
      <c r="D27" s="8"/>
      <c r="G27" s="16"/>
      <c r="K27" s="16"/>
    </row>
    <row r="28" spans="1:11" x14ac:dyDescent="0.2">
      <c r="C28" s="1" t="s">
        <v>54</v>
      </c>
      <c r="D28" s="25">
        <v>183</v>
      </c>
      <c r="E28" s="16">
        <v>388</v>
      </c>
      <c r="F28" s="16">
        <v>425</v>
      </c>
      <c r="G28" s="16">
        <v>336</v>
      </c>
      <c r="H28" s="16">
        <v>75</v>
      </c>
      <c r="I28" s="16">
        <v>141</v>
      </c>
      <c r="J28" s="16">
        <v>156</v>
      </c>
      <c r="K28" s="16">
        <v>164</v>
      </c>
    </row>
    <row r="29" spans="1:11" x14ac:dyDescent="0.2">
      <c r="A29" s="6"/>
      <c r="C29" s="1" t="s">
        <v>55</v>
      </c>
      <c r="D29" s="25">
        <v>4529</v>
      </c>
      <c r="E29" s="16">
        <v>6273</v>
      </c>
      <c r="F29" s="16">
        <v>8564</v>
      </c>
      <c r="G29" s="16">
        <v>8934</v>
      </c>
      <c r="H29" s="16">
        <v>2151</v>
      </c>
      <c r="I29" s="16">
        <v>2511</v>
      </c>
      <c r="J29" s="16">
        <v>3230</v>
      </c>
      <c r="K29" s="16">
        <v>3628</v>
      </c>
    </row>
    <row r="30" spans="1:11" x14ac:dyDescent="0.2">
      <c r="A30" s="6"/>
      <c r="C30" s="1" t="s">
        <v>56</v>
      </c>
      <c r="D30" s="25">
        <v>719</v>
      </c>
      <c r="E30" s="16">
        <v>1035</v>
      </c>
      <c r="F30" s="16">
        <v>1511</v>
      </c>
      <c r="G30" s="16">
        <v>1597</v>
      </c>
      <c r="H30" s="16">
        <v>454</v>
      </c>
      <c r="I30" s="16">
        <v>471</v>
      </c>
      <c r="J30" s="16">
        <v>541</v>
      </c>
      <c r="K30" s="16">
        <v>616</v>
      </c>
    </row>
    <row r="31" spans="1:11" x14ac:dyDescent="0.2">
      <c r="A31" s="6"/>
      <c r="C31" s="1" t="s">
        <v>57</v>
      </c>
      <c r="D31" s="25">
        <v>28</v>
      </c>
      <c r="E31" s="16">
        <v>113</v>
      </c>
      <c r="F31" s="16">
        <v>146</v>
      </c>
      <c r="G31" s="16">
        <v>171</v>
      </c>
      <c r="H31" s="16">
        <v>14</v>
      </c>
      <c r="I31" s="16">
        <v>41</v>
      </c>
      <c r="J31" s="16">
        <v>67</v>
      </c>
      <c r="K31" s="16">
        <v>109</v>
      </c>
    </row>
    <row r="32" spans="1:11" ht="18" thickBot="1" x14ac:dyDescent="0.25">
      <c r="A32" s="6"/>
      <c r="B32" s="4"/>
      <c r="C32" s="19"/>
      <c r="D32" s="26"/>
      <c r="E32" s="19"/>
      <c r="F32" s="27"/>
      <c r="G32" s="19"/>
      <c r="H32" s="19"/>
      <c r="I32" s="19"/>
      <c r="J32" s="19"/>
      <c r="K32" s="19"/>
    </row>
    <row r="33" spans="1:11" x14ac:dyDescent="0.2">
      <c r="A33" s="6"/>
      <c r="C33" s="6"/>
      <c r="D33" s="1" t="s">
        <v>26</v>
      </c>
      <c r="E33" s="6"/>
      <c r="F33" s="18"/>
      <c r="G33" s="18"/>
      <c r="H33" s="6"/>
      <c r="I33" s="6"/>
      <c r="J33" s="6"/>
      <c r="K33" s="6"/>
    </row>
    <row r="34" spans="1:11" x14ac:dyDescent="0.2">
      <c r="A34" s="1"/>
    </row>
  </sheetData>
  <phoneticPr fontId="2"/>
  <pageMargins left="0.4" right="0.56999999999999995" top="0.56999999999999995" bottom="0.51" header="0.51200000000000001" footer="0.51200000000000001"/>
  <pageSetup paperSize="12" scale="75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146"/>
  <sheetViews>
    <sheetView showGridLines="0" zoomScale="75" zoomScaleNormal="100" workbookViewId="0">
      <selection activeCell="H142" sqref="H142"/>
    </sheetView>
  </sheetViews>
  <sheetFormatPr defaultColWidth="13.375" defaultRowHeight="17.25" x14ac:dyDescent="0.2"/>
  <cols>
    <col min="1" max="1" width="13.375" style="2" customWidth="1"/>
    <col min="2" max="6" width="15.875" style="2" customWidth="1"/>
    <col min="7" max="8" width="17.125" style="2" customWidth="1"/>
    <col min="9" max="9" width="18" style="2" customWidth="1"/>
    <col min="10" max="256" width="13.375" style="2"/>
    <col min="257" max="257" width="13.375" style="2" customWidth="1"/>
    <col min="258" max="262" width="15.875" style="2" customWidth="1"/>
    <col min="263" max="264" width="17.125" style="2" customWidth="1"/>
    <col min="265" max="265" width="18" style="2" customWidth="1"/>
    <col min="266" max="512" width="13.375" style="2"/>
    <col min="513" max="513" width="13.375" style="2" customWidth="1"/>
    <col min="514" max="518" width="15.875" style="2" customWidth="1"/>
    <col min="519" max="520" width="17.125" style="2" customWidth="1"/>
    <col min="521" max="521" width="18" style="2" customWidth="1"/>
    <col min="522" max="768" width="13.375" style="2"/>
    <col min="769" max="769" width="13.375" style="2" customWidth="1"/>
    <col min="770" max="774" width="15.875" style="2" customWidth="1"/>
    <col min="775" max="776" width="17.125" style="2" customWidth="1"/>
    <col min="777" max="777" width="18" style="2" customWidth="1"/>
    <col min="778" max="1024" width="13.375" style="2"/>
    <col min="1025" max="1025" width="13.375" style="2" customWidth="1"/>
    <col min="1026" max="1030" width="15.875" style="2" customWidth="1"/>
    <col min="1031" max="1032" width="17.125" style="2" customWidth="1"/>
    <col min="1033" max="1033" width="18" style="2" customWidth="1"/>
    <col min="1034" max="1280" width="13.375" style="2"/>
    <col min="1281" max="1281" width="13.375" style="2" customWidth="1"/>
    <col min="1282" max="1286" width="15.875" style="2" customWidth="1"/>
    <col min="1287" max="1288" width="17.125" style="2" customWidth="1"/>
    <col min="1289" max="1289" width="18" style="2" customWidth="1"/>
    <col min="1290" max="1536" width="13.375" style="2"/>
    <col min="1537" max="1537" width="13.375" style="2" customWidth="1"/>
    <col min="1538" max="1542" width="15.875" style="2" customWidth="1"/>
    <col min="1543" max="1544" width="17.125" style="2" customWidth="1"/>
    <col min="1545" max="1545" width="18" style="2" customWidth="1"/>
    <col min="1546" max="1792" width="13.375" style="2"/>
    <col min="1793" max="1793" width="13.375" style="2" customWidth="1"/>
    <col min="1794" max="1798" width="15.875" style="2" customWidth="1"/>
    <col min="1799" max="1800" width="17.125" style="2" customWidth="1"/>
    <col min="1801" max="1801" width="18" style="2" customWidth="1"/>
    <col min="1802" max="2048" width="13.375" style="2"/>
    <col min="2049" max="2049" width="13.375" style="2" customWidth="1"/>
    <col min="2050" max="2054" width="15.875" style="2" customWidth="1"/>
    <col min="2055" max="2056" width="17.125" style="2" customWidth="1"/>
    <col min="2057" max="2057" width="18" style="2" customWidth="1"/>
    <col min="2058" max="2304" width="13.375" style="2"/>
    <col min="2305" max="2305" width="13.375" style="2" customWidth="1"/>
    <col min="2306" max="2310" width="15.875" style="2" customWidth="1"/>
    <col min="2311" max="2312" width="17.125" style="2" customWidth="1"/>
    <col min="2313" max="2313" width="18" style="2" customWidth="1"/>
    <col min="2314" max="2560" width="13.375" style="2"/>
    <col min="2561" max="2561" width="13.375" style="2" customWidth="1"/>
    <col min="2562" max="2566" width="15.875" style="2" customWidth="1"/>
    <col min="2567" max="2568" width="17.125" style="2" customWidth="1"/>
    <col min="2569" max="2569" width="18" style="2" customWidth="1"/>
    <col min="2570" max="2816" width="13.375" style="2"/>
    <col min="2817" max="2817" width="13.375" style="2" customWidth="1"/>
    <col min="2818" max="2822" width="15.875" style="2" customWidth="1"/>
    <col min="2823" max="2824" width="17.125" style="2" customWidth="1"/>
    <col min="2825" max="2825" width="18" style="2" customWidth="1"/>
    <col min="2826" max="3072" width="13.375" style="2"/>
    <col min="3073" max="3073" width="13.375" style="2" customWidth="1"/>
    <col min="3074" max="3078" width="15.875" style="2" customWidth="1"/>
    <col min="3079" max="3080" width="17.125" style="2" customWidth="1"/>
    <col min="3081" max="3081" width="18" style="2" customWidth="1"/>
    <col min="3082" max="3328" width="13.375" style="2"/>
    <col min="3329" max="3329" width="13.375" style="2" customWidth="1"/>
    <col min="3330" max="3334" width="15.875" style="2" customWidth="1"/>
    <col min="3335" max="3336" width="17.125" style="2" customWidth="1"/>
    <col min="3337" max="3337" width="18" style="2" customWidth="1"/>
    <col min="3338" max="3584" width="13.375" style="2"/>
    <col min="3585" max="3585" width="13.375" style="2" customWidth="1"/>
    <col min="3586" max="3590" width="15.875" style="2" customWidth="1"/>
    <col min="3591" max="3592" width="17.125" style="2" customWidth="1"/>
    <col min="3593" max="3593" width="18" style="2" customWidth="1"/>
    <col min="3594" max="3840" width="13.375" style="2"/>
    <col min="3841" max="3841" width="13.375" style="2" customWidth="1"/>
    <col min="3842" max="3846" width="15.875" style="2" customWidth="1"/>
    <col min="3847" max="3848" width="17.125" style="2" customWidth="1"/>
    <col min="3849" max="3849" width="18" style="2" customWidth="1"/>
    <col min="3850" max="4096" width="13.375" style="2"/>
    <col min="4097" max="4097" width="13.375" style="2" customWidth="1"/>
    <col min="4098" max="4102" width="15.875" style="2" customWidth="1"/>
    <col min="4103" max="4104" width="17.125" style="2" customWidth="1"/>
    <col min="4105" max="4105" width="18" style="2" customWidth="1"/>
    <col min="4106" max="4352" width="13.375" style="2"/>
    <col min="4353" max="4353" width="13.375" style="2" customWidth="1"/>
    <col min="4354" max="4358" width="15.875" style="2" customWidth="1"/>
    <col min="4359" max="4360" width="17.125" style="2" customWidth="1"/>
    <col min="4361" max="4361" width="18" style="2" customWidth="1"/>
    <col min="4362" max="4608" width="13.375" style="2"/>
    <col min="4609" max="4609" width="13.375" style="2" customWidth="1"/>
    <col min="4610" max="4614" width="15.875" style="2" customWidth="1"/>
    <col min="4615" max="4616" width="17.125" style="2" customWidth="1"/>
    <col min="4617" max="4617" width="18" style="2" customWidth="1"/>
    <col min="4618" max="4864" width="13.375" style="2"/>
    <col min="4865" max="4865" width="13.375" style="2" customWidth="1"/>
    <col min="4866" max="4870" width="15.875" style="2" customWidth="1"/>
    <col min="4871" max="4872" width="17.125" style="2" customWidth="1"/>
    <col min="4873" max="4873" width="18" style="2" customWidth="1"/>
    <col min="4874" max="5120" width="13.375" style="2"/>
    <col min="5121" max="5121" width="13.375" style="2" customWidth="1"/>
    <col min="5122" max="5126" width="15.875" style="2" customWidth="1"/>
    <col min="5127" max="5128" width="17.125" style="2" customWidth="1"/>
    <col min="5129" max="5129" width="18" style="2" customWidth="1"/>
    <col min="5130" max="5376" width="13.375" style="2"/>
    <col min="5377" max="5377" width="13.375" style="2" customWidth="1"/>
    <col min="5378" max="5382" width="15.875" style="2" customWidth="1"/>
    <col min="5383" max="5384" width="17.125" style="2" customWidth="1"/>
    <col min="5385" max="5385" width="18" style="2" customWidth="1"/>
    <col min="5386" max="5632" width="13.375" style="2"/>
    <col min="5633" max="5633" width="13.375" style="2" customWidth="1"/>
    <col min="5634" max="5638" width="15.875" style="2" customWidth="1"/>
    <col min="5639" max="5640" width="17.125" style="2" customWidth="1"/>
    <col min="5641" max="5641" width="18" style="2" customWidth="1"/>
    <col min="5642" max="5888" width="13.375" style="2"/>
    <col min="5889" max="5889" width="13.375" style="2" customWidth="1"/>
    <col min="5890" max="5894" width="15.875" style="2" customWidth="1"/>
    <col min="5895" max="5896" width="17.125" style="2" customWidth="1"/>
    <col min="5897" max="5897" width="18" style="2" customWidth="1"/>
    <col min="5898" max="6144" width="13.375" style="2"/>
    <col min="6145" max="6145" width="13.375" style="2" customWidth="1"/>
    <col min="6146" max="6150" width="15.875" style="2" customWidth="1"/>
    <col min="6151" max="6152" width="17.125" style="2" customWidth="1"/>
    <col min="6153" max="6153" width="18" style="2" customWidth="1"/>
    <col min="6154" max="6400" width="13.375" style="2"/>
    <col min="6401" max="6401" width="13.375" style="2" customWidth="1"/>
    <col min="6402" max="6406" width="15.875" style="2" customWidth="1"/>
    <col min="6407" max="6408" width="17.125" style="2" customWidth="1"/>
    <col min="6409" max="6409" width="18" style="2" customWidth="1"/>
    <col min="6410" max="6656" width="13.375" style="2"/>
    <col min="6657" max="6657" width="13.375" style="2" customWidth="1"/>
    <col min="6658" max="6662" width="15.875" style="2" customWidth="1"/>
    <col min="6663" max="6664" width="17.125" style="2" customWidth="1"/>
    <col min="6665" max="6665" width="18" style="2" customWidth="1"/>
    <col min="6666" max="6912" width="13.375" style="2"/>
    <col min="6913" max="6913" width="13.375" style="2" customWidth="1"/>
    <col min="6914" max="6918" width="15.875" style="2" customWidth="1"/>
    <col min="6919" max="6920" width="17.125" style="2" customWidth="1"/>
    <col min="6921" max="6921" width="18" style="2" customWidth="1"/>
    <col min="6922" max="7168" width="13.375" style="2"/>
    <col min="7169" max="7169" width="13.375" style="2" customWidth="1"/>
    <col min="7170" max="7174" width="15.875" style="2" customWidth="1"/>
    <col min="7175" max="7176" width="17.125" style="2" customWidth="1"/>
    <col min="7177" max="7177" width="18" style="2" customWidth="1"/>
    <col min="7178" max="7424" width="13.375" style="2"/>
    <col min="7425" max="7425" width="13.375" style="2" customWidth="1"/>
    <col min="7426" max="7430" width="15.875" style="2" customWidth="1"/>
    <col min="7431" max="7432" width="17.125" style="2" customWidth="1"/>
    <col min="7433" max="7433" width="18" style="2" customWidth="1"/>
    <col min="7434" max="7680" width="13.375" style="2"/>
    <col min="7681" max="7681" width="13.375" style="2" customWidth="1"/>
    <col min="7682" max="7686" width="15.875" style="2" customWidth="1"/>
    <col min="7687" max="7688" width="17.125" style="2" customWidth="1"/>
    <col min="7689" max="7689" width="18" style="2" customWidth="1"/>
    <col min="7690" max="7936" width="13.375" style="2"/>
    <col min="7937" max="7937" width="13.375" style="2" customWidth="1"/>
    <col min="7938" max="7942" width="15.875" style="2" customWidth="1"/>
    <col min="7943" max="7944" width="17.125" style="2" customWidth="1"/>
    <col min="7945" max="7945" width="18" style="2" customWidth="1"/>
    <col min="7946" max="8192" width="13.375" style="2"/>
    <col min="8193" max="8193" width="13.375" style="2" customWidth="1"/>
    <col min="8194" max="8198" width="15.875" style="2" customWidth="1"/>
    <col min="8199" max="8200" width="17.125" style="2" customWidth="1"/>
    <col min="8201" max="8201" width="18" style="2" customWidth="1"/>
    <col min="8202" max="8448" width="13.375" style="2"/>
    <col min="8449" max="8449" width="13.375" style="2" customWidth="1"/>
    <col min="8450" max="8454" width="15.875" style="2" customWidth="1"/>
    <col min="8455" max="8456" width="17.125" style="2" customWidth="1"/>
    <col min="8457" max="8457" width="18" style="2" customWidth="1"/>
    <col min="8458" max="8704" width="13.375" style="2"/>
    <col min="8705" max="8705" width="13.375" style="2" customWidth="1"/>
    <col min="8706" max="8710" width="15.875" style="2" customWidth="1"/>
    <col min="8711" max="8712" width="17.125" style="2" customWidth="1"/>
    <col min="8713" max="8713" width="18" style="2" customWidth="1"/>
    <col min="8714" max="8960" width="13.375" style="2"/>
    <col min="8961" max="8961" width="13.375" style="2" customWidth="1"/>
    <col min="8962" max="8966" width="15.875" style="2" customWidth="1"/>
    <col min="8967" max="8968" width="17.125" style="2" customWidth="1"/>
    <col min="8969" max="8969" width="18" style="2" customWidth="1"/>
    <col min="8970" max="9216" width="13.375" style="2"/>
    <col min="9217" max="9217" width="13.375" style="2" customWidth="1"/>
    <col min="9218" max="9222" width="15.875" style="2" customWidth="1"/>
    <col min="9223" max="9224" width="17.125" style="2" customWidth="1"/>
    <col min="9225" max="9225" width="18" style="2" customWidth="1"/>
    <col min="9226" max="9472" width="13.375" style="2"/>
    <col min="9473" max="9473" width="13.375" style="2" customWidth="1"/>
    <col min="9474" max="9478" width="15.875" style="2" customWidth="1"/>
    <col min="9479" max="9480" width="17.125" style="2" customWidth="1"/>
    <col min="9481" max="9481" width="18" style="2" customWidth="1"/>
    <col min="9482" max="9728" width="13.375" style="2"/>
    <col min="9729" max="9729" width="13.375" style="2" customWidth="1"/>
    <col min="9730" max="9734" width="15.875" style="2" customWidth="1"/>
    <col min="9735" max="9736" width="17.125" style="2" customWidth="1"/>
    <col min="9737" max="9737" width="18" style="2" customWidth="1"/>
    <col min="9738" max="9984" width="13.375" style="2"/>
    <col min="9985" max="9985" width="13.375" style="2" customWidth="1"/>
    <col min="9986" max="9990" width="15.875" style="2" customWidth="1"/>
    <col min="9991" max="9992" width="17.125" style="2" customWidth="1"/>
    <col min="9993" max="9993" width="18" style="2" customWidth="1"/>
    <col min="9994" max="10240" width="13.375" style="2"/>
    <col min="10241" max="10241" width="13.375" style="2" customWidth="1"/>
    <col min="10242" max="10246" width="15.875" style="2" customWidth="1"/>
    <col min="10247" max="10248" width="17.125" style="2" customWidth="1"/>
    <col min="10249" max="10249" width="18" style="2" customWidth="1"/>
    <col min="10250" max="10496" width="13.375" style="2"/>
    <col min="10497" max="10497" width="13.375" style="2" customWidth="1"/>
    <col min="10498" max="10502" width="15.875" style="2" customWidth="1"/>
    <col min="10503" max="10504" width="17.125" style="2" customWidth="1"/>
    <col min="10505" max="10505" width="18" style="2" customWidth="1"/>
    <col min="10506" max="10752" width="13.375" style="2"/>
    <col min="10753" max="10753" width="13.375" style="2" customWidth="1"/>
    <col min="10754" max="10758" width="15.875" style="2" customWidth="1"/>
    <col min="10759" max="10760" width="17.125" style="2" customWidth="1"/>
    <col min="10761" max="10761" width="18" style="2" customWidth="1"/>
    <col min="10762" max="11008" width="13.375" style="2"/>
    <col min="11009" max="11009" width="13.375" style="2" customWidth="1"/>
    <col min="11010" max="11014" width="15.875" style="2" customWidth="1"/>
    <col min="11015" max="11016" width="17.125" style="2" customWidth="1"/>
    <col min="11017" max="11017" width="18" style="2" customWidth="1"/>
    <col min="11018" max="11264" width="13.375" style="2"/>
    <col min="11265" max="11265" width="13.375" style="2" customWidth="1"/>
    <col min="11266" max="11270" width="15.875" style="2" customWidth="1"/>
    <col min="11271" max="11272" width="17.125" style="2" customWidth="1"/>
    <col min="11273" max="11273" width="18" style="2" customWidth="1"/>
    <col min="11274" max="11520" width="13.375" style="2"/>
    <col min="11521" max="11521" width="13.375" style="2" customWidth="1"/>
    <col min="11522" max="11526" width="15.875" style="2" customWidth="1"/>
    <col min="11527" max="11528" width="17.125" style="2" customWidth="1"/>
    <col min="11529" max="11529" width="18" style="2" customWidth="1"/>
    <col min="11530" max="11776" width="13.375" style="2"/>
    <col min="11777" max="11777" width="13.375" style="2" customWidth="1"/>
    <col min="11778" max="11782" width="15.875" style="2" customWidth="1"/>
    <col min="11783" max="11784" width="17.125" style="2" customWidth="1"/>
    <col min="11785" max="11785" width="18" style="2" customWidth="1"/>
    <col min="11786" max="12032" width="13.375" style="2"/>
    <col min="12033" max="12033" width="13.375" style="2" customWidth="1"/>
    <col min="12034" max="12038" width="15.875" style="2" customWidth="1"/>
    <col min="12039" max="12040" width="17.125" style="2" customWidth="1"/>
    <col min="12041" max="12041" width="18" style="2" customWidth="1"/>
    <col min="12042" max="12288" width="13.375" style="2"/>
    <col min="12289" max="12289" width="13.375" style="2" customWidth="1"/>
    <col min="12290" max="12294" width="15.875" style="2" customWidth="1"/>
    <col min="12295" max="12296" width="17.125" style="2" customWidth="1"/>
    <col min="12297" max="12297" width="18" style="2" customWidth="1"/>
    <col min="12298" max="12544" width="13.375" style="2"/>
    <col min="12545" max="12545" width="13.375" style="2" customWidth="1"/>
    <col min="12546" max="12550" width="15.875" style="2" customWidth="1"/>
    <col min="12551" max="12552" width="17.125" style="2" customWidth="1"/>
    <col min="12553" max="12553" width="18" style="2" customWidth="1"/>
    <col min="12554" max="12800" width="13.375" style="2"/>
    <col min="12801" max="12801" width="13.375" style="2" customWidth="1"/>
    <col min="12802" max="12806" width="15.875" style="2" customWidth="1"/>
    <col min="12807" max="12808" width="17.125" style="2" customWidth="1"/>
    <col min="12809" max="12809" width="18" style="2" customWidth="1"/>
    <col min="12810" max="13056" width="13.375" style="2"/>
    <col min="13057" max="13057" width="13.375" style="2" customWidth="1"/>
    <col min="13058" max="13062" width="15.875" style="2" customWidth="1"/>
    <col min="13063" max="13064" width="17.125" style="2" customWidth="1"/>
    <col min="13065" max="13065" width="18" style="2" customWidth="1"/>
    <col min="13066" max="13312" width="13.375" style="2"/>
    <col min="13313" max="13313" width="13.375" style="2" customWidth="1"/>
    <col min="13314" max="13318" width="15.875" style="2" customWidth="1"/>
    <col min="13319" max="13320" width="17.125" style="2" customWidth="1"/>
    <col min="13321" max="13321" width="18" style="2" customWidth="1"/>
    <col min="13322" max="13568" width="13.375" style="2"/>
    <col min="13569" max="13569" width="13.375" style="2" customWidth="1"/>
    <col min="13570" max="13574" width="15.875" style="2" customWidth="1"/>
    <col min="13575" max="13576" width="17.125" style="2" customWidth="1"/>
    <col min="13577" max="13577" width="18" style="2" customWidth="1"/>
    <col min="13578" max="13824" width="13.375" style="2"/>
    <col min="13825" max="13825" width="13.375" style="2" customWidth="1"/>
    <col min="13826" max="13830" width="15.875" style="2" customWidth="1"/>
    <col min="13831" max="13832" width="17.125" style="2" customWidth="1"/>
    <col min="13833" max="13833" width="18" style="2" customWidth="1"/>
    <col min="13834" max="14080" width="13.375" style="2"/>
    <col min="14081" max="14081" width="13.375" style="2" customWidth="1"/>
    <col min="14082" max="14086" width="15.875" style="2" customWidth="1"/>
    <col min="14087" max="14088" width="17.125" style="2" customWidth="1"/>
    <col min="14089" max="14089" width="18" style="2" customWidth="1"/>
    <col min="14090" max="14336" width="13.375" style="2"/>
    <col min="14337" max="14337" width="13.375" style="2" customWidth="1"/>
    <col min="14338" max="14342" width="15.875" style="2" customWidth="1"/>
    <col min="14343" max="14344" width="17.125" style="2" customWidth="1"/>
    <col min="14345" max="14345" width="18" style="2" customWidth="1"/>
    <col min="14346" max="14592" width="13.375" style="2"/>
    <col min="14593" max="14593" width="13.375" style="2" customWidth="1"/>
    <col min="14594" max="14598" width="15.875" style="2" customWidth="1"/>
    <col min="14599" max="14600" width="17.125" style="2" customWidth="1"/>
    <col min="14601" max="14601" width="18" style="2" customWidth="1"/>
    <col min="14602" max="14848" width="13.375" style="2"/>
    <col min="14849" max="14849" width="13.375" style="2" customWidth="1"/>
    <col min="14850" max="14854" width="15.875" style="2" customWidth="1"/>
    <col min="14855" max="14856" width="17.125" style="2" customWidth="1"/>
    <col min="14857" max="14857" width="18" style="2" customWidth="1"/>
    <col min="14858" max="15104" width="13.375" style="2"/>
    <col min="15105" max="15105" width="13.375" style="2" customWidth="1"/>
    <col min="15106" max="15110" width="15.875" style="2" customWidth="1"/>
    <col min="15111" max="15112" width="17.125" style="2" customWidth="1"/>
    <col min="15113" max="15113" width="18" style="2" customWidth="1"/>
    <col min="15114" max="15360" width="13.375" style="2"/>
    <col min="15361" max="15361" width="13.375" style="2" customWidth="1"/>
    <col min="15362" max="15366" width="15.875" style="2" customWidth="1"/>
    <col min="15367" max="15368" width="17.125" style="2" customWidth="1"/>
    <col min="15369" max="15369" width="18" style="2" customWidth="1"/>
    <col min="15370" max="15616" width="13.375" style="2"/>
    <col min="15617" max="15617" width="13.375" style="2" customWidth="1"/>
    <col min="15618" max="15622" width="15.875" style="2" customWidth="1"/>
    <col min="15623" max="15624" width="17.125" style="2" customWidth="1"/>
    <col min="15625" max="15625" width="18" style="2" customWidth="1"/>
    <col min="15626" max="15872" width="13.375" style="2"/>
    <col min="15873" max="15873" width="13.375" style="2" customWidth="1"/>
    <col min="15874" max="15878" width="15.875" style="2" customWidth="1"/>
    <col min="15879" max="15880" width="17.125" style="2" customWidth="1"/>
    <col min="15881" max="15881" width="18" style="2" customWidth="1"/>
    <col min="15882" max="16128" width="13.375" style="2"/>
    <col min="16129" max="16129" width="13.375" style="2" customWidth="1"/>
    <col min="16130" max="16134" width="15.875" style="2" customWidth="1"/>
    <col min="16135" max="16136" width="17.125" style="2" customWidth="1"/>
    <col min="16137" max="16137" width="18" style="2" customWidth="1"/>
    <col min="16138" max="16384" width="13.375" style="2"/>
  </cols>
  <sheetData>
    <row r="1" spans="1:9" x14ac:dyDescent="0.2">
      <c r="A1" s="1"/>
    </row>
    <row r="6" spans="1:9" x14ac:dyDescent="0.2">
      <c r="E6" s="3" t="s">
        <v>325</v>
      </c>
    </row>
    <row r="7" spans="1:9" x14ac:dyDescent="0.2">
      <c r="C7" s="3" t="s">
        <v>326</v>
      </c>
      <c r="F7" s="73" t="s">
        <v>327</v>
      </c>
    </row>
    <row r="8" spans="1:9" ht="18" thickBot="1" x14ac:dyDescent="0.25">
      <c r="B8" s="4"/>
      <c r="C8" s="4"/>
      <c r="D8" s="4"/>
      <c r="E8" s="4"/>
      <c r="F8" s="4"/>
      <c r="G8" s="4"/>
      <c r="H8" s="4"/>
      <c r="I8" s="56" t="s">
        <v>328</v>
      </c>
    </row>
    <row r="9" spans="1:9" x14ac:dyDescent="0.2">
      <c r="C9" s="7" t="s">
        <v>329</v>
      </c>
      <c r="D9" s="7" t="s">
        <v>330</v>
      </c>
      <c r="E9" s="7" t="s">
        <v>331</v>
      </c>
      <c r="F9" s="7" t="s">
        <v>332</v>
      </c>
      <c r="G9" s="7" t="s">
        <v>333</v>
      </c>
      <c r="H9" s="7" t="s">
        <v>334</v>
      </c>
      <c r="I9" s="7" t="s">
        <v>335</v>
      </c>
    </row>
    <row r="10" spans="1:9" x14ac:dyDescent="0.2">
      <c r="C10" s="7" t="s">
        <v>336</v>
      </c>
      <c r="D10" s="7" t="s">
        <v>337</v>
      </c>
      <c r="E10" s="7" t="s">
        <v>338</v>
      </c>
      <c r="F10" s="7" t="s">
        <v>339</v>
      </c>
      <c r="G10" s="7" t="s">
        <v>340</v>
      </c>
      <c r="H10" s="7" t="s">
        <v>341</v>
      </c>
      <c r="I10" s="7" t="s">
        <v>342</v>
      </c>
    </row>
    <row r="11" spans="1:9" x14ac:dyDescent="0.2">
      <c r="B11" s="9"/>
      <c r="C11" s="13" t="s">
        <v>343</v>
      </c>
      <c r="D11" s="13" t="s">
        <v>343</v>
      </c>
      <c r="E11" s="13" t="s">
        <v>343</v>
      </c>
      <c r="F11" s="13" t="s">
        <v>343</v>
      </c>
      <c r="G11" s="13" t="s">
        <v>343</v>
      </c>
      <c r="H11" s="13" t="s">
        <v>343</v>
      </c>
      <c r="I11" s="13" t="s">
        <v>343</v>
      </c>
    </row>
    <row r="12" spans="1:9" x14ac:dyDescent="0.2">
      <c r="C12" s="74"/>
      <c r="I12" s="42"/>
    </row>
    <row r="13" spans="1:9" x14ac:dyDescent="0.2">
      <c r="B13" s="3" t="s">
        <v>73</v>
      </c>
      <c r="C13" s="11">
        <f t="shared" ref="C13:I13" si="0">SUM(C15:C70)</f>
        <v>982113</v>
      </c>
      <c r="D13" s="6">
        <f t="shared" si="0"/>
        <v>1006819</v>
      </c>
      <c r="E13" s="6">
        <f t="shared" si="0"/>
        <v>1002191</v>
      </c>
      <c r="F13" s="6">
        <f t="shared" si="0"/>
        <v>1026975</v>
      </c>
      <c r="G13" s="6">
        <f t="shared" si="0"/>
        <v>1042736</v>
      </c>
      <c r="H13" s="6">
        <f t="shared" si="0"/>
        <v>1072118</v>
      </c>
      <c r="I13" s="75">
        <f t="shared" si="0"/>
        <v>1087012</v>
      </c>
    </row>
    <row r="14" spans="1:9" x14ac:dyDescent="0.2">
      <c r="C14" s="8"/>
      <c r="I14" s="42"/>
    </row>
    <row r="15" spans="1:9" x14ac:dyDescent="0.2">
      <c r="B15" s="1" t="s">
        <v>75</v>
      </c>
      <c r="C15" s="25">
        <v>243520</v>
      </c>
      <c r="D15" s="16">
        <v>265244</v>
      </c>
      <c r="E15" s="16">
        <v>285155</v>
      </c>
      <c r="F15" s="16">
        <v>328657</v>
      </c>
      <c r="G15" s="16">
        <v>365267</v>
      </c>
      <c r="H15" s="16">
        <v>389717</v>
      </c>
      <c r="I15" s="76">
        <v>400802</v>
      </c>
    </row>
    <row r="16" spans="1:9" x14ac:dyDescent="0.2">
      <c r="B16" s="1" t="s">
        <v>76</v>
      </c>
      <c r="C16" s="25">
        <v>53344</v>
      </c>
      <c r="D16" s="16">
        <v>53228</v>
      </c>
      <c r="E16" s="16">
        <v>52532</v>
      </c>
      <c r="F16" s="16">
        <v>52519</v>
      </c>
      <c r="G16" s="16">
        <v>53370</v>
      </c>
      <c r="H16" s="16">
        <v>53250</v>
      </c>
      <c r="I16" s="76">
        <v>52530</v>
      </c>
    </row>
    <row r="17" spans="2:9" x14ac:dyDescent="0.2">
      <c r="B17" s="1" t="s">
        <v>77</v>
      </c>
      <c r="C17" s="25">
        <v>32180</v>
      </c>
      <c r="D17" s="16">
        <v>32449</v>
      </c>
      <c r="E17" s="16">
        <v>32015</v>
      </c>
      <c r="F17" s="16">
        <v>32807</v>
      </c>
      <c r="G17" s="16">
        <v>33334</v>
      </c>
      <c r="H17" s="16">
        <v>35324</v>
      </c>
      <c r="I17" s="76">
        <v>35919</v>
      </c>
    </row>
    <row r="18" spans="2:9" x14ac:dyDescent="0.2">
      <c r="B18" s="1" t="s">
        <v>78</v>
      </c>
      <c r="C18" s="25">
        <v>32333</v>
      </c>
      <c r="D18" s="16">
        <v>35736</v>
      </c>
      <c r="E18" s="16">
        <v>35068</v>
      </c>
      <c r="F18" s="16">
        <v>33530</v>
      </c>
      <c r="G18" s="16">
        <v>34257</v>
      </c>
      <c r="H18" s="16">
        <v>34865</v>
      </c>
      <c r="I18" s="76">
        <v>35683</v>
      </c>
    </row>
    <row r="19" spans="2:9" x14ac:dyDescent="0.2">
      <c r="B19" s="1" t="s">
        <v>79</v>
      </c>
      <c r="C19" s="25">
        <v>31615</v>
      </c>
      <c r="D19" s="16">
        <v>31908</v>
      </c>
      <c r="E19" s="16">
        <v>30700</v>
      </c>
      <c r="F19" s="16">
        <v>30040</v>
      </c>
      <c r="G19" s="16">
        <v>30573</v>
      </c>
      <c r="H19" s="16">
        <v>30272</v>
      </c>
      <c r="I19" s="76">
        <v>30398</v>
      </c>
    </row>
    <row r="20" spans="2:9" x14ac:dyDescent="0.2">
      <c r="B20" s="1" t="s">
        <v>80</v>
      </c>
      <c r="C20" s="25">
        <v>57539</v>
      </c>
      <c r="D20" s="16">
        <v>58611</v>
      </c>
      <c r="E20" s="16">
        <v>60431</v>
      </c>
      <c r="F20" s="16">
        <v>62276</v>
      </c>
      <c r="G20" s="16">
        <v>63368</v>
      </c>
      <c r="H20" s="16">
        <v>66999</v>
      </c>
      <c r="I20" s="76">
        <v>69575</v>
      </c>
    </row>
    <row r="21" spans="2:9" x14ac:dyDescent="0.2">
      <c r="B21" s="1" t="s">
        <v>81</v>
      </c>
      <c r="C21" s="25">
        <v>35154</v>
      </c>
      <c r="D21" s="16">
        <v>38543</v>
      </c>
      <c r="E21" s="16">
        <v>39114</v>
      </c>
      <c r="F21" s="16">
        <v>40051</v>
      </c>
      <c r="G21" s="16">
        <v>38808</v>
      </c>
      <c r="H21" s="16">
        <v>39023</v>
      </c>
      <c r="I21" s="76">
        <v>39993</v>
      </c>
    </row>
    <row r="22" spans="2:9" x14ac:dyDescent="0.2">
      <c r="C22" s="25"/>
      <c r="D22" s="16"/>
      <c r="E22" s="16"/>
      <c r="F22" s="16"/>
      <c r="G22" s="16"/>
      <c r="H22" s="16"/>
      <c r="I22" s="76"/>
    </row>
    <row r="23" spans="2:9" x14ac:dyDescent="0.2">
      <c r="B23" s="1" t="s">
        <v>82</v>
      </c>
      <c r="C23" s="25">
        <v>18295</v>
      </c>
      <c r="D23" s="16">
        <v>18593</v>
      </c>
      <c r="E23" s="16">
        <v>18540</v>
      </c>
      <c r="F23" s="16">
        <v>18327</v>
      </c>
      <c r="G23" s="16">
        <v>17830</v>
      </c>
      <c r="H23" s="16">
        <v>17876</v>
      </c>
      <c r="I23" s="76">
        <v>17412</v>
      </c>
    </row>
    <row r="24" spans="2:9" x14ac:dyDescent="0.2">
      <c r="B24" s="1" t="s">
        <v>83</v>
      </c>
      <c r="C24" s="25">
        <v>10780</v>
      </c>
      <c r="D24" s="16">
        <v>10723</v>
      </c>
      <c r="E24" s="16">
        <v>10128</v>
      </c>
      <c r="F24" s="16">
        <v>9688</v>
      </c>
      <c r="G24" s="16">
        <v>9333</v>
      </c>
      <c r="H24" s="16">
        <v>9526</v>
      </c>
      <c r="I24" s="76">
        <v>9969</v>
      </c>
    </row>
    <row r="25" spans="2:9" x14ac:dyDescent="0.2">
      <c r="B25" s="1" t="s">
        <v>84</v>
      </c>
      <c r="C25" s="25">
        <v>11743</v>
      </c>
      <c r="D25" s="16">
        <v>11020</v>
      </c>
      <c r="E25" s="16">
        <v>9351</v>
      </c>
      <c r="F25" s="16">
        <v>8130</v>
      </c>
      <c r="G25" s="16">
        <v>6815</v>
      </c>
      <c r="H25" s="16">
        <v>6161</v>
      </c>
      <c r="I25" s="76">
        <v>5656</v>
      </c>
    </row>
    <row r="26" spans="2:9" x14ac:dyDescent="0.2">
      <c r="B26" s="1" t="s">
        <v>85</v>
      </c>
      <c r="C26" s="25">
        <v>13629</v>
      </c>
      <c r="D26" s="16">
        <v>13415</v>
      </c>
      <c r="E26" s="16">
        <v>12519</v>
      </c>
      <c r="F26" s="16">
        <v>12634</v>
      </c>
      <c r="G26" s="16">
        <v>12116</v>
      </c>
      <c r="H26" s="16">
        <v>12259</v>
      </c>
      <c r="I26" s="76">
        <v>12934</v>
      </c>
    </row>
    <row r="27" spans="2:9" x14ac:dyDescent="0.2">
      <c r="B27" s="1" t="s">
        <v>86</v>
      </c>
      <c r="C27" s="25">
        <v>20394</v>
      </c>
      <c r="D27" s="16">
        <v>19722</v>
      </c>
      <c r="E27" s="16">
        <v>19228</v>
      </c>
      <c r="F27" s="16">
        <v>19123</v>
      </c>
      <c r="G27" s="16">
        <v>19292</v>
      </c>
      <c r="H27" s="16">
        <v>18882</v>
      </c>
      <c r="I27" s="76">
        <v>17094</v>
      </c>
    </row>
    <row r="28" spans="2:9" x14ac:dyDescent="0.2">
      <c r="B28" s="1" t="s">
        <v>87</v>
      </c>
      <c r="C28" s="25">
        <v>12209</v>
      </c>
      <c r="D28" s="16">
        <v>12190</v>
      </c>
      <c r="E28" s="16">
        <v>11343</v>
      </c>
      <c r="F28" s="16">
        <v>11103</v>
      </c>
      <c r="G28" s="16">
        <v>10856</v>
      </c>
      <c r="H28" s="16">
        <v>10422</v>
      </c>
      <c r="I28" s="76">
        <v>10189</v>
      </c>
    </row>
    <row r="29" spans="2:9" x14ac:dyDescent="0.2">
      <c r="B29" s="1" t="s">
        <v>88</v>
      </c>
      <c r="C29" s="25">
        <v>10717</v>
      </c>
      <c r="D29" s="16">
        <v>10013</v>
      </c>
      <c r="E29" s="16">
        <v>9737</v>
      </c>
      <c r="F29" s="16">
        <v>9546</v>
      </c>
      <c r="G29" s="16">
        <v>9292</v>
      </c>
      <c r="H29" s="16">
        <v>9457</v>
      </c>
      <c r="I29" s="76">
        <v>9176</v>
      </c>
    </row>
    <row r="30" spans="2:9" x14ac:dyDescent="0.2">
      <c r="B30" s="1" t="s">
        <v>89</v>
      </c>
      <c r="C30" s="25">
        <v>10743</v>
      </c>
      <c r="D30" s="16">
        <v>10551</v>
      </c>
      <c r="E30" s="16">
        <v>10099</v>
      </c>
      <c r="F30" s="16">
        <v>9910</v>
      </c>
      <c r="G30" s="16">
        <v>9761</v>
      </c>
      <c r="H30" s="16">
        <v>10259</v>
      </c>
      <c r="I30" s="76">
        <v>12825</v>
      </c>
    </row>
    <row r="31" spans="2:9" x14ac:dyDescent="0.2">
      <c r="B31" s="1" t="s">
        <v>90</v>
      </c>
      <c r="C31" s="25">
        <v>13227</v>
      </c>
      <c r="D31" s="16">
        <v>13025</v>
      </c>
      <c r="E31" s="16">
        <v>12810</v>
      </c>
      <c r="F31" s="16">
        <v>14402</v>
      </c>
      <c r="G31" s="16">
        <v>15980</v>
      </c>
      <c r="H31" s="16">
        <v>20300</v>
      </c>
      <c r="I31" s="76">
        <v>24125</v>
      </c>
    </row>
    <row r="32" spans="2:9" x14ac:dyDescent="0.2">
      <c r="C32" s="8"/>
      <c r="I32" s="42"/>
    </row>
    <row r="33" spans="2:9" x14ac:dyDescent="0.2">
      <c r="B33" s="1" t="s">
        <v>91</v>
      </c>
      <c r="C33" s="25">
        <v>26894</v>
      </c>
      <c r="D33" s="16">
        <v>26257</v>
      </c>
      <c r="E33" s="16">
        <v>24810</v>
      </c>
      <c r="F33" s="16">
        <v>24630</v>
      </c>
      <c r="G33" s="16">
        <v>24322</v>
      </c>
      <c r="H33" s="16">
        <v>24121</v>
      </c>
      <c r="I33" s="76">
        <v>23695</v>
      </c>
    </row>
    <row r="34" spans="2:9" x14ac:dyDescent="0.2">
      <c r="B34" s="1" t="s">
        <v>92</v>
      </c>
      <c r="C34" s="25">
        <v>14333</v>
      </c>
      <c r="D34" s="16">
        <v>15028</v>
      </c>
      <c r="E34" s="16">
        <v>15294</v>
      </c>
      <c r="F34" s="16">
        <v>15952</v>
      </c>
      <c r="G34" s="16">
        <v>16413</v>
      </c>
      <c r="H34" s="16">
        <v>16844</v>
      </c>
      <c r="I34" s="76">
        <v>16697</v>
      </c>
    </row>
    <row r="35" spans="2:9" x14ac:dyDescent="0.2">
      <c r="B35" s="1" t="s">
        <v>93</v>
      </c>
      <c r="C35" s="25">
        <v>9299</v>
      </c>
      <c r="D35" s="16">
        <v>8954</v>
      </c>
      <c r="E35" s="16">
        <v>8544</v>
      </c>
      <c r="F35" s="16">
        <v>8379</v>
      </c>
      <c r="G35" s="16">
        <v>8091</v>
      </c>
      <c r="H35" s="16">
        <v>7941</v>
      </c>
      <c r="I35" s="76">
        <v>7693</v>
      </c>
    </row>
    <row r="36" spans="2:9" x14ac:dyDescent="0.2">
      <c r="B36" s="1" t="s">
        <v>94</v>
      </c>
      <c r="C36" s="25">
        <v>9786</v>
      </c>
      <c r="D36" s="16">
        <v>10202</v>
      </c>
      <c r="E36" s="16">
        <v>9324</v>
      </c>
      <c r="F36" s="16">
        <v>9166</v>
      </c>
      <c r="G36" s="16">
        <v>7604</v>
      </c>
      <c r="H36" s="16">
        <v>7521</v>
      </c>
      <c r="I36" s="76">
        <v>7236</v>
      </c>
    </row>
    <row r="37" spans="2:9" x14ac:dyDescent="0.2">
      <c r="B37" s="1" t="s">
        <v>95</v>
      </c>
      <c r="C37" s="25">
        <v>1965</v>
      </c>
      <c r="D37" s="16">
        <v>1786</v>
      </c>
      <c r="E37" s="16">
        <v>1601</v>
      </c>
      <c r="F37" s="16">
        <v>1312</v>
      </c>
      <c r="G37" s="16">
        <v>936</v>
      </c>
      <c r="H37" s="16">
        <v>877</v>
      </c>
      <c r="I37" s="76">
        <v>801</v>
      </c>
    </row>
    <row r="38" spans="2:9" x14ac:dyDescent="0.2">
      <c r="C38" s="8"/>
      <c r="I38" s="42"/>
    </row>
    <row r="39" spans="2:9" x14ac:dyDescent="0.2">
      <c r="B39" s="1" t="s">
        <v>96</v>
      </c>
      <c r="C39" s="25">
        <v>17127</v>
      </c>
      <c r="D39" s="16">
        <v>16983</v>
      </c>
      <c r="E39" s="16">
        <v>17094</v>
      </c>
      <c r="F39" s="16">
        <v>17002</v>
      </c>
      <c r="G39" s="16">
        <v>16833</v>
      </c>
      <c r="H39" s="16">
        <v>16768</v>
      </c>
      <c r="I39" s="76">
        <v>17037</v>
      </c>
    </row>
    <row r="40" spans="2:9" x14ac:dyDescent="0.2">
      <c r="B40" s="1" t="s">
        <v>97</v>
      </c>
      <c r="C40" s="25">
        <v>10410</v>
      </c>
      <c r="D40" s="16">
        <v>9468</v>
      </c>
      <c r="E40" s="16">
        <v>8951</v>
      </c>
      <c r="F40" s="16">
        <v>9039</v>
      </c>
      <c r="G40" s="16">
        <v>8920</v>
      </c>
      <c r="H40" s="16">
        <v>8988</v>
      </c>
      <c r="I40" s="76">
        <v>9178</v>
      </c>
    </row>
    <row r="41" spans="2:9" x14ac:dyDescent="0.2">
      <c r="B41" s="1" t="s">
        <v>98</v>
      </c>
      <c r="C41" s="25">
        <v>12907</v>
      </c>
      <c r="D41" s="16">
        <v>13126</v>
      </c>
      <c r="E41" s="16">
        <v>12812</v>
      </c>
      <c r="F41" s="16">
        <v>12407</v>
      </c>
      <c r="G41" s="16">
        <v>12122</v>
      </c>
      <c r="H41" s="16">
        <v>12336</v>
      </c>
      <c r="I41" s="76">
        <v>13077</v>
      </c>
    </row>
    <row r="42" spans="2:9" x14ac:dyDescent="0.2">
      <c r="B42" s="1" t="s">
        <v>99</v>
      </c>
      <c r="C42" s="25">
        <v>15550</v>
      </c>
      <c r="D42" s="16">
        <v>15149</v>
      </c>
      <c r="E42" s="16">
        <v>13860</v>
      </c>
      <c r="F42" s="16">
        <v>12776</v>
      </c>
      <c r="G42" s="16">
        <v>12031</v>
      </c>
      <c r="H42" s="16">
        <v>11457</v>
      </c>
      <c r="I42" s="76">
        <v>11166</v>
      </c>
    </row>
    <row r="43" spans="2:9" x14ac:dyDescent="0.2">
      <c r="B43" s="1" t="s">
        <v>100</v>
      </c>
      <c r="C43" s="25">
        <v>13164</v>
      </c>
      <c r="D43" s="16">
        <v>13254</v>
      </c>
      <c r="E43" s="16">
        <v>11377</v>
      </c>
      <c r="F43" s="16">
        <v>9870</v>
      </c>
      <c r="G43" s="16">
        <v>8325</v>
      </c>
      <c r="H43" s="16">
        <v>7518</v>
      </c>
      <c r="I43" s="76">
        <v>6701</v>
      </c>
    </row>
    <row r="44" spans="2:9" x14ac:dyDescent="0.2">
      <c r="C44" s="8"/>
      <c r="I44" s="42"/>
    </row>
    <row r="45" spans="2:9" x14ac:dyDescent="0.2">
      <c r="B45" s="1" t="s">
        <v>101</v>
      </c>
      <c r="C45" s="25">
        <v>8667</v>
      </c>
      <c r="D45" s="16">
        <v>8655</v>
      </c>
      <c r="E45" s="16">
        <v>8550</v>
      </c>
      <c r="F45" s="16">
        <v>8841</v>
      </c>
      <c r="G45" s="16">
        <v>8741</v>
      </c>
      <c r="H45" s="16">
        <v>8753</v>
      </c>
      <c r="I45" s="76">
        <v>8832</v>
      </c>
    </row>
    <row r="46" spans="2:9" x14ac:dyDescent="0.2">
      <c r="B46" s="1" t="s">
        <v>102</v>
      </c>
      <c r="C46" s="25">
        <v>9243</v>
      </c>
      <c r="D46" s="16">
        <v>8779</v>
      </c>
      <c r="E46" s="16">
        <v>8177</v>
      </c>
      <c r="F46" s="16">
        <v>7566</v>
      </c>
      <c r="G46" s="16">
        <v>7119</v>
      </c>
      <c r="H46" s="16">
        <v>7023</v>
      </c>
      <c r="I46" s="76">
        <v>6973</v>
      </c>
    </row>
    <row r="47" spans="2:9" x14ac:dyDescent="0.2">
      <c r="B47" s="1" t="s">
        <v>103</v>
      </c>
      <c r="C47" s="25">
        <v>11070</v>
      </c>
      <c r="D47" s="16">
        <v>10355</v>
      </c>
      <c r="E47" s="16">
        <v>9521</v>
      </c>
      <c r="F47" s="16">
        <v>9064</v>
      </c>
      <c r="G47" s="16">
        <v>8258</v>
      </c>
      <c r="H47" s="16">
        <v>9273</v>
      </c>
      <c r="I47" s="76">
        <v>9468</v>
      </c>
    </row>
    <row r="48" spans="2:9" x14ac:dyDescent="0.2">
      <c r="B48" s="1" t="s">
        <v>104</v>
      </c>
      <c r="C48" s="25">
        <v>7770</v>
      </c>
      <c r="D48" s="16">
        <v>7785</v>
      </c>
      <c r="E48" s="16">
        <v>7257</v>
      </c>
      <c r="F48" s="16">
        <v>6612</v>
      </c>
      <c r="G48" s="16">
        <v>6266</v>
      </c>
      <c r="H48" s="16">
        <v>6300</v>
      </c>
      <c r="I48" s="76">
        <v>6341</v>
      </c>
    </row>
    <row r="49" spans="2:9" x14ac:dyDescent="0.2">
      <c r="B49" s="1" t="s">
        <v>105</v>
      </c>
      <c r="C49" s="25">
        <v>4712</v>
      </c>
      <c r="D49" s="16">
        <v>4681</v>
      </c>
      <c r="E49" s="16">
        <v>4617</v>
      </c>
      <c r="F49" s="16">
        <v>3703</v>
      </c>
      <c r="G49" s="16">
        <v>3148</v>
      </c>
      <c r="H49" s="16">
        <v>2809</v>
      </c>
      <c r="I49" s="76">
        <v>2729</v>
      </c>
    </row>
    <row r="50" spans="2:9" x14ac:dyDescent="0.2">
      <c r="B50" s="1" t="s">
        <v>106</v>
      </c>
      <c r="C50" s="25">
        <v>6749</v>
      </c>
      <c r="D50" s="16">
        <v>6911</v>
      </c>
      <c r="E50" s="16">
        <v>6004</v>
      </c>
      <c r="F50" s="16">
        <v>5235</v>
      </c>
      <c r="G50" s="16">
        <v>4196</v>
      </c>
      <c r="H50" s="16">
        <v>4034</v>
      </c>
      <c r="I50" s="76">
        <v>3204</v>
      </c>
    </row>
    <row r="51" spans="2:9" x14ac:dyDescent="0.2">
      <c r="B51" s="1" t="s">
        <v>107</v>
      </c>
      <c r="C51" s="25">
        <v>8374</v>
      </c>
      <c r="D51" s="16">
        <v>8458</v>
      </c>
      <c r="E51" s="16">
        <v>8269</v>
      </c>
      <c r="F51" s="16">
        <v>7451</v>
      </c>
      <c r="G51" s="16">
        <v>6363</v>
      </c>
      <c r="H51" s="16">
        <v>5861</v>
      </c>
      <c r="I51" s="76">
        <v>5353</v>
      </c>
    </row>
    <row r="52" spans="2:9" x14ac:dyDescent="0.2">
      <c r="B52" s="1" t="s">
        <v>108</v>
      </c>
      <c r="C52" s="25">
        <v>8260</v>
      </c>
      <c r="D52" s="16">
        <v>8001</v>
      </c>
      <c r="E52" s="16">
        <v>7537</v>
      </c>
      <c r="F52" s="16">
        <v>7171</v>
      </c>
      <c r="G52" s="16">
        <v>6729</v>
      </c>
      <c r="H52" s="16">
        <v>6568</v>
      </c>
      <c r="I52" s="76">
        <v>6640</v>
      </c>
    </row>
    <row r="53" spans="2:9" x14ac:dyDescent="0.2">
      <c r="B53" s="1" t="s">
        <v>109</v>
      </c>
      <c r="C53" s="25">
        <v>9485</v>
      </c>
      <c r="D53" s="16">
        <v>9368</v>
      </c>
      <c r="E53" s="16">
        <v>9075</v>
      </c>
      <c r="F53" s="16">
        <v>8855</v>
      </c>
      <c r="G53" s="16">
        <v>8623</v>
      </c>
      <c r="H53" s="16">
        <v>8767</v>
      </c>
      <c r="I53" s="76">
        <v>8750</v>
      </c>
    </row>
    <row r="54" spans="2:9" x14ac:dyDescent="0.2">
      <c r="B54" s="1" t="s">
        <v>110</v>
      </c>
      <c r="C54" s="25">
        <v>14230</v>
      </c>
      <c r="D54" s="16">
        <v>13720</v>
      </c>
      <c r="E54" s="16">
        <v>12655</v>
      </c>
      <c r="F54" s="16">
        <v>11712</v>
      </c>
      <c r="G54" s="16">
        <v>10953</v>
      </c>
      <c r="H54" s="16">
        <v>10801</v>
      </c>
      <c r="I54" s="76">
        <v>10767</v>
      </c>
    </row>
    <row r="55" spans="2:9" x14ac:dyDescent="0.2">
      <c r="C55" s="8"/>
      <c r="I55" s="42"/>
    </row>
    <row r="56" spans="2:9" x14ac:dyDescent="0.2">
      <c r="B56" s="1" t="s">
        <v>111</v>
      </c>
      <c r="C56" s="25">
        <v>13937</v>
      </c>
      <c r="D56" s="16">
        <v>14664</v>
      </c>
      <c r="E56" s="16">
        <v>16631</v>
      </c>
      <c r="F56" s="16">
        <v>19726</v>
      </c>
      <c r="G56" s="16">
        <v>19770</v>
      </c>
      <c r="H56" s="16">
        <v>20019</v>
      </c>
      <c r="I56" s="76">
        <v>19602</v>
      </c>
    </row>
    <row r="57" spans="2:9" x14ac:dyDescent="0.2">
      <c r="B57" s="1" t="s">
        <v>112</v>
      </c>
      <c r="C57" s="25">
        <v>8462</v>
      </c>
      <c r="D57" s="16">
        <v>8213</v>
      </c>
      <c r="E57" s="16">
        <v>7941</v>
      </c>
      <c r="F57" s="16">
        <v>6606</v>
      </c>
      <c r="G57" s="16">
        <v>5439</v>
      </c>
      <c r="H57" s="16">
        <v>4832</v>
      </c>
      <c r="I57" s="76">
        <v>4636</v>
      </c>
    </row>
    <row r="58" spans="2:9" x14ac:dyDescent="0.2">
      <c r="B58" s="1" t="s">
        <v>113</v>
      </c>
      <c r="C58" s="25">
        <v>6713</v>
      </c>
      <c r="D58" s="16">
        <v>7673</v>
      </c>
      <c r="E58" s="16">
        <v>6046</v>
      </c>
      <c r="F58" s="16">
        <v>5006</v>
      </c>
      <c r="G58" s="16">
        <v>4030</v>
      </c>
      <c r="H58" s="16">
        <v>3786</v>
      </c>
      <c r="I58" s="76">
        <v>3512</v>
      </c>
    </row>
    <row r="59" spans="2:9" x14ac:dyDescent="0.2">
      <c r="B59" s="1" t="s">
        <v>114</v>
      </c>
      <c r="C59" s="25">
        <v>9922</v>
      </c>
      <c r="D59" s="16">
        <v>9868</v>
      </c>
      <c r="E59" s="16">
        <v>9545</v>
      </c>
      <c r="F59" s="16">
        <v>9660</v>
      </c>
      <c r="G59" s="16">
        <v>9985</v>
      </c>
      <c r="H59" s="16">
        <v>10636</v>
      </c>
      <c r="I59" s="76">
        <v>11835</v>
      </c>
    </row>
    <row r="60" spans="2:9" x14ac:dyDescent="0.2">
      <c r="B60" s="1" t="s">
        <v>115</v>
      </c>
      <c r="C60" s="25">
        <v>10093</v>
      </c>
      <c r="D60" s="16">
        <v>10239</v>
      </c>
      <c r="E60" s="16">
        <v>9076</v>
      </c>
      <c r="F60" s="16">
        <v>7974</v>
      </c>
      <c r="G60" s="16">
        <v>6842</v>
      </c>
      <c r="H60" s="16">
        <v>6598</v>
      </c>
      <c r="I60" s="76">
        <v>6400</v>
      </c>
    </row>
    <row r="61" spans="2:9" x14ac:dyDescent="0.2">
      <c r="B61" s="1" t="s">
        <v>116</v>
      </c>
      <c r="C61" s="25">
        <v>12150</v>
      </c>
      <c r="D61" s="16">
        <v>11510</v>
      </c>
      <c r="E61" s="16">
        <v>10704</v>
      </c>
      <c r="F61" s="16">
        <v>9262</v>
      </c>
      <c r="G61" s="16">
        <v>8222</v>
      </c>
      <c r="H61" s="16">
        <v>7800</v>
      </c>
      <c r="I61" s="76">
        <v>7299</v>
      </c>
    </row>
    <row r="62" spans="2:9" x14ac:dyDescent="0.2">
      <c r="B62" s="1" t="s">
        <v>118</v>
      </c>
      <c r="C62" s="25">
        <v>24001</v>
      </c>
      <c r="D62" s="16">
        <v>23069</v>
      </c>
      <c r="E62" s="16">
        <v>22000</v>
      </c>
      <c r="F62" s="16">
        <v>20252</v>
      </c>
      <c r="G62" s="16">
        <v>18905</v>
      </c>
      <c r="H62" s="16">
        <v>18997</v>
      </c>
      <c r="I62" s="76">
        <v>18852</v>
      </c>
    </row>
    <row r="63" spans="2:9" x14ac:dyDescent="0.2">
      <c r="C63" s="8"/>
      <c r="I63" s="42"/>
    </row>
    <row r="64" spans="2:9" x14ac:dyDescent="0.2">
      <c r="B64" s="1" t="s">
        <v>119</v>
      </c>
      <c r="C64" s="25">
        <v>25151</v>
      </c>
      <c r="D64" s="16">
        <v>26645</v>
      </c>
      <c r="E64" s="16">
        <v>25775</v>
      </c>
      <c r="F64" s="16">
        <v>24889</v>
      </c>
      <c r="G64" s="16">
        <v>23871</v>
      </c>
      <c r="H64" s="16">
        <v>23596</v>
      </c>
      <c r="I64" s="76">
        <v>23006</v>
      </c>
    </row>
    <row r="65" spans="1:9" x14ac:dyDescent="0.2">
      <c r="B65" s="1" t="s">
        <v>120</v>
      </c>
      <c r="C65" s="25">
        <v>4656</v>
      </c>
      <c r="D65" s="16">
        <v>4591</v>
      </c>
      <c r="E65" s="16">
        <v>4556</v>
      </c>
      <c r="F65" s="16">
        <v>4605</v>
      </c>
      <c r="G65" s="16">
        <v>4566</v>
      </c>
      <c r="H65" s="16">
        <v>4433</v>
      </c>
      <c r="I65" s="76">
        <v>4539</v>
      </c>
    </row>
    <row r="66" spans="1:9" x14ac:dyDescent="0.2">
      <c r="B66" s="1" t="s">
        <v>121</v>
      </c>
      <c r="C66" s="25">
        <v>10978</v>
      </c>
      <c r="D66" s="16">
        <v>10427</v>
      </c>
      <c r="E66" s="16">
        <v>9652</v>
      </c>
      <c r="F66" s="16">
        <v>9013</v>
      </c>
      <c r="G66" s="16">
        <v>8236</v>
      </c>
      <c r="H66" s="16">
        <v>7766</v>
      </c>
      <c r="I66" s="76">
        <v>7404</v>
      </c>
    </row>
    <row r="67" spans="1:9" x14ac:dyDescent="0.2">
      <c r="B67" s="1" t="s">
        <v>122</v>
      </c>
      <c r="C67" s="25">
        <v>10127</v>
      </c>
      <c r="D67" s="16">
        <v>10108</v>
      </c>
      <c r="E67" s="16">
        <v>8599</v>
      </c>
      <c r="F67" s="16">
        <v>7121</v>
      </c>
      <c r="G67" s="16">
        <v>6078</v>
      </c>
      <c r="H67" s="16">
        <v>5365</v>
      </c>
      <c r="I67" s="76">
        <v>5030</v>
      </c>
    </row>
    <row r="68" spans="1:9" x14ac:dyDescent="0.2">
      <c r="B68" s="1" t="s">
        <v>123</v>
      </c>
      <c r="C68" s="25">
        <v>6724</v>
      </c>
      <c r="D68" s="16">
        <v>6070</v>
      </c>
      <c r="E68" s="16">
        <v>6552</v>
      </c>
      <c r="F68" s="16">
        <v>4234</v>
      </c>
      <c r="G68" s="16">
        <v>3265</v>
      </c>
      <c r="H68" s="16">
        <v>2725</v>
      </c>
      <c r="I68" s="76">
        <v>2435</v>
      </c>
    </row>
    <row r="69" spans="1:9" x14ac:dyDescent="0.2">
      <c r="B69" s="1" t="s">
        <v>124</v>
      </c>
      <c r="C69" s="25">
        <v>10069</v>
      </c>
      <c r="D69" s="16">
        <v>10276</v>
      </c>
      <c r="E69" s="16">
        <v>9591</v>
      </c>
      <c r="F69" s="16">
        <v>7825</v>
      </c>
      <c r="G69" s="16">
        <v>6147</v>
      </c>
      <c r="H69" s="16">
        <v>5398</v>
      </c>
      <c r="I69" s="76">
        <v>5054</v>
      </c>
    </row>
    <row r="70" spans="1:9" x14ac:dyDescent="0.2">
      <c r="B70" s="1" t="s">
        <v>125</v>
      </c>
      <c r="C70" s="25">
        <v>1713</v>
      </c>
      <c r="D70" s="16">
        <v>1575</v>
      </c>
      <c r="E70" s="16">
        <v>1424</v>
      </c>
      <c r="F70" s="16">
        <v>1316</v>
      </c>
      <c r="G70" s="16">
        <v>1135</v>
      </c>
      <c r="H70" s="16">
        <v>1015</v>
      </c>
      <c r="I70" s="76">
        <v>790</v>
      </c>
    </row>
    <row r="71" spans="1:9" ht="18" thickBot="1" x14ac:dyDescent="0.25">
      <c r="B71" s="4"/>
      <c r="C71" s="20"/>
      <c r="D71" s="21"/>
      <c r="E71" s="21"/>
      <c r="F71" s="21"/>
      <c r="G71" s="21"/>
      <c r="H71" s="21"/>
      <c r="I71" s="21"/>
    </row>
    <row r="72" spans="1:9" x14ac:dyDescent="0.2">
      <c r="C72" s="1" t="s">
        <v>26</v>
      </c>
    </row>
    <row r="73" spans="1:9" x14ac:dyDescent="0.2">
      <c r="A73" s="1"/>
    </row>
    <row r="74" spans="1:9" x14ac:dyDescent="0.2">
      <c r="A74" s="1"/>
    </row>
    <row r="79" spans="1:9" x14ac:dyDescent="0.2">
      <c r="E79" s="3" t="s">
        <v>325</v>
      </c>
    </row>
    <row r="80" spans="1:9" x14ac:dyDescent="0.2">
      <c r="B80" s="3" t="s">
        <v>344</v>
      </c>
      <c r="F80" s="73" t="s">
        <v>327</v>
      </c>
    </row>
    <row r="81" spans="2:9" ht="18" thickBot="1" x14ac:dyDescent="0.25">
      <c r="B81" s="4"/>
      <c r="C81" s="4"/>
      <c r="D81" s="4"/>
      <c r="E81" s="4"/>
      <c r="F81" s="4"/>
      <c r="G81" s="4"/>
      <c r="H81" s="4"/>
      <c r="I81" s="56" t="s">
        <v>328</v>
      </c>
    </row>
    <row r="82" spans="2:9" x14ac:dyDescent="0.2">
      <c r="C82" s="7" t="s">
        <v>345</v>
      </c>
      <c r="D82" s="7" t="s">
        <v>346</v>
      </c>
      <c r="E82" s="7" t="s">
        <v>347</v>
      </c>
      <c r="F82" s="7" t="s">
        <v>348</v>
      </c>
      <c r="G82" s="77" t="s">
        <v>349</v>
      </c>
      <c r="H82" s="57"/>
      <c r="I82" s="9"/>
    </row>
    <row r="83" spans="2:9" x14ac:dyDescent="0.2">
      <c r="C83" s="7" t="s">
        <v>350</v>
      </c>
      <c r="D83" s="7" t="s">
        <v>351</v>
      </c>
      <c r="E83" s="7" t="s">
        <v>352</v>
      </c>
      <c r="F83" s="7" t="s">
        <v>353</v>
      </c>
      <c r="G83" s="7" t="s">
        <v>354</v>
      </c>
      <c r="H83" s="8"/>
      <c r="I83" s="8"/>
    </row>
    <row r="84" spans="2:9" x14ac:dyDescent="0.2">
      <c r="B84" s="9"/>
      <c r="C84" s="13" t="s">
        <v>343</v>
      </c>
      <c r="D84" s="13" t="s">
        <v>343</v>
      </c>
      <c r="E84" s="13" t="s">
        <v>343</v>
      </c>
      <c r="F84" s="13" t="s">
        <v>343</v>
      </c>
      <c r="G84" s="13" t="s">
        <v>355</v>
      </c>
      <c r="H84" s="13" t="s">
        <v>221</v>
      </c>
      <c r="I84" s="13" t="s">
        <v>222</v>
      </c>
    </row>
    <row r="85" spans="2:9" x14ac:dyDescent="0.2">
      <c r="C85" s="74"/>
    </row>
    <row r="86" spans="2:9" x14ac:dyDescent="0.2">
      <c r="B86" s="3" t="s">
        <v>73</v>
      </c>
      <c r="C86" s="11">
        <f t="shared" ref="C86:I86" si="1">SUM(C88:C143)</f>
        <v>1087206</v>
      </c>
      <c r="D86" s="6">
        <f t="shared" si="1"/>
        <v>1074325</v>
      </c>
      <c r="E86" s="6">
        <f t="shared" si="1"/>
        <v>1080435</v>
      </c>
      <c r="F86" s="6">
        <f t="shared" si="1"/>
        <v>1069912</v>
      </c>
      <c r="G86" s="6">
        <f t="shared" si="1"/>
        <v>1056050</v>
      </c>
      <c r="H86" s="6">
        <f t="shared" si="1"/>
        <v>499174</v>
      </c>
      <c r="I86" s="6">
        <f t="shared" si="1"/>
        <v>556876</v>
      </c>
    </row>
    <row r="87" spans="2:9" x14ac:dyDescent="0.2">
      <c r="C87" s="8"/>
    </row>
    <row r="88" spans="2:9" x14ac:dyDescent="0.2">
      <c r="B88" s="1" t="s">
        <v>75</v>
      </c>
      <c r="C88" s="25">
        <v>401352</v>
      </c>
      <c r="D88" s="16">
        <v>396553</v>
      </c>
      <c r="E88" s="16">
        <v>393885</v>
      </c>
      <c r="F88" s="16">
        <v>386551</v>
      </c>
      <c r="G88" s="15">
        <f t="shared" ref="G88:G94" si="2">H88+I88</f>
        <v>381861</v>
      </c>
      <c r="H88" s="78">
        <v>180457</v>
      </c>
      <c r="I88" s="78">
        <v>201404</v>
      </c>
    </row>
    <row r="89" spans="2:9" x14ac:dyDescent="0.2">
      <c r="B89" s="1" t="s">
        <v>76</v>
      </c>
      <c r="C89" s="25">
        <v>50779</v>
      </c>
      <c r="D89" s="16">
        <v>48596</v>
      </c>
      <c r="E89" s="16">
        <v>47195</v>
      </c>
      <c r="F89" s="16">
        <v>45507</v>
      </c>
      <c r="G89" s="15">
        <f t="shared" si="2"/>
        <v>44492</v>
      </c>
      <c r="H89" s="78">
        <v>20744</v>
      </c>
      <c r="I89" s="78">
        <v>23748</v>
      </c>
    </row>
    <row r="90" spans="2:9" x14ac:dyDescent="0.2">
      <c r="B90" s="1" t="s">
        <v>77</v>
      </c>
      <c r="C90" s="25">
        <v>40483</v>
      </c>
      <c r="D90" s="16">
        <v>46594</v>
      </c>
      <c r="E90" s="16">
        <v>53469</v>
      </c>
      <c r="F90" s="16">
        <v>55071</v>
      </c>
      <c r="G90" s="15">
        <f t="shared" si="2"/>
        <v>54715</v>
      </c>
      <c r="H90" s="78">
        <v>26079</v>
      </c>
      <c r="I90" s="78">
        <v>28636</v>
      </c>
    </row>
    <row r="91" spans="2:9" x14ac:dyDescent="0.2">
      <c r="B91" s="1" t="s">
        <v>78</v>
      </c>
      <c r="C91" s="25">
        <v>35401</v>
      </c>
      <c r="D91" s="16">
        <v>34810</v>
      </c>
      <c r="E91" s="16">
        <v>34283</v>
      </c>
      <c r="F91" s="16">
        <v>33661</v>
      </c>
      <c r="G91" s="15">
        <f t="shared" si="2"/>
        <v>33009</v>
      </c>
      <c r="H91" s="78">
        <v>15585</v>
      </c>
      <c r="I91" s="78">
        <v>17424</v>
      </c>
    </row>
    <row r="92" spans="2:9" x14ac:dyDescent="0.2">
      <c r="B92" s="1" t="s">
        <v>79</v>
      </c>
      <c r="C92" s="25">
        <v>30450</v>
      </c>
      <c r="D92" s="16">
        <v>29133</v>
      </c>
      <c r="E92" s="16">
        <v>28510</v>
      </c>
      <c r="F92" s="16">
        <v>28034</v>
      </c>
      <c r="G92" s="15">
        <f t="shared" si="2"/>
        <v>27354</v>
      </c>
      <c r="H92" s="78">
        <v>13204</v>
      </c>
      <c r="I92" s="78">
        <v>14150</v>
      </c>
    </row>
    <row r="93" spans="2:9" x14ac:dyDescent="0.2">
      <c r="B93" s="1" t="s">
        <v>80</v>
      </c>
      <c r="C93" s="25">
        <v>70835</v>
      </c>
      <c r="D93" s="16">
        <v>69859</v>
      </c>
      <c r="E93" s="16">
        <v>70246</v>
      </c>
      <c r="F93" s="16">
        <v>70360</v>
      </c>
      <c r="G93" s="15">
        <f t="shared" si="2"/>
        <v>69523</v>
      </c>
      <c r="H93" s="78">
        <v>32963</v>
      </c>
      <c r="I93" s="78">
        <v>36560</v>
      </c>
    </row>
    <row r="94" spans="2:9" x14ac:dyDescent="0.2">
      <c r="B94" s="1" t="s">
        <v>81</v>
      </c>
      <c r="C94" s="25">
        <v>38231</v>
      </c>
      <c r="D94" s="16">
        <v>35925</v>
      </c>
      <c r="E94" s="16">
        <v>34134</v>
      </c>
      <c r="F94" s="16">
        <v>33133</v>
      </c>
      <c r="G94" s="15">
        <f t="shared" si="2"/>
        <v>32257</v>
      </c>
      <c r="H94" s="78">
        <v>14873</v>
      </c>
      <c r="I94" s="78">
        <v>17384</v>
      </c>
    </row>
    <row r="95" spans="2:9" x14ac:dyDescent="0.2">
      <c r="C95" s="25"/>
      <c r="D95" s="16"/>
      <c r="E95" s="16"/>
      <c r="H95" s="76"/>
      <c r="I95" s="76"/>
    </row>
    <row r="96" spans="2:9" x14ac:dyDescent="0.2">
      <c r="B96" s="1" t="s">
        <v>82</v>
      </c>
      <c r="C96" s="25">
        <v>16439</v>
      </c>
      <c r="D96" s="16">
        <v>15794</v>
      </c>
      <c r="E96" s="16">
        <v>15439</v>
      </c>
      <c r="F96" s="16">
        <v>14866</v>
      </c>
      <c r="G96" s="15">
        <f t="shared" ref="G96:G104" si="3">H96+I96</f>
        <v>14481</v>
      </c>
      <c r="H96" s="78">
        <v>6832</v>
      </c>
      <c r="I96" s="78">
        <v>7649</v>
      </c>
    </row>
    <row r="97" spans="2:9" x14ac:dyDescent="0.2">
      <c r="B97" s="1" t="s">
        <v>83</v>
      </c>
      <c r="C97" s="25">
        <v>9779</v>
      </c>
      <c r="D97" s="16">
        <v>9298</v>
      </c>
      <c r="E97" s="16">
        <v>8955</v>
      </c>
      <c r="F97" s="16">
        <v>8317</v>
      </c>
      <c r="G97" s="15">
        <f t="shared" si="3"/>
        <v>7997</v>
      </c>
      <c r="H97" s="78">
        <v>3693</v>
      </c>
      <c r="I97" s="78">
        <v>4304</v>
      </c>
    </row>
    <row r="98" spans="2:9" x14ac:dyDescent="0.2">
      <c r="B98" s="1" t="s">
        <v>84</v>
      </c>
      <c r="C98" s="25">
        <v>5258</v>
      </c>
      <c r="D98" s="16">
        <v>4917</v>
      </c>
      <c r="E98" s="16">
        <v>4423</v>
      </c>
      <c r="F98" s="16">
        <v>4070</v>
      </c>
      <c r="G98" s="15">
        <f t="shared" si="3"/>
        <v>3852</v>
      </c>
      <c r="H98" s="78">
        <v>1763</v>
      </c>
      <c r="I98" s="78">
        <v>2089</v>
      </c>
    </row>
    <row r="99" spans="2:9" x14ac:dyDescent="0.2">
      <c r="B99" s="1" t="s">
        <v>85</v>
      </c>
      <c r="C99" s="25">
        <v>13576</v>
      </c>
      <c r="D99" s="16">
        <v>13868</v>
      </c>
      <c r="E99" s="16">
        <v>14635</v>
      </c>
      <c r="F99" s="16">
        <v>15194</v>
      </c>
      <c r="G99" s="15">
        <f t="shared" si="3"/>
        <v>15111</v>
      </c>
      <c r="H99" s="78">
        <v>7208</v>
      </c>
      <c r="I99" s="78">
        <v>7903</v>
      </c>
    </row>
    <row r="100" spans="2:9" x14ac:dyDescent="0.2">
      <c r="B100" s="1" t="s">
        <v>86</v>
      </c>
      <c r="C100" s="25">
        <v>16811</v>
      </c>
      <c r="D100" s="16">
        <v>16171</v>
      </c>
      <c r="E100" s="16">
        <v>17016</v>
      </c>
      <c r="F100" s="16">
        <v>16918</v>
      </c>
      <c r="G100" s="15">
        <f t="shared" si="3"/>
        <v>16344</v>
      </c>
      <c r="H100" s="78">
        <v>7721</v>
      </c>
      <c r="I100" s="78">
        <v>8623</v>
      </c>
    </row>
    <row r="101" spans="2:9" x14ac:dyDescent="0.2">
      <c r="B101" s="1" t="s">
        <v>87</v>
      </c>
      <c r="C101" s="25">
        <v>9705</v>
      </c>
      <c r="D101" s="16">
        <v>9377</v>
      </c>
      <c r="E101" s="16">
        <v>9103</v>
      </c>
      <c r="F101" s="16">
        <v>8835</v>
      </c>
      <c r="G101" s="15">
        <f t="shared" si="3"/>
        <v>8814</v>
      </c>
      <c r="H101" s="78">
        <v>4168</v>
      </c>
      <c r="I101" s="78">
        <v>4646</v>
      </c>
    </row>
    <row r="102" spans="2:9" x14ac:dyDescent="0.2">
      <c r="B102" s="1" t="s">
        <v>88</v>
      </c>
      <c r="C102" s="25">
        <v>9052</v>
      </c>
      <c r="D102" s="16">
        <v>8574</v>
      </c>
      <c r="E102" s="16">
        <v>8026</v>
      </c>
      <c r="F102" s="16">
        <v>8041</v>
      </c>
      <c r="G102" s="15">
        <f t="shared" si="3"/>
        <v>8090</v>
      </c>
      <c r="H102" s="78">
        <v>3784</v>
      </c>
      <c r="I102" s="78">
        <v>4306</v>
      </c>
    </row>
    <row r="103" spans="2:9" x14ac:dyDescent="0.2">
      <c r="B103" s="1" t="s">
        <v>89</v>
      </c>
      <c r="C103" s="25">
        <v>15287</v>
      </c>
      <c r="D103" s="16">
        <v>17136</v>
      </c>
      <c r="E103" s="16">
        <v>20022</v>
      </c>
      <c r="F103" s="16">
        <v>21079</v>
      </c>
      <c r="G103" s="15">
        <f t="shared" si="3"/>
        <v>21158</v>
      </c>
      <c r="H103" s="76">
        <v>10165</v>
      </c>
      <c r="I103" s="76">
        <v>10993</v>
      </c>
    </row>
    <row r="104" spans="2:9" x14ac:dyDescent="0.2">
      <c r="B104" s="1" t="s">
        <v>90</v>
      </c>
      <c r="C104" s="25">
        <v>28066</v>
      </c>
      <c r="D104" s="16">
        <v>32846</v>
      </c>
      <c r="E104" s="16">
        <v>41550</v>
      </c>
      <c r="F104" s="16">
        <v>48156</v>
      </c>
      <c r="G104" s="15">
        <f t="shared" si="3"/>
        <v>49987</v>
      </c>
      <c r="H104" s="2">
        <v>24159</v>
      </c>
      <c r="I104" s="2">
        <v>25828</v>
      </c>
    </row>
    <row r="105" spans="2:9" x14ac:dyDescent="0.2">
      <c r="C105" s="8"/>
      <c r="E105" s="16"/>
    </row>
    <row r="106" spans="2:9" x14ac:dyDescent="0.2">
      <c r="B106" s="1" t="s">
        <v>91</v>
      </c>
      <c r="C106" s="25">
        <v>23231</v>
      </c>
      <c r="D106" s="16">
        <v>22112</v>
      </c>
      <c r="E106" s="16">
        <v>21393</v>
      </c>
      <c r="F106" s="16">
        <v>20331</v>
      </c>
      <c r="G106" s="15">
        <f>H106+I106</f>
        <v>19770</v>
      </c>
      <c r="H106" s="78">
        <v>9290</v>
      </c>
      <c r="I106" s="78">
        <v>10480</v>
      </c>
    </row>
    <row r="107" spans="2:9" x14ac:dyDescent="0.2">
      <c r="B107" s="1" t="s">
        <v>92</v>
      </c>
      <c r="C107" s="25">
        <v>16272</v>
      </c>
      <c r="D107" s="16">
        <v>15562</v>
      </c>
      <c r="E107" s="16">
        <v>15860</v>
      </c>
      <c r="F107" s="16">
        <v>15398</v>
      </c>
      <c r="G107" s="15">
        <f>H107+I107</f>
        <v>14889</v>
      </c>
      <c r="H107" s="78">
        <v>6938</v>
      </c>
      <c r="I107" s="78">
        <v>7951</v>
      </c>
    </row>
    <row r="108" spans="2:9" x14ac:dyDescent="0.2">
      <c r="B108" s="1" t="s">
        <v>93</v>
      </c>
      <c r="C108" s="25">
        <v>7395</v>
      </c>
      <c r="D108" s="16">
        <v>7076</v>
      </c>
      <c r="E108" s="16">
        <v>6661</v>
      </c>
      <c r="F108" s="16">
        <v>6073</v>
      </c>
      <c r="G108" s="15">
        <f>H108+I108</f>
        <v>5801</v>
      </c>
      <c r="H108" s="78">
        <v>2696</v>
      </c>
      <c r="I108" s="78">
        <v>3105</v>
      </c>
    </row>
    <row r="109" spans="2:9" x14ac:dyDescent="0.2">
      <c r="B109" s="1" t="s">
        <v>94</v>
      </c>
      <c r="C109" s="25">
        <v>7054</v>
      </c>
      <c r="D109" s="16">
        <v>6611</v>
      </c>
      <c r="E109" s="16">
        <v>6386</v>
      </c>
      <c r="F109" s="16">
        <v>5355</v>
      </c>
      <c r="G109" s="15">
        <f>H109+I109</f>
        <v>5013</v>
      </c>
      <c r="H109" s="76">
        <v>2650</v>
      </c>
      <c r="I109" s="76">
        <v>2363</v>
      </c>
    </row>
    <row r="110" spans="2:9" x14ac:dyDescent="0.2">
      <c r="B110" s="1" t="s">
        <v>95</v>
      </c>
      <c r="C110" s="25">
        <v>693</v>
      </c>
      <c r="D110" s="16">
        <v>652</v>
      </c>
      <c r="E110" s="16">
        <v>659</v>
      </c>
      <c r="F110" s="16">
        <v>614</v>
      </c>
      <c r="G110" s="15">
        <f>H110+I110</f>
        <v>573</v>
      </c>
      <c r="H110" s="2">
        <v>280</v>
      </c>
      <c r="I110" s="2">
        <v>293</v>
      </c>
    </row>
    <row r="111" spans="2:9" x14ac:dyDescent="0.2">
      <c r="C111" s="8"/>
      <c r="E111" s="16"/>
    </row>
    <row r="112" spans="2:9" x14ac:dyDescent="0.2">
      <c r="B112" s="1" t="s">
        <v>96</v>
      </c>
      <c r="C112" s="25">
        <v>17171</v>
      </c>
      <c r="D112" s="16">
        <v>16525</v>
      </c>
      <c r="E112" s="16">
        <v>16067</v>
      </c>
      <c r="F112" s="16">
        <v>15410</v>
      </c>
      <c r="G112" s="15">
        <f>H112+I112</f>
        <v>15020</v>
      </c>
      <c r="H112" s="78">
        <v>7007</v>
      </c>
      <c r="I112" s="78">
        <v>8013</v>
      </c>
    </row>
    <row r="113" spans="2:9" x14ac:dyDescent="0.2">
      <c r="B113" s="1" t="s">
        <v>97</v>
      </c>
      <c r="C113" s="25">
        <v>9003</v>
      </c>
      <c r="D113" s="16">
        <v>8809</v>
      </c>
      <c r="E113" s="16">
        <v>8735</v>
      </c>
      <c r="F113" s="16">
        <v>8361</v>
      </c>
      <c r="G113" s="15">
        <f>H113+I113</f>
        <v>8221</v>
      </c>
      <c r="H113" s="78">
        <v>3899</v>
      </c>
      <c r="I113" s="78">
        <v>4322</v>
      </c>
    </row>
    <row r="114" spans="2:9" x14ac:dyDescent="0.2">
      <c r="B114" s="1" t="s">
        <v>98</v>
      </c>
      <c r="C114" s="25">
        <v>13277</v>
      </c>
      <c r="D114" s="16">
        <v>13621</v>
      </c>
      <c r="E114" s="16">
        <v>14111</v>
      </c>
      <c r="F114" s="16">
        <v>14694</v>
      </c>
      <c r="G114" s="15">
        <f>H114+I114</f>
        <v>15012</v>
      </c>
      <c r="H114" s="78">
        <v>7262</v>
      </c>
      <c r="I114" s="78">
        <v>7750</v>
      </c>
    </row>
    <row r="115" spans="2:9" x14ac:dyDescent="0.2">
      <c r="B115" s="1" t="s">
        <v>99</v>
      </c>
      <c r="C115" s="25">
        <v>10871</v>
      </c>
      <c r="D115" s="16">
        <v>10426</v>
      </c>
      <c r="E115" s="16">
        <v>10081</v>
      </c>
      <c r="F115" s="16">
        <v>9731</v>
      </c>
      <c r="G115" s="15">
        <f>H115+I115</f>
        <v>9405</v>
      </c>
      <c r="H115" s="76">
        <v>4365</v>
      </c>
      <c r="I115" s="76">
        <v>5040</v>
      </c>
    </row>
    <row r="116" spans="2:9" x14ac:dyDescent="0.2">
      <c r="B116" s="1" t="s">
        <v>100</v>
      </c>
      <c r="C116" s="25">
        <v>6174</v>
      </c>
      <c r="D116" s="16">
        <v>5823</v>
      </c>
      <c r="E116" s="16">
        <v>5511</v>
      </c>
      <c r="F116" s="16">
        <v>5138</v>
      </c>
      <c r="G116" s="15">
        <f>H116+I116</f>
        <v>4961</v>
      </c>
      <c r="H116" s="2">
        <v>2329</v>
      </c>
      <c r="I116" s="2">
        <v>2632</v>
      </c>
    </row>
    <row r="117" spans="2:9" x14ac:dyDescent="0.2">
      <c r="C117" s="8"/>
      <c r="E117" s="16"/>
      <c r="F117" s="16"/>
    </row>
    <row r="118" spans="2:9" x14ac:dyDescent="0.2">
      <c r="B118" s="1" t="s">
        <v>101</v>
      </c>
      <c r="C118" s="25">
        <v>9042</v>
      </c>
      <c r="D118" s="16">
        <v>8920</v>
      </c>
      <c r="E118" s="16">
        <v>8919</v>
      </c>
      <c r="F118" s="16">
        <v>8802</v>
      </c>
      <c r="G118" s="15">
        <f t="shared" ref="G118:G127" si="4">H118+I118</f>
        <v>8669</v>
      </c>
      <c r="H118" s="78">
        <v>4024</v>
      </c>
      <c r="I118" s="78">
        <v>4645</v>
      </c>
    </row>
    <row r="119" spans="2:9" x14ac:dyDescent="0.2">
      <c r="B119" s="1" t="s">
        <v>102</v>
      </c>
      <c r="C119" s="25">
        <v>6975</v>
      </c>
      <c r="D119" s="16">
        <v>6862</v>
      </c>
      <c r="E119" s="16">
        <v>6926</v>
      </c>
      <c r="F119" s="16">
        <v>7148</v>
      </c>
      <c r="G119" s="15">
        <f t="shared" si="4"/>
        <v>7202</v>
      </c>
      <c r="H119" s="78">
        <v>3451</v>
      </c>
      <c r="I119" s="78">
        <v>3751</v>
      </c>
    </row>
    <row r="120" spans="2:9" x14ac:dyDescent="0.2">
      <c r="B120" s="1" t="s">
        <v>103</v>
      </c>
      <c r="C120" s="25">
        <v>9273</v>
      </c>
      <c r="D120" s="16">
        <v>8529</v>
      </c>
      <c r="E120" s="16">
        <v>8056</v>
      </c>
      <c r="F120" s="16">
        <v>7625</v>
      </c>
      <c r="G120" s="15">
        <f t="shared" si="4"/>
        <v>7451</v>
      </c>
      <c r="H120" s="78">
        <v>3564</v>
      </c>
      <c r="I120" s="78">
        <v>3887</v>
      </c>
    </row>
    <row r="121" spans="2:9" x14ac:dyDescent="0.2">
      <c r="B121" s="1" t="s">
        <v>104</v>
      </c>
      <c r="C121" s="25">
        <v>6616</v>
      </c>
      <c r="D121" s="16">
        <v>6780</v>
      </c>
      <c r="E121" s="16">
        <v>6790</v>
      </c>
      <c r="F121" s="16">
        <v>6904</v>
      </c>
      <c r="G121" s="15">
        <f t="shared" si="4"/>
        <v>6896</v>
      </c>
      <c r="H121" s="78">
        <v>3226</v>
      </c>
      <c r="I121" s="78">
        <v>3670</v>
      </c>
    </row>
    <row r="122" spans="2:9" x14ac:dyDescent="0.2">
      <c r="B122" s="1" t="s">
        <v>105</v>
      </c>
      <c r="C122" s="25">
        <v>2649</v>
      </c>
      <c r="D122" s="16">
        <v>2594</v>
      </c>
      <c r="E122" s="16">
        <v>2504</v>
      </c>
      <c r="F122" s="16">
        <v>2538</v>
      </c>
      <c r="G122" s="15">
        <f t="shared" si="4"/>
        <v>2499</v>
      </c>
      <c r="H122" s="78">
        <v>1234</v>
      </c>
      <c r="I122" s="78">
        <v>1265</v>
      </c>
    </row>
    <row r="123" spans="2:9" x14ac:dyDescent="0.2">
      <c r="B123" s="1" t="s">
        <v>106</v>
      </c>
      <c r="C123" s="25">
        <v>2741</v>
      </c>
      <c r="D123" s="16">
        <v>2372</v>
      </c>
      <c r="E123" s="16">
        <v>2262</v>
      </c>
      <c r="F123" s="16">
        <v>2165</v>
      </c>
      <c r="G123" s="15">
        <f t="shared" si="4"/>
        <v>2107</v>
      </c>
      <c r="H123" s="78">
        <v>1035</v>
      </c>
      <c r="I123" s="78">
        <v>1072</v>
      </c>
    </row>
    <row r="124" spans="2:9" x14ac:dyDescent="0.2">
      <c r="B124" s="1" t="s">
        <v>107</v>
      </c>
      <c r="C124" s="25">
        <v>5110</v>
      </c>
      <c r="D124" s="16">
        <v>4847</v>
      </c>
      <c r="E124" s="16">
        <v>4642</v>
      </c>
      <c r="F124" s="16">
        <v>4461</v>
      </c>
      <c r="G124" s="15">
        <f t="shared" si="4"/>
        <v>4416</v>
      </c>
      <c r="H124" s="78">
        <v>2116</v>
      </c>
      <c r="I124" s="78">
        <v>2300</v>
      </c>
    </row>
    <row r="125" spans="2:9" x14ac:dyDescent="0.2">
      <c r="B125" s="1" t="s">
        <v>108</v>
      </c>
      <c r="C125" s="25">
        <v>6609</v>
      </c>
      <c r="D125" s="16">
        <v>6676</v>
      </c>
      <c r="E125" s="16">
        <v>6663</v>
      </c>
      <c r="F125" s="16">
        <v>6626</v>
      </c>
      <c r="G125" s="15">
        <f t="shared" si="4"/>
        <v>6561</v>
      </c>
      <c r="H125" s="78">
        <v>3133</v>
      </c>
      <c r="I125" s="78">
        <v>3428</v>
      </c>
    </row>
    <row r="126" spans="2:9" x14ac:dyDescent="0.2">
      <c r="B126" s="1" t="s">
        <v>109</v>
      </c>
      <c r="C126" s="25">
        <v>8652</v>
      </c>
      <c r="D126" s="16">
        <v>8433</v>
      </c>
      <c r="E126" s="16">
        <v>8244</v>
      </c>
      <c r="F126" s="16">
        <v>8108</v>
      </c>
      <c r="G126" s="15">
        <f t="shared" si="4"/>
        <v>8117</v>
      </c>
      <c r="H126" s="76">
        <v>3868</v>
      </c>
      <c r="I126" s="76">
        <v>4249</v>
      </c>
    </row>
    <row r="127" spans="2:9" x14ac:dyDescent="0.2">
      <c r="B127" s="1" t="s">
        <v>110</v>
      </c>
      <c r="C127" s="25">
        <v>10619</v>
      </c>
      <c r="D127" s="16">
        <v>10315</v>
      </c>
      <c r="E127" s="16">
        <v>10077</v>
      </c>
      <c r="F127" s="16">
        <v>9769</v>
      </c>
      <c r="G127" s="15">
        <f t="shared" si="4"/>
        <v>9626</v>
      </c>
      <c r="H127" s="2">
        <v>4615</v>
      </c>
      <c r="I127" s="2">
        <v>5011</v>
      </c>
    </row>
    <row r="128" spans="2:9" x14ac:dyDescent="0.2">
      <c r="C128" s="8"/>
      <c r="E128" s="16"/>
    </row>
    <row r="129" spans="2:9" x14ac:dyDescent="0.2">
      <c r="B129" s="1" t="s">
        <v>111</v>
      </c>
      <c r="C129" s="25">
        <v>19341</v>
      </c>
      <c r="D129" s="16">
        <v>19243</v>
      </c>
      <c r="E129" s="16">
        <v>19731</v>
      </c>
      <c r="F129" s="16">
        <v>19722</v>
      </c>
      <c r="G129" s="15">
        <f t="shared" ref="G129:G135" si="5">H129+I129</f>
        <v>19646</v>
      </c>
      <c r="H129" s="78">
        <v>9118</v>
      </c>
      <c r="I129" s="78">
        <v>10528</v>
      </c>
    </row>
    <row r="130" spans="2:9" x14ac:dyDescent="0.2">
      <c r="B130" s="1" t="s">
        <v>112</v>
      </c>
      <c r="C130" s="25">
        <v>4343</v>
      </c>
      <c r="D130" s="16">
        <v>4027</v>
      </c>
      <c r="E130" s="16">
        <v>3863</v>
      </c>
      <c r="F130" s="16">
        <v>3710</v>
      </c>
      <c r="G130" s="15">
        <f t="shared" si="5"/>
        <v>3587</v>
      </c>
      <c r="H130" s="78">
        <v>1739</v>
      </c>
      <c r="I130" s="78">
        <v>1848</v>
      </c>
    </row>
    <row r="131" spans="2:9" x14ac:dyDescent="0.2">
      <c r="B131" s="1" t="s">
        <v>113</v>
      </c>
      <c r="C131" s="25">
        <v>3351</v>
      </c>
      <c r="D131" s="16">
        <v>3181</v>
      </c>
      <c r="E131" s="16">
        <v>3285</v>
      </c>
      <c r="F131" s="16">
        <v>3246</v>
      </c>
      <c r="G131" s="15">
        <f t="shared" si="5"/>
        <v>3280</v>
      </c>
      <c r="H131" s="78">
        <v>1560</v>
      </c>
      <c r="I131" s="78">
        <v>1720</v>
      </c>
    </row>
    <row r="132" spans="2:9" x14ac:dyDescent="0.2">
      <c r="B132" s="1" t="s">
        <v>114</v>
      </c>
      <c r="C132" s="25">
        <v>12702</v>
      </c>
      <c r="D132" s="16">
        <v>13180</v>
      </c>
      <c r="E132" s="16">
        <v>13752</v>
      </c>
      <c r="F132" s="16">
        <v>14501</v>
      </c>
      <c r="G132" s="15">
        <f t="shared" si="5"/>
        <v>14757</v>
      </c>
      <c r="H132" s="78">
        <v>7090</v>
      </c>
      <c r="I132" s="78">
        <v>7667</v>
      </c>
    </row>
    <row r="133" spans="2:9" x14ac:dyDescent="0.2">
      <c r="B133" s="1" t="s">
        <v>115</v>
      </c>
      <c r="C133" s="25">
        <v>5923</v>
      </c>
      <c r="D133" s="16">
        <v>5494</v>
      </c>
      <c r="E133" s="16">
        <v>5185</v>
      </c>
      <c r="F133" s="16">
        <v>4841</v>
      </c>
      <c r="G133" s="15">
        <f t="shared" si="5"/>
        <v>4594</v>
      </c>
      <c r="H133" s="78">
        <v>2143</v>
      </c>
      <c r="I133" s="78">
        <v>2451</v>
      </c>
    </row>
    <row r="134" spans="2:9" x14ac:dyDescent="0.2">
      <c r="B134" s="1" t="s">
        <v>116</v>
      </c>
      <c r="C134" s="25">
        <v>6777</v>
      </c>
      <c r="D134" s="16">
        <v>6309</v>
      </c>
      <c r="E134" s="16">
        <v>6066</v>
      </c>
      <c r="F134" s="16">
        <v>5952</v>
      </c>
      <c r="G134" s="15">
        <f t="shared" si="5"/>
        <v>5712</v>
      </c>
      <c r="H134" s="76">
        <v>2665</v>
      </c>
      <c r="I134" s="76">
        <v>3047</v>
      </c>
    </row>
    <row r="135" spans="2:9" x14ac:dyDescent="0.2">
      <c r="B135" s="1" t="s">
        <v>118</v>
      </c>
      <c r="C135" s="25">
        <v>18241</v>
      </c>
      <c r="D135" s="16">
        <v>17385</v>
      </c>
      <c r="E135" s="16">
        <v>16382</v>
      </c>
      <c r="F135" s="16">
        <v>15687</v>
      </c>
      <c r="G135" s="15">
        <f t="shared" si="5"/>
        <v>15275</v>
      </c>
      <c r="H135" s="76">
        <v>7059</v>
      </c>
      <c r="I135" s="76">
        <v>8216</v>
      </c>
    </row>
    <row r="136" spans="2:9" x14ac:dyDescent="0.2">
      <c r="C136" s="8"/>
      <c r="E136" s="16"/>
    </row>
    <row r="137" spans="2:9" x14ac:dyDescent="0.2">
      <c r="B137" s="1" t="s">
        <v>119</v>
      </c>
      <c r="C137" s="25">
        <v>22248</v>
      </c>
      <c r="D137" s="16">
        <v>20610</v>
      </c>
      <c r="E137" s="16">
        <v>19943</v>
      </c>
      <c r="F137" s="16">
        <v>19417</v>
      </c>
      <c r="G137" s="15">
        <f t="shared" ref="G137:G143" si="6">H137+I137</f>
        <v>18795</v>
      </c>
      <c r="H137" s="78">
        <v>8696</v>
      </c>
      <c r="I137" s="78">
        <v>10099</v>
      </c>
    </row>
    <row r="138" spans="2:9" x14ac:dyDescent="0.2">
      <c r="B138" s="1" t="s">
        <v>120</v>
      </c>
      <c r="C138" s="25">
        <v>4314</v>
      </c>
      <c r="D138" s="16">
        <v>4098</v>
      </c>
      <c r="E138" s="16">
        <v>3907</v>
      </c>
      <c r="F138" s="16">
        <v>3777</v>
      </c>
      <c r="G138" s="15">
        <f t="shared" si="6"/>
        <v>3667</v>
      </c>
      <c r="H138" s="78">
        <v>1624</v>
      </c>
      <c r="I138" s="78">
        <v>2043</v>
      </c>
    </row>
    <row r="139" spans="2:9" x14ac:dyDescent="0.2">
      <c r="B139" s="1" t="s">
        <v>121</v>
      </c>
      <c r="C139" s="25">
        <v>6907</v>
      </c>
      <c r="D139" s="16">
        <v>6552</v>
      </c>
      <c r="E139" s="16">
        <v>6139</v>
      </c>
      <c r="F139" s="16">
        <v>5742</v>
      </c>
      <c r="G139" s="15">
        <f t="shared" si="6"/>
        <v>5587</v>
      </c>
      <c r="H139" s="78">
        <v>2507</v>
      </c>
      <c r="I139" s="78">
        <v>3080</v>
      </c>
    </row>
    <row r="140" spans="2:9" x14ac:dyDescent="0.2">
      <c r="B140" s="1" t="s">
        <v>122</v>
      </c>
      <c r="C140" s="25">
        <v>4584</v>
      </c>
      <c r="D140" s="16">
        <v>4193</v>
      </c>
      <c r="E140" s="16">
        <v>3884</v>
      </c>
      <c r="F140" s="16">
        <v>3726</v>
      </c>
      <c r="G140" s="15">
        <f t="shared" si="6"/>
        <v>3546</v>
      </c>
      <c r="H140" s="78">
        <v>1590</v>
      </c>
      <c r="I140" s="78">
        <v>1956</v>
      </c>
    </row>
    <row r="141" spans="2:9" x14ac:dyDescent="0.2">
      <c r="B141" s="1" t="s">
        <v>123</v>
      </c>
      <c r="C141" s="25">
        <v>2234</v>
      </c>
      <c r="D141" s="16">
        <v>2215</v>
      </c>
      <c r="E141" s="16">
        <v>2144</v>
      </c>
      <c r="F141" s="16">
        <v>2043</v>
      </c>
      <c r="G141" s="15">
        <f t="shared" si="6"/>
        <v>1972</v>
      </c>
      <c r="H141" s="78">
        <v>960</v>
      </c>
      <c r="I141" s="78">
        <v>1012</v>
      </c>
    </row>
    <row r="142" spans="2:9" x14ac:dyDescent="0.2">
      <c r="B142" s="1" t="s">
        <v>124</v>
      </c>
      <c r="C142" s="25">
        <v>4624</v>
      </c>
      <c r="D142" s="16">
        <v>4229</v>
      </c>
      <c r="E142" s="16">
        <v>4123</v>
      </c>
      <c r="F142" s="16">
        <v>3869</v>
      </c>
      <c r="G142" s="15">
        <f t="shared" si="6"/>
        <v>3759</v>
      </c>
      <c r="H142" s="78">
        <v>1744</v>
      </c>
      <c r="I142" s="78">
        <v>2015</v>
      </c>
    </row>
    <row r="143" spans="2:9" x14ac:dyDescent="0.2">
      <c r="B143" s="1" t="s">
        <v>125</v>
      </c>
      <c r="C143" s="25">
        <v>686</v>
      </c>
      <c r="D143" s="16">
        <v>613</v>
      </c>
      <c r="E143" s="16">
        <v>593</v>
      </c>
      <c r="F143" s="16">
        <v>635</v>
      </c>
      <c r="G143" s="2">
        <f t="shared" si="6"/>
        <v>619</v>
      </c>
      <c r="H143" s="79">
        <v>299</v>
      </c>
      <c r="I143" s="79">
        <v>320</v>
      </c>
    </row>
    <row r="144" spans="2:9" ht="18" thickBot="1" x14ac:dyDescent="0.25">
      <c r="B144" s="4"/>
      <c r="C144" s="36"/>
      <c r="D144" s="21"/>
      <c r="E144" s="4"/>
      <c r="F144" s="4"/>
      <c r="G144" s="4"/>
      <c r="H144" s="21"/>
      <c r="I144" s="21"/>
    </row>
    <row r="145" spans="1:9" x14ac:dyDescent="0.2">
      <c r="C145" s="1" t="s">
        <v>356</v>
      </c>
      <c r="H145" s="16"/>
      <c r="I145" s="16"/>
    </row>
    <row r="146" spans="1:9" x14ac:dyDescent="0.2">
      <c r="A146" s="1"/>
      <c r="H146" s="16"/>
      <c r="I146" s="16"/>
    </row>
  </sheetData>
  <phoneticPr fontId="2"/>
  <pageMargins left="0.37" right="0.46" top="0.6" bottom="0.59" header="0.51200000000000001" footer="0.51200000000000001"/>
  <pageSetup paperSize="12" scale="75" orientation="portrait" verticalDpi="0" r:id="rId1"/>
  <headerFooter alignWithMargins="0"/>
  <rowBreaks count="1" manualBreakCount="1">
    <brk id="73" max="8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79"/>
  <sheetViews>
    <sheetView showGridLines="0" zoomScale="75" zoomScaleNormal="75" workbookViewId="0">
      <selection activeCell="A79" sqref="A79:IV145"/>
    </sheetView>
  </sheetViews>
  <sheetFormatPr defaultColWidth="12.125" defaultRowHeight="17.25" x14ac:dyDescent="0.2"/>
  <cols>
    <col min="1" max="2" width="13.375" style="2" customWidth="1"/>
    <col min="3" max="3" width="14.5" style="2" customWidth="1"/>
    <col min="4" max="4" width="13.375" style="2" customWidth="1"/>
    <col min="5" max="6" width="12.625" style="2" bestFit="1" customWidth="1"/>
    <col min="7" max="8" width="10.875" style="2" customWidth="1"/>
    <col min="9" max="9" width="13.375" style="2" customWidth="1"/>
    <col min="10" max="11" width="10.875" style="2" customWidth="1"/>
    <col min="12" max="12" width="13.375" style="2" customWidth="1"/>
    <col min="13" max="256" width="12.125" style="2"/>
    <col min="257" max="258" width="13.375" style="2" customWidth="1"/>
    <col min="259" max="259" width="14.5" style="2" customWidth="1"/>
    <col min="260" max="260" width="13.375" style="2" customWidth="1"/>
    <col min="261" max="262" width="12.625" style="2" bestFit="1" customWidth="1"/>
    <col min="263" max="264" width="10.875" style="2" customWidth="1"/>
    <col min="265" max="265" width="13.375" style="2" customWidth="1"/>
    <col min="266" max="267" width="10.875" style="2" customWidth="1"/>
    <col min="268" max="268" width="13.375" style="2" customWidth="1"/>
    <col min="269" max="512" width="12.125" style="2"/>
    <col min="513" max="514" width="13.375" style="2" customWidth="1"/>
    <col min="515" max="515" width="14.5" style="2" customWidth="1"/>
    <col min="516" max="516" width="13.375" style="2" customWidth="1"/>
    <col min="517" max="518" width="12.625" style="2" bestFit="1" customWidth="1"/>
    <col min="519" max="520" width="10.875" style="2" customWidth="1"/>
    <col min="521" max="521" width="13.375" style="2" customWidth="1"/>
    <col min="522" max="523" width="10.875" style="2" customWidth="1"/>
    <col min="524" max="524" width="13.375" style="2" customWidth="1"/>
    <col min="525" max="768" width="12.125" style="2"/>
    <col min="769" max="770" width="13.375" style="2" customWidth="1"/>
    <col min="771" max="771" width="14.5" style="2" customWidth="1"/>
    <col min="772" max="772" width="13.375" style="2" customWidth="1"/>
    <col min="773" max="774" width="12.625" style="2" bestFit="1" customWidth="1"/>
    <col min="775" max="776" width="10.875" style="2" customWidth="1"/>
    <col min="777" max="777" width="13.375" style="2" customWidth="1"/>
    <col min="778" max="779" width="10.875" style="2" customWidth="1"/>
    <col min="780" max="780" width="13.375" style="2" customWidth="1"/>
    <col min="781" max="1024" width="12.125" style="2"/>
    <col min="1025" max="1026" width="13.375" style="2" customWidth="1"/>
    <col min="1027" max="1027" width="14.5" style="2" customWidth="1"/>
    <col min="1028" max="1028" width="13.375" style="2" customWidth="1"/>
    <col min="1029" max="1030" width="12.625" style="2" bestFit="1" customWidth="1"/>
    <col min="1031" max="1032" width="10.875" style="2" customWidth="1"/>
    <col min="1033" max="1033" width="13.375" style="2" customWidth="1"/>
    <col min="1034" max="1035" width="10.875" style="2" customWidth="1"/>
    <col min="1036" max="1036" width="13.375" style="2" customWidth="1"/>
    <col min="1037" max="1280" width="12.125" style="2"/>
    <col min="1281" max="1282" width="13.375" style="2" customWidth="1"/>
    <col min="1283" max="1283" width="14.5" style="2" customWidth="1"/>
    <col min="1284" max="1284" width="13.375" style="2" customWidth="1"/>
    <col min="1285" max="1286" width="12.625" style="2" bestFit="1" customWidth="1"/>
    <col min="1287" max="1288" width="10.875" style="2" customWidth="1"/>
    <col min="1289" max="1289" width="13.375" style="2" customWidth="1"/>
    <col min="1290" max="1291" width="10.875" style="2" customWidth="1"/>
    <col min="1292" max="1292" width="13.375" style="2" customWidth="1"/>
    <col min="1293" max="1536" width="12.125" style="2"/>
    <col min="1537" max="1538" width="13.375" style="2" customWidth="1"/>
    <col min="1539" max="1539" width="14.5" style="2" customWidth="1"/>
    <col min="1540" max="1540" width="13.375" style="2" customWidth="1"/>
    <col min="1541" max="1542" width="12.625" style="2" bestFit="1" customWidth="1"/>
    <col min="1543" max="1544" width="10.875" style="2" customWidth="1"/>
    <col min="1545" max="1545" width="13.375" style="2" customWidth="1"/>
    <col min="1546" max="1547" width="10.875" style="2" customWidth="1"/>
    <col min="1548" max="1548" width="13.375" style="2" customWidth="1"/>
    <col min="1549" max="1792" width="12.125" style="2"/>
    <col min="1793" max="1794" width="13.375" style="2" customWidth="1"/>
    <col min="1795" max="1795" width="14.5" style="2" customWidth="1"/>
    <col min="1796" max="1796" width="13.375" style="2" customWidth="1"/>
    <col min="1797" max="1798" width="12.625" style="2" bestFit="1" customWidth="1"/>
    <col min="1799" max="1800" width="10.875" style="2" customWidth="1"/>
    <col min="1801" max="1801" width="13.375" style="2" customWidth="1"/>
    <col min="1802" max="1803" width="10.875" style="2" customWidth="1"/>
    <col min="1804" max="1804" width="13.375" style="2" customWidth="1"/>
    <col min="1805" max="2048" width="12.125" style="2"/>
    <col min="2049" max="2050" width="13.375" style="2" customWidth="1"/>
    <col min="2051" max="2051" width="14.5" style="2" customWidth="1"/>
    <col min="2052" max="2052" width="13.375" style="2" customWidth="1"/>
    <col min="2053" max="2054" width="12.625" style="2" bestFit="1" customWidth="1"/>
    <col min="2055" max="2056" width="10.875" style="2" customWidth="1"/>
    <col min="2057" max="2057" width="13.375" style="2" customWidth="1"/>
    <col min="2058" max="2059" width="10.875" style="2" customWidth="1"/>
    <col min="2060" max="2060" width="13.375" style="2" customWidth="1"/>
    <col min="2061" max="2304" width="12.125" style="2"/>
    <col min="2305" max="2306" width="13.375" style="2" customWidth="1"/>
    <col min="2307" max="2307" width="14.5" style="2" customWidth="1"/>
    <col min="2308" max="2308" width="13.375" style="2" customWidth="1"/>
    <col min="2309" max="2310" width="12.625" style="2" bestFit="1" customWidth="1"/>
    <col min="2311" max="2312" width="10.875" style="2" customWidth="1"/>
    <col min="2313" max="2313" width="13.375" style="2" customWidth="1"/>
    <col min="2314" max="2315" width="10.875" style="2" customWidth="1"/>
    <col min="2316" max="2316" width="13.375" style="2" customWidth="1"/>
    <col min="2317" max="2560" width="12.125" style="2"/>
    <col min="2561" max="2562" width="13.375" style="2" customWidth="1"/>
    <col min="2563" max="2563" width="14.5" style="2" customWidth="1"/>
    <col min="2564" max="2564" width="13.375" style="2" customWidth="1"/>
    <col min="2565" max="2566" width="12.625" style="2" bestFit="1" customWidth="1"/>
    <col min="2567" max="2568" width="10.875" style="2" customWidth="1"/>
    <col min="2569" max="2569" width="13.375" style="2" customWidth="1"/>
    <col min="2570" max="2571" width="10.875" style="2" customWidth="1"/>
    <col min="2572" max="2572" width="13.375" style="2" customWidth="1"/>
    <col min="2573" max="2816" width="12.125" style="2"/>
    <col min="2817" max="2818" width="13.375" style="2" customWidth="1"/>
    <col min="2819" max="2819" width="14.5" style="2" customWidth="1"/>
    <col min="2820" max="2820" width="13.375" style="2" customWidth="1"/>
    <col min="2821" max="2822" width="12.625" style="2" bestFit="1" customWidth="1"/>
    <col min="2823" max="2824" width="10.875" style="2" customWidth="1"/>
    <col min="2825" max="2825" width="13.375" style="2" customWidth="1"/>
    <col min="2826" max="2827" width="10.875" style="2" customWidth="1"/>
    <col min="2828" max="2828" width="13.375" style="2" customWidth="1"/>
    <col min="2829" max="3072" width="12.125" style="2"/>
    <col min="3073" max="3074" width="13.375" style="2" customWidth="1"/>
    <col min="3075" max="3075" width="14.5" style="2" customWidth="1"/>
    <col min="3076" max="3076" width="13.375" style="2" customWidth="1"/>
    <col min="3077" max="3078" width="12.625" style="2" bestFit="1" customWidth="1"/>
    <col min="3079" max="3080" width="10.875" style="2" customWidth="1"/>
    <col min="3081" max="3081" width="13.375" style="2" customWidth="1"/>
    <col min="3082" max="3083" width="10.875" style="2" customWidth="1"/>
    <col min="3084" max="3084" width="13.375" style="2" customWidth="1"/>
    <col min="3085" max="3328" width="12.125" style="2"/>
    <col min="3329" max="3330" width="13.375" style="2" customWidth="1"/>
    <col min="3331" max="3331" width="14.5" style="2" customWidth="1"/>
    <col min="3332" max="3332" width="13.375" style="2" customWidth="1"/>
    <col min="3333" max="3334" width="12.625" style="2" bestFit="1" customWidth="1"/>
    <col min="3335" max="3336" width="10.875" style="2" customWidth="1"/>
    <col min="3337" max="3337" width="13.375" style="2" customWidth="1"/>
    <col min="3338" max="3339" width="10.875" style="2" customWidth="1"/>
    <col min="3340" max="3340" width="13.375" style="2" customWidth="1"/>
    <col min="3341" max="3584" width="12.125" style="2"/>
    <col min="3585" max="3586" width="13.375" style="2" customWidth="1"/>
    <col min="3587" max="3587" width="14.5" style="2" customWidth="1"/>
    <col min="3588" max="3588" width="13.375" style="2" customWidth="1"/>
    <col min="3589" max="3590" width="12.625" style="2" bestFit="1" customWidth="1"/>
    <col min="3591" max="3592" width="10.875" style="2" customWidth="1"/>
    <col min="3593" max="3593" width="13.375" style="2" customWidth="1"/>
    <col min="3594" max="3595" width="10.875" style="2" customWidth="1"/>
    <col min="3596" max="3596" width="13.375" style="2" customWidth="1"/>
    <col min="3597" max="3840" width="12.125" style="2"/>
    <col min="3841" max="3842" width="13.375" style="2" customWidth="1"/>
    <col min="3843" max="3843" width="14.5" style="2" customWidth="1"/>
    <col min="3844" max="3844" width="13.375" style="2" customWidth="1"/>
    <col min="3845" max="3846" width="12.625" style="2" bestFit="1" customWidth="1"/>
    <col min="3847" max="3848" width="10.875" style="2" customWidth="1"/>
    <col min="3849" max="3849" width="13.375" style="2" customWidth="1"/>
    <col min="3850" max="3851" width="10.875" style="2" customWidth="1"/>
    <col min="3852" max="3852" width="13.375" style="2" customWidth="1"/>
    <col min="3853" max="4096" width="12.125" style="2"/>
    <col min="4097" max="4098" width="13.375" style="2" customWidth="1"/>
    <col min="4099" max="4099" width="14.5" style="2" customWidth="1"/>
    <col min="4100" max="4100" width="13.375" style="2" customWidth="1"/>
    <col min="4101" max="4102" width="12.625" style="2" bestFit="1" customWidth="1"/>
    <col min="4103" max="4104" width="10.875" style="2" customWidth="1"/>
    <col min="4105" max="4105" width="13.375" style="2" customWidth="1"/>
    <col min="4106" max="4107" width="10.875" style="2" customWidth="1"/>
    <col min="4108" max="4108" width="13.375" style="2" customWidth="1"/>
    <col min="4109" max="4352" width="12.125" style="2"/>
    <col min="4353" max="4354" width="13.375" style="2" customWidth="1"/>
    <col min="4355" max="4355" width="14.5" style="2" customWidth="1"/>
    <col min="4356" max="4356" width="13.375" style="2" customWidth="1"/>
    <col min="4357" max="4358" width="12.625" style="2" bestFit="1" customWidth="1"/>
    <col min="4359" max="4360" width="10.875" style="2" customWidth="1"/>
    <col min="4361" max="4361" width="13.375" style="2" customWidth="1"/>
    <col min="4362" max="4363" width="10.875" style="2" customWidth="1"/>
    <col min="4364" max="4364" width="13.375" style="2" customWidth="1"/>
    <col min="4365" max="4608" width="12.125" style="2"/>
    <col min="4609" max="4610" width="13.375" style="2" customWidth="1"/>
    <col min="4611" max="4611" width="14.5" style="2" customWidth="1"/>
    <col min="4612" max="4612" width="13.375" style="2" customWidth="1"/>
    <col min="4613" max="4614" width="12.625" style="2" bestFit="1" customWidth="1"/>
    <col min="4615" max="4616" width="10.875" style="2" customWidth="1"/>
    <col min="4617" max="4617" width="13.375" style="2" customWidth="1"/>
    <col min="4618" max="4619" width="10.875" style="2" customWidth="1"/>
    <col min="4620" max="4620" width="13.375" style="2" customWidth="1"/>
    <col min="4621" max="4864" width="12.125" style="2"/>
    <col min="4865" max="4866" width="13.375" style="2" customWidth="1"/>
    <col min="4867" max="4867" width="14.5" style="2" customWidth="1"/>
    <col min="4868" max="4868" width="13.375" style="2" customWidth="1"/>
    <col min="4869" max="4870" width="12.625" style="2" bestFit="1" customWidth="1"/>
    <col min="4871" max="4872" width="10.875" style="2" customWidth="1"/>
    <col min="4873" max="4873" width="13.375" style="2" customWidth="1"/>
    <col min="4874" max="4875" width="10.875" style="2" customWidth="1"/>
    <col min="4876" max="4876" width="13.375" style="2" customWidth="1"/>
    <col min="4877" max="5120" width="12.125" style="2"/>
    <col min="5121" max="5122" width="13.375" style="2" customWidth="1"/>
    <col min="5123" max="5123" width="14.5" style="2" customWidth="1"/>
    <col min="5124" max="5124" width="13.375" style="2" customWidth="1"/>
    <col min="5125" max="5126" width="12.625" style="2" bestFit="1" customWidth="1"/>
    <col min="5127" max="5128" width="10.875" style="2" customWidth="1"/>
    <col min="5129" max="5129" width="13.375" style="2" customWidth="1"/>
    <col min="5130" max="5131" width="10.875" style="2" customWidth="1"/>
    <col min="5132" max="5132" width="13.375" style="2" customWidth="1"/>
    <col min="5133" max="5376" width="12.125" style="2"/>
    <col min="5377" max="5378" width="13.375" style="2" customWidth="1"/>
    <col min="5379" max="5379" width="14.5" style="2" customWidth="1"/>
    <col min="5380" max="5380" width="13.375" style="2" customWidth="1"/>
    <col min="5381" max="5382" width="12.625" style="2" bestFit="1" customWidth="1"/>
    <col min="5383" max="5384" width="10.875" style="2" customWidth="1"/>
    <col min="5385" max="5385" width="13.375" style="2" customWidth="1"/>
    <col min="5386" max="5387" width="10.875" style="2" customWidth="1"/>
    <col min="5388" max="5388" width="13.375" style="2" customWidth="1"/>
    <col min="5389" max="5632" width="12.125" style="2"/>
    <col min="5633" max="5634" width="13.375" style="2" customWidth="1"/>
    <col min="5635" max="5635" width="14.5" style="2" customWidth="1"/>
    <col min="5636" max="5636" width="13.375" style="2" customWidth="1"/>
    <col min="5637" max="5638" width="12.625" style="2" bestFit="1" customWidth="1"/>
    <col min="5639" max="5640" width="10.875" style="2" customWidth="1"/>
    <col min="5641" max="5641" width="13.375" style="2" customWidth="1"/>
    <col min="5642" max="5643" width="10.875" style="2" customWidth="1"/>
    <col min="5644" max="5644" width="13.375" style="2" customWidth="1"/>
    <col min="5645" max="5888" width="12.125" style="2"/>
    <col min="5889" max="5890" width="13.375" style="2" customWidth="1"/>
    <col min="5891" max="5891" width="14.5" style="2" customWidth="1"/>
    <col min="5892" max="5892" width="13.375" style="2" customWidth="1"/>
    <col min="5893" max="5894" width="12.625" style="2" bestFit="1" customWidth="1"/>
    <col min="5895" max="5896" width="10.875" style="2" customWidth="1"/>
    <col min="5897" max="5897" width="13.375" style="2" customWidth="1"/>
    <col min="5898" max="5899" width="10.875" style="2" customWidth="1"/>
    <col min="5900" max="5900" width="13.375" style="2" customWidth="1"/>
    <col min="5901" max="6144" width="12.125" style="2"/>
    <col min="6145" max="6146" width="13.375" style="2" customWidth="1"/>
    <col min="6147" max="6147" width="14.5" style="2" customWidth="1"/>
    <col min="6148" max="6148" width="13.375" style="2" customWidth="1"/>
    <col min="6149" max="6150" width="12.625" style="2" bestFit="1" customWidth="1"/>
    <col min="6151" max="6152" width="10.875" style="2" customWidth="1"/>
    <col min="6153" max="6153" width="13.375" style="2" customWidth="1"/>
    <col min="6154" max="6155" width="10.875" style="2" customWidth="1"/>
    <col min="6156" max="6156" width="13.375" style="2" customWidth="1"/>
    <col min="6157" max="6400" width="12.125" style="2"/>
    <col min="6401" max="6402" width="13.375" style="2" customWidth="1"/>
    <col min="6403" max="6403" width="14.5" style="2" customWidth="1"/>
    <col min="6404" max="6404" width="13.375" style="2" customWidth="1"/>
    <col min="6405" max="6406" width="12.625" style="2" bestFit="1" customWidth="1"/>
    <col min="6407" max="6408" width="10.875" style="2" customWidth="1"/>
    <col min="6409" max="6409" width="13.375" style="2" customWidth="1"/>
    <col min="6410" max="6411" width="10.875" style="2" customWidth="1"/>
    <col min="6412" max="6412" width="13.375" style="2" customWidth="1"/>
    <col min="6413" max="6656" width="12.125" style="2"/>
    <col min="6657" max="6658" width="13.375" style="2" customWidth="1"/>
    <col min="6659" max="6659" width="14.5" style="2" customWidth="1"/>
    <col min="6660" max="6660" width="13.375" style="2" customWidth="1"/>
    <col min="6661" max="6662" width="12.625" style="2" bestFit="1" customWidth="1"/>
    <col min="6663" max="6664" width="10.875" style="2" customWidth="1"/>
    <col min="6665" max="6665" width="13.375" style="2" customWidth="1"/>
    <col min="6666" max="6667" width="10.875" style="2" customWidth="1"/>
    <col min="6668" max="6668" width="13.375" style="2" customWidth="1"/>
    <col min="6669" max="6912" width="12.125" style="2"/>
    <col min="6913" max="6914" width="13.375" style="2" customWidth="1"/>
    <col min="6915" max="6915" width="14.5" style="2" customWidth="1"/>
    <col min="6916" max="6916" width="13.375" style="2" customWidth="1"/>
    <col min="6917" max="6918" width="12.625" style="2" bestFit="1" customWidth="1"/>
    <col min="6919" max="6920" width="10.875" style="2" customWidth="1"/>
    <col min="6921" max="6921" width="13.375" style="2" customWidth="1"/>
    <col min="6922" max="6923" width="10.875" style="2" customWidth="1"/>
    <col min="6924" max="6924" width="13.375" style="2" customWidth="1"/>
    <col min="6925" max="7168" width="12.125" style="2"/>
    <col min="7169" max="7170" width="13.375" style="2" customWidth="1"/>
    <col min="7171" max="7171" width="14.5" style="2" customWidth="1"/>
    <col min="7172" max="7172" width="13.375" style="2" customWidth="1"/>
    <col min="7173" max="7174" width="12.625" style="2" bestFit="1" customWidth="1"/>
    <col min="7175" max="7176" width="10.875" style="2" customWidth="1"/>
    <col min="7177" max="7177" width="13.375" style="2" customWidth="1"/>
    <col min="7178" max="7179" width="10.875" style="2" customWidth="1"/>
    <col min="7180" max="7180" width="13.375" style="2" customWidth="1"/>
    <col min="7181" max="7424" width="12.125" style="2"/>
    <col min="7425" max="7426" width="13.375" style="2" customWidth="1"/>
    <col min="7427" max="7427" width="14.5" style="2" customWidth="1"/>
    <col min="7428" max="7428" width="13.375" style="2" customWidth="1"/>
    <col min="7429" max="7430" width="12.625" style="2" bestFit="1" customWidth="1"/>
    <col min="7431" max="7432" width="10.875" style="2" customWidth="1"/>
    <col min="7433" max="7433" width="13.375" style="2" customWidth="1"/>
    <col min="7434" max="7435" width="10.875" style="2" customWidth="1"/>
    <col min="7436" max="7436" width="13.375" style="2" customWidth="1"/>
    <col min="7437" max="7680" width="12.125" style="2"/>
    <col min="7681" max="7682" width="13.375" style="2" customWidth="1"/>
    <col min="7683" max="7683" width="14.5" style="2" customWidth="1"/>
    <col min="7684" max="7684" width="13.375" style="2" customWidth="1"/>
    <col min="7685" max="7686" width="12.625" style="2" bestFit="1" customWidth="1"/>
    <col min="7687" max="7688" width="10.875" style="2" customWidth="1"/>
    <col min="7689" max="7689" width="13.375" style="2" customWidth="1"/>
    <col min="7690" max="7691" width="10.875" style="2" customWidth="1"/>
    <col min="7692" max="7692" width="13.375" style="2" customWidth="1"/>
    <col min="7693" max="7936" width="12.125" style="2"/>
    <col min="7937" max="7938" width="13.375" style="2" customWidth="1"/>
    <col min="7939" max="7939" width="14.5" style="2" customWidth="1"/>
    <col min="7940" max="7940" width="13.375" style="2" customWidth="1"/>
    <col min="7941" max="7942" width="12.625" style="2" bestFit="1" customWidth="1"/>
    <col min="7943" max="7944" width="10.875" style="2" customWidth="1"/>
    <col min="7945" max="7945" width="13.375" style="2" customWidth="1"/>
    <col min="7946" max="7947" width="10.875" style="2" customWidth="1"/>
    <col min="7948" max="7948" width="13.375" style="2" customWidth="1"/>
    <col min="7949" max="8192" width="12.125" style="2"/>
    <col min="8193" max="8194" width="13.375" style="2" customWidth="1"/>
    <col min="8195" max="8195" width="14.5" style="2" customWidth="1"/>
    <col min="8196" max="8196" width="13.375" style="2" customWidth="1"/>
    <col min="8197" max="8198" width="12.625" style="2" bestFit="1" customWidth="1"/>
    <col min="8199" max="8200" width="10.875" style="2" customWidth="1"/>
    <col min="8201" max="8201" width="13.375" style="2" customWidth="1"/>
    <col min="8202" max="8203" width="10.875" style="2" customWidth="1"/>
    <col min="8204" max="8204" width="13.375" style="2" customWidth="1"/>
    <col min="8205" max="8448" width="12.125" style="2"/>
    <col min="8449" max="8450" width="13.375" style="2" customWidth="1"/>
    <col min="8451" max="8451" width="14.5" style="2" customWidth="1"/>
    <col min="8452" max="8452" width="13.375" style="2" customWidth="1"/>
    <col min="8453" max="8454" width="12.625" style="2" bestFit="1" customWidth="1"/>
    <col min="8455" max="8456" width="10.875" style="2" customWidth="1"/>
    <col min="8457" max="8457" width="13.375" style="2" customWidth="1"/>
    <col min="8458" max="8459" width="10.875" style="2" customWidth="1"/>
    <col min="8460" max="8460" width="13.375" style="2" customWidth="1"/>
    <col min="8461" max="8704" width="12.125" style="2"/>
    <col min="8705" max="8706" width="13.375" style="2" customWidth="1"/>
    <col min="8707" max="8707" width="14.5" style="2" customWidth="1"/>
    <col min="8708" max="8708" width="13.375" style="2" customWidth="1"/>
    <col min="8709" max="8710" width="12.625" style="2" bestFit="1" customWidth="1"/>
    <col min="8711" max="8712" width="10.875" style="2" customWidth="1"/>
    <col min="8713" max="8713" width="13.375" style="2" customWidth="1"/>
    <col min="8714" max="8715" width="10.875" style="2" customWidth="1"/>
    <col min="8716" max="8716" width="13.375" style="2" customWidth="1"/>
    <col min="8717" max="8960" width="12.125" style="2"/>
    <col min="8961" max="8962" width="13.375" style="2" customWidth="1"/>
    <col min="8963" max="8963" width="14.5" style="2" customWidth="1"/>
    <col min="8964" max="8964" width="13.375" style="2" customWidth="1"/>
    <col min="8965" max="8966" width="12.625" style="2" bestFit="1" customWidth="1"/>
    <col min="8967" max="8968" width="10.875" style="2" customWidth="1"/>
    <col min="8969" max="8969" width="13.375" style="2" customWidth="1"/>
    <col min="8970" max="8971" width="10.875" style="2" customWidth="1"/>
    <col min="8972" max="8972" width="13.375" style="2" customWidth="1"/>
    <col min="8973" max="9216" width="12.125" style="2"/>
    <col min="9217" max="9218" width="13.375" style="2" customWidth="1"/>
    <col min="9219" max="9219" width="14.5" style="2" customWidth="1"/>
    <col min="9220" max="9220" width="13.375" style="2" customWidth="1"/>
    <col min="9221" max="9222" width="12.625" style="2" bestFit="1" customWidth="1"/>
    <col min="9223" max="9224" width="10.875" style="2" customWidth="1"/>
    <col min="9225" max="9225" width="13.375" style="2" customWidth="1"/>
    <col min="9226" max="9227" width="10.875" style="2" customWidth="1"/>
    <col min="9228" max="9228" width="13.375" style="2" customWidth="1"/>
    <col min="9229" max="9472" width="12.125" style="2"/>
    <col min="9473" max="9474" width="13.375" style="2" customWidth="1"/>
    <col min="9475" max="9475" width="14.5" style="2" customWidth="1"/>
    <col min="9476" max="9476" width="13.375" style="2" customWidth="1"/>
    <col min="9477" max="9478" width="12.625" style="2" bestFit="1" customWidth="1"/>
    <col min="9479" max="9480" width="10.875" style="2" customWidth="1"/>
    <col min="9481" max="9481" width="13.375" style="2" customWidth="1"/>
    <col min="9482" max="9483" width="10.875" style="2" customWidth="1"/>
    <col min="9484" max="9484" width="13.375" style="2" customWidth="1"/>
    <col min="9485" max="9728" width="12.125" style="2"/>
    <col min="9729" max="9730" width="13.375" style="2" customWidth="1"/>
    <col min="9731" max="9731" width="14.5" style="2" customWidth="1"/>
    <col min="9732" max="9732" width="13.375" style="2" customWidth="1"/>
    <col min="9733" max="9734" width="12.625" style="2" bestFit="1" customWidth="1"/>
    <col min="9735" max="9736" width="10.875" style="2" customWidth="1"/>
    <col min="9737" max="9737" width="13.375" style="2" customWidth="1"/>
    <col min="9738" max="9739" width="10.875" style="2" customWidth="1"/>
    <col min="9740" max="9740" width="13.375" style="2" customWidth="1"/>
    <col min="9741" max="9984" width="12.125" style="2"/>
    <col min="9985" max="9986" width="13.375" style="2" customWidth="1"/>
    <col min="9987" max="9987" width="14.5" style="2" customWidth="1"/>
    <col min="9988" max="9988" width="13.375" style="2" customWidth="1"/>
    <col min="9989" max="9990" width="12.625" style="2" bestFit="1" customWidth="1"/>
    <col min="9991" max="9992" width="10.875" style="2" customWidth="1"/>
    <col min="9993" max="9993" width="13.375" style="2" customWidth="1"/>
    <col min="9994" max="9995" width="10.875" style="2" customWidth="1"/>
    <col min="9996" max="9996" width="13.375" style="2" customWidth="1"/>
    <col min="9997" max="10240" width="12.125" style="2"/>
    <col min="10241" max="10242" width="13.375" style="2" customWidth="1"/>
    <col min="10243" max="10243" width="14.5" style="2" customWidth="1"/>
    <col min="10244" max="10244" width="13.375" style="2" customWidth="1"/>
    <col min="10245" max="10246" width="12.625" style="2" bestFit="1" customWidth="1"/>
    <col min="10247" max="10248" width="10.875" style="2" customWidth="1"/>
    <col min="10249" max="10249" width="13.375" style="2" customWidth="1"/>
    <col min="10250" max="10251" width="10.875" style="2" customWidth="1"/>
    <col min="10252" max="10252" width="13.375" style="2" customWidth="1"/>
    <col min="10253" max="10496" width="12.125" style="2"/>
    <col min="10497" max="10498" width="13.375" style="2" customWidth="1"/>
    <col min="10499" max="10499" width="14.5" style="2" customWidth="1"/>
    <col min="10500" max="10500" width="13.375" style="2" customWidth="1"/>
    <col min="10501" max="10502" width="12.625" style="2" bestFit="1" customWidth="1"/>
    <col min="10503" max="10504" width="10.875" style="2" customWidth="1"/>
    <col min="10505" max="10505" width="13.375" style="2" customWidth="1"/>
    <col min="10506" max="10507" width="10.875" style="2" customWidth="1"/>
    <col min="10508" max="10508" width="13.375" style="2" customWidth="1"/>
    <col min="10509" max="10752" width="12.125" style="2"/>
    <col min="10753" max="10754" width="13.375" style="2" customWidth="1"/>
    <col min="10755" max="10755" width="14.5" style="2" customWidth="1"/>
    <col min="10756" max="10756" width="13.375" style="2" customWidth="1"/>
    <col min="10757" max="10758" width="12.625" style="2" bestFit="1" customWidth="1"/>
    <col min="10759" max="10760" width="10.875" style="2" customWidth="1"/>
    <col min="10761" max="10761" width="13.375" style="2" customWidth="1"/>
    <col min="10762" max="10763" width="10.875" style="2" customWidth="1"/>
    <col min="10764" max="10764" width="13.375" style="2" customWidth="1"/>
    <col min="10765" max="11008" width="12.125" style="2"/>
    <col min="11009" max="11010" width="13.375" style="2" customWidth="1"/>
    <col min="11011" max="11011" width="14.5" style="2" customWidth="1"/>
    <col min="11012" max="11012" width="13.375" style="2" customWidth="1"/>
    <col min="11013" max="11014" width="12.625" style="2" bestFit="1" customWidth="1"/>
    <col min="11015" max="11016" width="10.875" style="2" customWidth="1"/>
    <col min="11017" max="11017" width="13.375" style="2" customWidth="1"/>
    <col min="11018" max="11019" width="10.875" style="2" customWidth="1"/>
    <col min="11020" max="11020" width="13.375" style="2" customWidth="1"/>
    <col min="11021" max="11264" width="12.125" style="2"/>
    <col min="11265" max="11266" width="13.375" style="2" customWidth="1"/>
    <col min="11267" max="11267" width="14.5" style="2" customWidth="1"/>
    <col min="11268" max="11268" width="13.375" style="2" customWidth="1"/>
    <col min="11269" max="11270" width="12.625" style="2" bestFit="1" customWidth="1"/>
    <col min="11271" max="11272" width="10.875" style="2" customWidth="1"/>
    <col min="11273" max="11273" width="13.375" style="2" customWidth="1"/>
    <col min="11274" max="11275" width="10.875" style="2" customWidth="1"/>
    <col min="11276" max="11276" width="13.375" style="2" customWidth="1"/>
    <col min="11277" max="11520" width="12.125" style="2"/>
    <col min="11521" max="11522" width="13.375" style="2" customWidth="1"/>
    <col min="11523" max="11523" width="14.5" style="2" customWidth="1"/>
    <col min="11524" max="11524" width="13.375" style="2" customWidth="1"/>
    <col min="11525" max="11526" width="12.625" style="2" bestFit="1" customWidth="1"/>
    <col min="11527" max="11528" width="10.875" style="2" customWidth="1"/>
    <col min="11529" max="11529" width="13.375" style="2" customWidth="1"/>
    <col min="11530" max="11531" width="10.875" style="2" customWidth="1"/>
    <col min="11532" max="11532" width="13.375" style="2" customWidth="1"/>
    <col min="11533" max="11776" width="12.125" style="2"/>
    <col min="11777" max="11778" width="13.375" style="2" customWidth="1"/>
    <col min="11779" max="11779" width="14.5" style="2" customWidth="1"/>
    <col min="11780" max="11780" width="13.375" style="2" customWidth="1"/>
    <col min="11781" max="11782" width="12.625" style="2" bestFit="1" customWidth="1"/>
    <col min="11783" max="11784" width="10.875" style="2" customWidth="1"/>
    <col min="11785" max="11785" width="13.375" style="2" customWidth="1"/>
    <col min="11786" max="11787" width="10.875" style="2" customWidth="1"/>
    <col min="11788" max="11788" width="13.375" style="2" customWidth="1"/>
    <col min="11789" max="12032" width="12.125" style="2"/>
    <col min="12033" max="12034" width="13.375" style="2" customWidth="1"/>
    <col min="12035" max="12035" width="14.5" style="2" customWidth="1"/>
    <col min="12036" max="12036" width="13.375" style="2" customWidth="1"/>
    <col min="12037" max="12038" width="12.625" style="2" bestFit="1" customWidth="1"/>
    <col min="12039" max="12040" width="10.875" style="2" customWidth="1"/>
    <col min="12041" max="12041" width="13.375" style="2" customWidth="1"/>
    <col min="12042" max="12043" width="10.875" style="2" customWidth="1"/>
    <col min="12044" max="12044" width="13.375" style="2" customWidth="1"/>
    <col min="12045" max="12288" width="12.125" style="2"/>
    <col min="12289" max="12290" width="13.375" style="2" customWidth="1"/>
    <col min="12291" max="12291" width="14.5" style="2" customWidth="1"/>
    <col min="12292" max="12292" width="13.375" style="2" customWidth="1"/>
    <col min="12293" max="12294" width="12.625" style="2" bestFit="1" customWidth="1"/>
    <col min="12295" max="12296" width="10.875" style="2" customWidth="1"/>
    <col min="12297" max="12297" width="13.375" style="2" customWidth="1"/>
    <col min="12298" max="12299" width="10.875" style="2" customWidth="1"/>
    <col min="12300" max="12300" width="13.375" style="2" customWidth="1"/>
    <col min="12301" max="12544" width="12.125" style="2"/>
    <col min="12545" max="12546" width="13.375" style="2" customWidth="1"/>
    <col min="12547" max="12547" width="14.5" style="2" customWidth="1"/>
    <col min="12548" max="12548" width="13.375" style="2" customWidth="1"/>
    <col min="12549" max="12550" width="12.625" style="2" bestFit="1" customWidth="1"/>
    <col min="12551" max="12552" width="10.875" style="2" customWidth="1"/>
    <col min="12553" max="12553" width="13.375" style="2" customWidth="1"/>
    <col min="12554" max="12555" width="10.875" style="2" customWidth="1"/>
    <col min="12556" max="12556" width="13.375" style="2" customWidth="1"/>
    <col min="12557" max="12800" width="12.125" style="2"/>
    <col min="12801" max="12802" width="13.375" style="2" customWidth="1"/>
    <col min="12803" max="12803" width="14.5" style="2" customWidth="1"/>
    <col min="12804" max="12804" width="13.375" style="2" customWidth="1"/>
    <col min="12805" max="12806" width="12.625" style="2" bestFit="1" customWidth="1"/>
    <col min="12807" max="12808" width="10.875" style="2" customWidth="1"/>
    <col min="12809" max="12809" width="13.375" style="2" customWidth="1"/>
    <col min="12810" max="12811" width="10.875" style="2" customWidth="1"/>
    <col min="12812" max="12812" width="13.375" style="2" customWidth="1"/>
    <col min="12813" max="13056" width="12.125" style="2"/>
    <col min="13057" max="13058" width="13.375" style="2" customWidth="1"/>
    <col min="13059" max="13059" width="14.5" style="2" customWidth="1"/>
    <col min="13060" max="13060" width="13.375" style="2" customWidth="1"/>
    <col min="13061" max="13062" width="12.625" style="2" bestFit="1" customWidth="1"/>
    <col min="13063" max="13064" width="10.875" style="2" customWidth="1"/>
    <col min="13065" max="13065" width="13.375" style="2" customWidth="1"/>
    <col min="13066" max="13067" width="10.875" style="2" customWidth="1"/>
    <col min="13068" max="13068" width="13.375" style="2" customWidth="1"/>
    <col min="13069" max="13312" width="12.125" style="2"/>
    <col min="13313" max="13314" width="13.375" style="2" customWidth="1"/>
    <col min="13315" max="13315" width="14.5" style="2" customWidth="1"/>
    <col min="13316" max="13316" width="13.375" style="2" customWidth="1"/>
    <col min="13317" max="13318" width="12.625" style="2" bestFit="1" customWidth="1"/>
    <col min="13319" max="13320" width="10.875" style="2" customWidth="1"/>
    <col min="13321" max="13321" width="13.375" style="2" customWidth="1"/>
    <col min="13322" max="13323" width="10.875" style="2" customWidth="1"/>
    <col min="13324" max="13324" width="13.375" style="2" customWidth="1"/>
    <col min="13325" max="13568" width="12.125" style="2"/>
    <col min="13569" max="13570" width="13.375" style="2" customWidth="1"/>
    <col min="13571" max="13571" width="14.5" style="2" customWidth="1"/>
    <col min="13572" max="13572" width="13.375" style="2" customWidth="1"/>
    <col min="13573" max="13574" width="12.625" style="2" bestFit="1" customWidth="1"/>
    <col min="13575" max="13576" width="10.875" style="2" customWidth="1"/>
    <col min="13577" max="13577" width="13.375" style="2" customWidth="1"/>
    <col min="13578" max="13579" width="10.875" style="2" customWidth="1"/>
    <col min="13580" max="13580" width="13.375" style="2" customWidth="1"/>
    <col min="13581" max="13824" width="12.125" style="2"/>
    <col min="13825" max="13826" width="13.375" style="2" customWidth="1"/>
    <col min="13827" max="13827" width="14.5" style="2" customWidth="1"/>
    <col min="13828" max="13828" width="13.375" style="2" customWidth="1"/>
    <col min="13829" max="13830" width="12.625" style="2" bestFit="1" customWidth="1"/>
    <col min="13831" max="13832" width="10.875" style="2" customWidth="1"/>
    <col min="13833" max="13833" width="13.375" style="2" customWidth="1"/>
    <col min="13834" max="13835" width="10.875" style="2" customWidth="1"/>
    <col min="13836" max="13836" width="13.375" style="2" customWidth="1"/>
    <col min="13837" max="14080" width="12.125" style="2"/>
    <col min="14081" max="14082" width="13.375" style="2" customWidth="1"/>
    <col min="14083" max="14083" width="14.5" style="2" customWidth="1"/>
    <col min="14084" max="14084" width="13.375" style="2" customWidth="1"/>
    <col min="14085" max="14086" width="12.625" style="2" bestFit="1" customWidth="1"/>
    <col min="14087" max="14088" width="10.875" style="2" customWidth="1"/>
    <col min="14089" max="14089" width="13.375" style="2" customWidth="1"/>
    <col min="14090" max="14091" width="10.875" style="2" customWidth="1"/>
    <col min="14092" max="14092" width="13.375" style="2" customWidth="1"/>
    <col min="14093" max="14336" width="12.125" style="2"/>
    <col min="14337" max="14338" width="13.375" style="2" customWidth="1"/>
    <col min="14339" max="14339" width="14.5" style="2" customWidth="1"/>
    <col min="14340" max="14340" width="13.375" style="2" customWidth="1"/>
    <col min="14341" max="14342" width="12.625" style="2" bestFit="1" customWidth="1"/>
    <col min="14343" max="14344" width="10.875" style="2" customWidth="1"/>
    <col min="14345" max="14345" width="13.375" style="2" customWidth="1"/>
    <col min="14346" max="14347" width="10.875" style="2" customWidth="1"/>
    <col min="14348" max="14348" width="13.375" style="2" customWidth="1"/>
    <col min="14349" max="14592" width="12.125" style="2"/>
    <col min="14593" max="14594" width="13.375" style="2" customWidth="1"/>
    <col min="14595" max="14595" width="14.5" style="2" customWidth="1"/>
    <col min="14596" max="14596" width="13.375" style="2" customWidth="1"/>
    <col min="14597" max="14598" width="12.625" style="2" bestFit="1" customWidth="1"/>
    <col min="14599" max="14600" width="10.875" style="2" customWidth="1"/>
    <col min="14601" max="14601" width="13.375" style="2" customWidth="1"/>
    <col min="14602" max="14603" width="10.875" style="2" customWidth="1"/>
    <col min="14604" max="14604" width="13.375" style="2" customWidth="1"/>
    <col min="14605" max="14848" width="12.125" style="2"/>
    <col min="14849" max="14850" width="13.375" style="2" customWidth="1"/>
    <col min="14851" max="14851" width="14.5" style="2" customWidth="1"/>
    <col min="14852" max="14852" width="13.375" style="2" customWidth="1"/>
    <col min="14853" max="14854" width="12.625" style="2" bestFit="1" customWidth="1"/>
    <col min="14855" max="14856" width="10.875" style="2" customWidth="1"/>
    <col min="14857" max="14857" width="13.375" style="2" customWidth="1"/>
    <col min="14858" max="14859" width="10.875" style="2" customWidth="1"/>
    <col min="14860" max="14860" width="13.375" style="2" customWidth="1"/>
    <col min="14861" max="15104" width="12.125" style="2"/>
    <col min="15105" max="15106" width="13.375" style="2" customWidth="1"/>
    <col min="15107" max="15107" width="14.5" style="2" customWidth="1"/>
    <col min="15108" max="15108" width="13.375" style="2" customWidth="1"/>
    <col min="15109" max="15110" width="12.625" style="2" bestFit="1" customWidth="1"/>
    <col min="15111" max="15112" width="10.875" style="2" customWidth="1"/>
    <col min="15113" max="15113" width="13.375" style="2" customWidth="1"/>
    <col min="15114" max="15115" width="10.875" style="2" customWidth="1"/>
    <col min="15116" max="15116" width="13.375" style="2" customWidth="1"/>
    <col min="15117" max="15360" width="12.125" style="2"/>
    <col min="15361" max="15362" width="13.375" style="2" customWidth="1"/>
    <col min="15363" max="15363" width="14.5" style="2" customWidth="1"/>
    <col min="15364" max="15364" width="13.375" style="2" customWidth="1"/>
    <col min="15365" max="15366" width="12.625" style="2" bestFit="1" customWidth="1"/>
    <col min="15367" max="15368" width="10.875" style="2" customWidth="1"/>
    <col min="15369" max="15369" width="13.375" style="2" customWidth="1"/>
    <col min="15370" max="15371" width="10.875" style="2" customWidth="1"/>
    <col min="15372" max="15372" width="13.375" style="2" customWidth="1"/>
    <col min="15373" max="15616" width="12.125" style="2"/>
    <col min="15617" max="15618" width="13.375" style="2" customWidth="1"/>
    <col min="15619" max="15619" width="14.5" style="2" customWidth="1"/>
    <col min="15620" max="15620" width="13.375" style="2" customWidth="1"/>
    <col min="15621" max="15622" width="12.625" style="2" bestFit="1" customWidth="1"/>
    <col min="15623" max="15624" width="10.875" style="2" customWidth="1"/>
    <col min="15625" max="15625" width="13.375" style="2" customWidth="1"/>
    <col min="15626" max="15627" width="10.875" style="2" customWidth="1"/>
    <col min="15628" max="15628" width="13.375" style="2" customWidth="1"/>
    <col min="15629" max="15872" width="12.125" style="2"/>
    <col min="15873" max="15874" width="13.375" style="2" customWidth="1"/>
    <col min="15875" max="15875" width="14.5" style="2" customWidth="1"/>
    <col min="15876" max="15876" width="13.375" style="2" customWidth="1"/>
    <col min="15877" max="15878" width="12.625" style="2" bestFit="1" customWidth="1"/>
    <col min="15879" max="15880" width="10.875" style="2" customWidth="1"/>
    <col min="15881" max="15881" width="13.375" style="2" customWidth="1"/>
    <col min="15882" max="15883" width="10.875" style="2" customWidth="1"/>
    <col min="15884" max="15884" width="13.375" style="2" customWidth="1"/>
    <col min="15885" max="16128" width="12.125" style="2"/>
    <col min="16129" max="16130" width="13.375" style="2" customWidth="1"/>
    <col min="16131" max="16131" width="14.5" style="2" customWidth="1"/>
    <col min="16132" max="16132" width="13.375" style="2" customWidth="1"/>
    <col min="16133" max="16134" width="12.625" style="2" bestFit="1" customWidth="1"/>
    <col min="16135" max="16136" width="10.875" style="2" customWidth="1"/>
    <col min="16137" max="16137" width="13.375" style="2" customWidth="1"/>
    <col min="16138" max="16139" width="10.875" style="2" customWidth="1"/>
    <col min="16140" max="16140" width="13.375" style="2" customWidth="1"/>
    <col min="16141" max="16384" width="12.125" style="2"/>
  </cols>
  <sheetData>
    <row r="1" spans="1:12" x14ac:dyDescent="0.2">
      <c r="A1" s="1"/>
    </row>
    <row r="6" spans="1:12" x14ac:dyDescent="0.2">
      <c r="E6" s="3" t="s">
        <v>0</v>
      </c>
    </row>
    <row r="7" spans="1:12" x14ac:dyDescent="0.2">
      <c r="C7" s="3" t="s">
        <v>58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5" t="s">
        <v>2</v>
      </c>
    </row>
    <row r="9" spans="1:12" x14ac:dyDescent="0.2">
      <c r="C9" s="8"/>
      <c r="D9" s="8"/>
      <c r="E9" s="9"/>
      <c r="F9" s="28" t="s">
        <v>59</v>
      </c>
      <c r="G9" s="9"/>
      <c r="H9" s="9"/>
      <c r="I9" s="8"/>
      <c r="J9" s="9"/>
      <c r="K9" s="28" t="s">
        <v>60</v>
      </c>
      <c r="L9" s="9"/>
    </row>
    <row r="10" spans="1:12" x14ac:dyDescent="0.2">
      <c r="C10" s="22" t="s">
        <v>61</v>
      </c>
      <c r="D10" s="22" t="s">
        <v>62</v>
      </c>
      <c r="E10" s="13" t="s">
        <v>63</v>
      </c>
      <c r="F10" s="9"/>
      <c r="G10" s="7" t="s">
        <v>64</v>
      </c>
      <c r="H10" s="8"/>
      <c r="I10" s="22" t="s">
        <v>62</v>
      </c>
      <c r="J10" s="8"/>
      <c r="K10" s="7" t="s">
        <v>64</v>
      </c>
      <c r="L10" s="8"/>
    </row>
    <row r="11" spans="1:12" x14ac:dyDescent="0.2">
      <c r="B11" s="9"/>
      <c r="C11" s="12" t="s">
        <v>65</v>
      </c>
      <c r="D11" s="12" t="s">
        <v>66</v>
      </c>
      <c r="E11" s="13" t="s">
        <v>67</v>
      </c>
      <c r="F11" s="13" t="s">
        <v>68</v>
      </c>
      <c r="G11" s="13" t="s">
        <v>69</v>
      </c>
      <c r="H11" s="12" t="s">
        <v>70</v>
      </c>
      <c r="I11" s="12" t="s">
        <v>71</v>
      </c>
      <c r="J11" s="12" t="s">
        <v>72</v>
      </c>
      <c r="K11" s="12" t="s">
        <v>69</v>
      </c>
      <c r="L11" s="12" t="s">
        <v>70</v>
      </c>
    </row>
    <row r="12" spans="1:12" x14ac:dyDescent="0.2">
      <c r="C12" s="8"/>
    </row>
    <row r="13" spans="1:12" x14ac:dyDescent="0.2">
      <c r="B13" s="29" t="s">
        <v>73</v>
      </c>
      <c r="C13" s="30">
        <f>C15+C16+C17+C18+C19+C20+C21+C23+C24+C25+C26+C27+C28+C29+C30+C31+C33+C34+C35+C36+C37+C39+C40+C41+C42+C43+C45+C46+C47+C48+C49+C50+C51+C52+C53+C54+C56+C57+C58+C59+C60+C61+C62+C64+C65+C66+C67+C68+C69+C70</f>
        <v>1069624</v>
      </c>
      <c r="D13" s="6">
        <f t="shared" ref="D13:L13" si="0">SUM(D15:D70)</f>
        <v>499157</v>
      </c>
      <c r="E13" s="6">
        <f t="shared" si="0"/>
        <v>105038</v>
      </c>
      <c r="F13" s="6">
        <f t="shared" si="0"/>
        <v>262183</v>
      </c>
      <c r="G13" s="6">
        <f t="shared" si="0"/>
        <v>98519</v>
      </c>
      <c r="H13" s="6">
        <f t="shared" si="0"/>
        <v>33417</v>
      </c>
      <c r="I13" s="6">
        <f t="shared" si="0"/>
        <v>59373</v>
      </c>
      <c r="J13" s="6">
        <f t="shared" si="0"/>
        <v>35183</v>
      </c>
      <c r="K13" s="6">
        <f t="shared" si="0"/>
        <v>15804</v>
      </c>
      <c r="L13" s="6">
        <f t="shared" si="0"/>
        <v>8386</v>
      </c>
    </row>
    <row r="14" spans="1:12" x14ac:dyDescent="0.2">
      <c r="C14" s="31" t="s">
        <v>74</v>
      </c>
    </row>
    <row r="15" spans="1:12" x14ac:dyDescent="0.2">
      <c r="B15" s="1" t="s">
        <v>75</v>
      </c>
      <c r="C15" s="32">
        <v>386497</v>
      </c>
      <c r="D15" s="15">
        <f t="shared" ref="D15:D21" si="1">E15+F15+G15+H15</f>
        <v>176586</v>
      </c>
      <c r="E15" s="33">
        <v>22391</v>
      </c>
      <c r="F15" s="33">
        <v>133452</v>
      </c>
      <c r="G15" s="33">
        <v>9357</v>
      </c>
      <c r="H15" s="33">
        <v>11386</v>
      </c>
      <c r="I15" s="15">
        <f t="shared" ref="I15:I21" si="2">J15+K15+L15</f>
        <v>21514</v>
      </c>
      <c r="J15" s="33">
        <v>17523</v>
      </c>
      <c r="K15" s="33">
        <v>613</v>
      </c>
      <c r="L15" s="33">
        <v>3378</v>
      </c>
    </row>
    <row r="16" spans="1:12" x14ac:dyDescent="0.2">
      <c r="B16" s="1" t="s">
        <v>76</v>
      </c>
      <c r="C16" s="32">
        <v>45465</v>
      </c>
      <c r="D16" s="15">
        <f t="shared" si="1"/>
        <v>20950</v>
      </c>
      <c r="E16" s="33">
        <v>3736</v>
      </c>
      <c r="F16" s="33">
        <v>9199</v>
      </c>
      <c r="G16" s="33">
        <v>7380</v>
      </c>
      <c r="H16" s="33">
        <v>635</v>
      </c>
      <c r="I16" s="15">
        <f t="shared" si="2"/>
        <v>2348</v>
      </c>
      <c r="J16" s="33">
        <v>834</v>
      </c>
      <c r="K16" s="33">
        <v>1132</v>
      </c>
      <c r="L16" s="33">
        <v>382</v>
      </c>
    </row>
    <row r="17" spans="2:12" x14ac:dyDescent="0.2">
      <c r="B17" s="1" t="s">
        <v>77</v>
      </c>
      <c r="C17" s="32">
        <v>55056</v>
      </c>
      <c r="D17" s="15">
        <f t="shared" si="1"/>
        <v>25046</v>
      </c>
      <c r="E17" s="33">
        <v>3817</v>
      </c>
      <c r="F17" s="33">
        <v>8399</v>
      </c>
      <c r="G17" s="33">
        <v>2153</v>
      </c>
      <c r="H17" s="33">
        <v>10677</v>
      </c>
      <c r="I17" s="15">
        <f t="shared" si="2"/>
        <v>4355</v>
      </c>
      <c r="J17" s="33">
        <v>1989</v>
      </c>
      <c r="K17" s="33">
        <v>590</v>
      </c>
      <c r="L17" s="33">
        <v>1776</v>
      </c>
    </row>
    <row r="18" spans="2:12" x14ac:dyDescent="0.2">
      <c r="B18" s="1" t="s">
        <v>78</v>
      </c>
      <c r="C18" s="32">
        <v>33637</v>
      </c>
      <c r="D18" s="15">
        <f t="shared" si="1"/>
        <v>15958</v>
      </c>
      <c r="E18" s="33">
        <v>4217</v>
      </c>
      <c r="F18" s="33">
        <v>7203</v>
      </c>
      <c r="G18" s="33">
        <v>4333</v>
      </c>
      <c r="H18" s="33">
        <v>205</v>
      </c>
      <c r="I18" s="15">
        <f t="shared" si="2"/>
        <v>1735</v>
      </c>
      <c r="J18" s="33">
        <v>627</v>
      </c>
      <c r="K18" s="33">
        <v>971</v>
      </c>
      <c r="L18" s="33">
        <v>137</v>
      </c>
    </row>
    <row r="19" spans="2:12" x14ac:dyDescent="0.2">
      <c r="B19" s="1" t="s">
        <v>79</v>
      </c>
      <c r="C19" s="32">
        <v>28031</v>
      </c>
      <c r="D19" s="15">
        <f t="shared" si="1"/>
        <v>12613</v>
      </c>
      <c r="E19" s="33">
        <v>3784</v>
      </c>
      <c r="F19" s="33">
        <v>6282</v>
      </c>
      <c r="G19" s="33">
        <v>2478</v>
      </c>
      <c r="H19" s="33">
        <v>69</v>
      </c>
      <c r="I19" s="15">
        <f t="shared" si="2"/>
        <v>1856</v>
      </c>
      <c r="J19" s="33">
        <v>1550</v>
      </c>
      <c r="K19" s="33">
        <v>254</v>
      </c>
      <c r="L19" s="33">
        <v>52</v>
      </c>
    </row>
    <row r="20" spans="2:12" x14ac:dyDescent="0.2">
      <c r="B20" s="1" t="s">
        <v>80</v>
      </c>
      <c r="C20" s="32">
        <v>70325</v>
      </c>
      <c r="D20" s="15">
        <f t="shared" si="1"/>
        <v>34582</v>
      </c>
      <c r="E20" s="33">
        <v>8644</v>
      </c>
      <c r="F20" s="33">
        <v>21085</v>
      </c>
      <c r="G20" s="33">
        <v>4761</v>
      </c>
      <c r="H20" s="33">
        <v>92</v>
      </c>
      <c r="I20" s="15">
        <f t="shared" si="2"/>
        <v>3236</v>
      </c>
      <c r="J20" s="33">
        <v>2761</v>
      </c>
      <c r="K20" s="33">
        <v>442</v>
      </c>
      <c r="L20" s="33">
        <v>33</v>
      </c>
    </row>
    <row r="21" spans="2:12" x14ac:dyDescent="0.2">
      <c r="B21" s="1" t="s">
        <v>81</v>
      </c>
      <c r="C21" s="32">
        <v>33133</v>
      </c>
      <c r="D21" s="15">
        <f t="shared" si="1"/>
        <v>14364</v>
      </c>
      <c r="E21" s="33">
        <v>2703</v>
      </c>
      <c r="F21" s="33">
        <v>9452</v>
      </c>
      <c r="G21" s="33">
        <v>1192</v>
      </c>
      <c r="H21" s="33">
        <v>1017</v>
      </c>
      <c r="I21" s="15">
        <f t="shared" si="2"/>
        <v>1428</v>
      </c>
      <c r="J21" s="33">
        <v>1343</v>
      </c>
      <c r="K21" s="33">
        <v>25</v>
      </c>
      <c r="L21" s="33">
        <v>60</v>
      </c>
    </row>
    <row r="22" spans="2:12" x14ac:dyDescent="0.2">
      <c r="C22" s="32"/>
      <c r="E22" s="34"/>
      <c r="F22" s="34"/>
      <c r="G22" s="34"/>
      <c r="H22" s="34"/>
      <c r="J22" s="34"/>
      <c r="K22" s="34"/>
      <c r="L22" s="34"/>
    </row>
    <row r="23" spans="2:12" x14ac:dyDescent="0.2">
      <c r="B23" s="1" t="s">
        <v>82</v>
      </c>
      <c r="C23" s="32">
        <v>14861</v>
      </c>
      <c r="D23" s="15">
        <f t="shared" ref="D23:D31" si="3">E23+F23+G23+H23</f>
        <v>7623</v>
      </c>
      <c r="E23" s="33">
        <v>2978</v>
      </c>
      <c r="F23" s="33">
        <v>1902</v>
      </c>
      <c r="G23" s="33">
        <v>2577</v>
      </c>
      <c r="H23" s="33">
        <v>166</v>
      </c>
      <c r="I23" s="15">
        <f t="shared" ref="I23:I31" si="4">J23+K23+L23</f>
        <v>767</v>
      </c>
      <c r="J23" s="33">
        <v>130</v>
      </c>
      <c r="K23" s="33">
        <v>554</v>
      </c>
      <c r="L23" s="33">
        <v>83</v>
      </c>
    </row>
    <row r="24" spans="2:12" x14ac:dyDescent="0.2">
      <c r="B24" s="1" t="s">
        <v>83</v>
      </c>
      <c r="C24" s="32">
        <v>8317</v>
      </c>
      <c r="D24" s="15">
        <f t="shared" si="3"/>
        <v>4094</v>
      </c>
      <c r="E24" s="33">
        <v>1014</v>
      </c>
      <c r="F24" s="33">
        <v>1208</v>
      </c>
      <c r="G24" s="33">
        <v>1784</v>
      </c>
      <c r="H24" s="33">
        <v>88</v>
      </c>
      <c r="I24" s="15">
        <f t="shared" si="4"/>
        <v>433</v>
      </c>
      <c r="J24" s="33">
        <v>146</v>
      </c>
      <c r="K24" s="33">
        <v>248</v>
      </c>
      <c r="L24" s="33">
        <v>39</v>
      </c>
    </row>
    <row r="25" spans="2:12" x14ac:dyDescent="0.2">
      <c r="B25" s="1" t="s">
        <v>84</v>
      </c>
      <c r="C25" s="32">
        <v>4070</v>
      </c>
      <c r="D25" s="15">
        <f t="shared" si="3"/>
        <v>2002</v>
      </c>
      <c r="E25" s="33">
        <v>788</v>
      </c>
      <c r="F25" s="33">
        <v>590</v>
      </c>
      <c r="G25" s="33">
        <v>605</v>
      </c>
      <c r="H25" s="33">
        <v>19</v>
      </c>
      <c r="I25" s="15">
        <f t="shared" si="4"/>
        <v>170</v>
      </c>
      <c r="J25" s="33">
        <v>55</v>
      </c>
      <c r="K25" s="33">
        <v>101</v>
      </c>
      <c r="L25" s="33">
        <v>14</v>
      </c>
    </row>
    <row r="26" spans="2:12" x14ac:dyDescent="0.2">
      <c r="B26" s="1" t="s">
        <v>85</v>
      </c>
      <c r="C26" s="32">
        <v>15143</v>
      </c>
      <c r="D26" s="15">
        <f t="shared" si="3"/>
        <v>7587</v>
      </c>
      <c r="E26" s="33">
        <v>2227</v>
      </c>
      <c r="F26" s="33">
        <v>1543</v>
      </c>
      <c r="G26" s="33">
        <v>3187</v>
      </c>
      <c r="H26" s="33">
        <v>630</v>
      </c>
      <c r="I26" s="15">
        <f t="shared" si="4"/>
        <v>1076</v>
      </c>
      <c r="J26" s="33">
        <v>337</v>
      </c>
      <c r="K26" s="33">
        <v>583</v>
      </c>
      <c r="L26" s="33">
        <v>156</v>
      </c>
    </row>
    <row r="27" spans="2:12" x14ac:dyDescent="0.2">
      <c r="B27" s="1" t="s">
        <v>86</v>
      </c>
      <c r="C27" s="32">
        <v>16918</v>
      </c>
      <c r="D27" s="15">
        <f t="shared" si="3"/>
        <v>8529</v>
      </c>
      <c r="E27" s="33">
        <v>3201</v>
      </c>
      <c r="F27" s="33">
        <v>1844</v>
      </c>
      <c r="G27" s="33">
        <v>2812</v>
      </c>
      <c r="H27" s="33">
        <v>672</v>
      </c>
      <c r="I27" s="15">
        <f t="shared" si="4"/>
        <v>1123</v>
      </c>
      <c r="J27" s="33">
        <v>587</v>
      </c>
      <c r="K27" s="33">
        <v>301</v>
      </c>
      <c r="L27" s="33">
        <v>235</v>
      </c>
    </row>
    <row r="28" spans="2:12" x14ac:dyDescent="0.2">
      <c r="B28" s="1" t="s">
        <v>87</v>
      </c>
      <c r="C28" s="32">
        <v>8831</v>
      </c>
      <c r="D28" s="15">
        <f t="shared" si="3"/>
        <v>4475</v>
      </c>
      <c r="E28" s="33">
        <v>1487</v>
      </c>
      <c r="F28" s="33">
        <v>854</v>
      </c>
      <c r="G28" s="33">
        <v>1840</v>
      </c>
      <c r="H28" s="33">
        <v>294</v>
      </c>
      <c r="I28" s="15">
        <f t="shared" si="4"/>
        <v>553</v>
      </c>
      <c r="J28" s="33">
        <v>90</v>
      </c>
      <c r="K28" s="33">
        <v>343</v>
      </c>
      <c r="L28" s="33">
        <v>120</v>
      </c>
    </row>
    <row r="29" spans="2:12" x14ac:dyDescent="0.2">
      <c r="B29" s="1" t="s">
        <v>88</v>
      </c>
      <c r="C29" s="32">
        <v>8041</v>
      </c>
      <c r="D29" s="15">
        <f t="shared" si="3"/>
        <v>4042</v>
      </c>
      <c r="E29" s="33">
        <v>1459</v>
      </c>
      <c r="F29" s="33">
        <v>858</v>
      </c>
      <c r="G29" s="33">
        <v>1550</v>
      </c>
      <c r="H29" s="33">
        <v>175</v>
      </c>
      <c r="I29" s="15">
        <f t="shared" si="4"/>
        <v>447</v>
      </c>
      <c r="J29" s="33">
        <v>60</v>
      </c>
      <c r="K29" s="33">
        <v>306</v>
      </c>
      <c r="L29" s="33">
        <v>81</v>
      </c>
    </row>
    <row r="30" spans="2:12" x14ac:dyDescent="0.2">
      <c r="B30" s="1" t="s">
        <v>89</v>
      </c>
      <c r="C30" s="32">
        <v>21079</v>
      </c>
      <c r="D30" s="15">
        <f t="shared" si="3"/>
        <v>10030</v>
      </c>
      <c r="E30" s="33">
        <v>1509</v>
      </c>
      <c r="F30" s="33">
        <v>2188</v>
      </c>
      <c r="G30" s="33">
        <v>5842</v>
      </c>
      <c r="H30" s="33">
        <v>491</v>
      </c>
      <c r="I30" s="15">
        <f t="shared" si="4"/>
        <v>1239</v>
      </c>
      <c r="J30" s="33">
        <v>596</v>
      </c>
      <c r="K30" s="33">
        <v>507</v>
      </c>
      <c r="L30" s="33">
        <v>136</v>
      </c>
    </row>
    <row r="31" spans="2:12" x14ac:dyDescent="0.2">
      <c r="B31" s="1" t="s">
        <v>90</v>
      </c>
      <c r="C31" s="32">
        <v>48156</v>
      </c>
      <c r="D31" s="15">
        <f t="shared" si="3"/>
        <v>22158</v>
      </c>
      <c r="E31" s="33">
        <v>2262</v>
      </c>
      <c r="F31" s="33">
        <v>6442</v>
      </c>
      <c r="G31" s="33">
        <v>10178</v>
      </c>
      <c r="H31" s="33">
        <v>3276</v>
      </c>
      <c r="I31" s="15">
        <f t="shared" si="4"/>
        <v>3174</v>
      </c>
      <c r="J31" s="33">
        <v>1203</v>
      </c>
      <c r="K31" s="33">
        <v>1440</v>
      </c>
      <c r="L31" s="33">
        <v>531</v>
      </c>
    </row>
    <row r="32" spans="2:12" x14ac:dyDescent="0.2">
      <c r="C32" s="32"/>
      <c r="E32" s="33"/>
      <c r="F32" s="33"/>
      <c r="G32" s="33"/>
      <c r="H32" s="33"/>
      <c r="J32" s="33"/>
      <c r="K32" s="33"/>
      <c r="L32" s="33"/>
    </row>
    <row r="33" spans="2:12" x14ac:dyDescent="0.2">
      <c r="B33" s="1" t="s">
        <v>91</v>
      </c>
      <c r="C33" s="32">
        <v>20331</v>
      </c>
      <c r="D33" s="15">
        <f>E33+F33+G33+H33</f>
        <v>10358</v>
      </c>
      <c r="E33" s="33">
        <v>3460</v>
      </c>
      <c r="F33" s="33">
        <v>3380</v>
      </c>
      <c r="G33" s="33">
        <v>2796</v>
      </c>
      <c r="H33" s="33">
        <v>722</v>
      </c>
      <c r="I33" s="15">
        <f>J33+K33+L33</f>
        <v>1297</v>
      </c>
      <c r="J33" s="33">
        <v>690</v>
      </c>
      <c r="K33" s="33">
        <v>271</v>
      </c>
      <c r="L33" s="33">
        <v>336</v>
      </c>
    </row>
    <row r="34" spans="2:12" x14ac:dyDescent="0.2">
      <c r="B34" s="1" t="s">
        <v>92</v>
      </c>
      <c r="C34" s="32">
        <v>15391</v>
      </c>
      <c r="D34" s="15">
        <f>E34+F34+G34+H34</f>
        <v>7271</v>
      </c>
      <c r="E34" s="33">
        <v>1618</v>
      </c>
      <c r="F34" s="33">
        <v>2229</v>
      </c>
      <c r="G34" s="33">
        <v>2238</v>
      </c>
      <c r="H34" s="33">
        <v>1186</v>
      </c>
      <c r="I34" s="15">
        <f>J34+K34+L34</f>
        <v>818</v>
      </c>
      <c r="J34" s="33">
        <v>300</v>
      </c>
      <c r="K34" s="33">
        <v>249</v>
      </c>
      <c r="L34" s="33">
        <v>269</v>
      </c>
    </row>
    <row r="35" spans="2:12" x14ac:dyDescent="0.2">
      <c r="B35" s="1" t="s">
        <v>93</v>
      </c>
      <c r="C35" s="32">
        <v>6073</v>
      </c>
      <c r="D35" s="15">
        <f>E35+F35+G35+H35</f>
        <v>2903</v>
      </c>
      <c r="E35" s="33">
        <v>837</v>
      </c>
      <c r="F35" s="33">
        <v>523</v>
      </c>
      <c r="G35" s="33">
        <v>968</v>
      </c>
      <c r="H35" s="33">
        <v>575</v>
      </c>
      <c r="I35" s="15">
        <f>J35+K35+L35</f>
        <v>366</v>
      </c>
      <c r="J35" s="33">
        <v>42</v>
      </c>
      <c r="K35" s="33">
        <v>205</v>
      </c>
      <c r="L35" s="33">
        <v>119</v>
      </c>
    </row>
    <row r="36" spans="2:12" x14ac:dyDescent="0.2">
      <c r="B36" s="1" t="s">
        <v>94</v>
      </c>
      <c r="C36" s="32">
        <v>5355</v>
      </c>
      <c r="D36" s="15">
        <f>E36+F36+G36+H36</f>
        <v>2486</v>
      </c>
      <c r="E36" s="33">
        <v>879</v>
      </c>
      <c r="F36" s="33">
        <v>1363</v>
      </c>
      <c r="G36" s="33">
        <v>138</v>
      </c>
      <c r="H36" s="33">
        <v>106</v>
      </c>
      <c r="I36" s="15">
        <f>J36+K36+L36</f>
        <v>907</v>
      </c>
      <c r="J36" s="33">
        <v>770</v>
      </c>
      <c r="K36" s="33">
        <v>96</v>
      </c>
      <c r="L36" s="33">
        <v>41</v>
      </c>
    </row>
    <row r="37" spans="2:12" x14ac:dyDescent="0.2">
      <c r="B37" s="1" t="s">
        <v>95</v>
      </c>
      <c r="C37" s="32">
        <v>614</v>
      </c>
      <c r="D37" s="15">
        <f>E37+F37+G37+H37</f>
        <v>283</v>
      </c>
      <c r="E37" s="33">
        <v>49</v>
      </c>
      <c r="F37" s="33">
        <v>177</v>
      </c>
      <c r="G37" s="33">
        <v>45</v>
      </c>
      <c r="H37" s="33">
        <v>12</v>
      </c>
      <c r="I37" s="15">
        <f>J37+K37+L37</f>
        <v>21</v>
      </c>
      <c r="J37" s="33">
        <v>4</v>
      </c>
      <c r="K37" s="33">
        <v>15</v>
      </c>
      <c r="L37" s="33">
        <v>2</v>
      </c>
    </row>
    <row r="38" spans="2:12" x14ac:dyDescent="0.2">
      <c r="C38" s="32"/>
      <c r="E38" s="34"/>
      <c r="F38" s="34"/>
      <c r="G38" s="34"/>
      <c r="H38" s="34"/>
      <c r="J38" s="34"/>
      <c r="K38" s="34"/>
      <c r="L38" s="34"/>
    </row>
    <row r="39" spans="2:12" x14ac:dyDescent="0.2">
      <c r="B39" s="1" t="s">
        <v>96</v>
      </c>
      <c r="C39" s="32">
        <v>15366</v>
      </c>
      <c r="D39" s="15">
        <f>E39+F39+G39+H39</f>
        <v>7025</v>
      </c>
      <c r="E39" s="33">
        <v>2234</v>
      </c>
      <c r="F39" s="33">
        <v>2345</v>
      </c>
      <c r="G39" s="33">
        <v>2382</v>
      </c>
      <c r="H39" s="33">
        <v>64</v>
      </c>
      <c r="I39" s="15">
        <f>J39+K39+L39</f>
        <v>943</v>
      </c>
      <c r="J39" s="33">
        <v>365</v>
      </c>
      <c r="K39" s="33">
        <v>479</v>
      </c>
      <c r="L39" s="33">
        <v>99</v>
      </c>
    </row>
    <row r="40" spans="2:12" x14ac:dyDescent="0.2">
      <c r="B40" s="1" t="s">
        <v>97</v>
      </c>
      <c r="C40" s="32">
        <v>8361</v>
      </c>
      <c r="D40" s="15">
        <f>E40+F40+G40+H40</f>
        <v>4031</v>
      </c>
      <c r="E40" s="33">
        <v>1456</v>
      </c>
      <c r="F40" s="33">
        <v>1020</v>
      </c>
      <c r="G40" s="33">
        <v>1512</v>
      </c>
      <c r="H40" s="33">
        <v>43</v>
      </c>
      <c r="I40" s="15">
        <f>J40+K40+L40</f>
        <v>488</v>
      </c>
      <c r="J40" s="33">
        <v>83</v>
      </c>
      <c r="K40" s="33">
        <v>351</v>
      </c>
      <c r="L40" s="33">
        <v>54</v>
      </c>
    </row>
    <row r="41" spans="2:12" x14ac:dyDescent="0.2">
      <c r="B41" s="1" t="s">
        <v>98</v>
      </c>
      <c r="C41" s="32">
        <v>14690</v>
      </c>
      <c r="D41" s="15">
        <f>E41+F41+G41+H41</f>
        <v>7437</v>
      </c>
      <c r="E41" s="33">
        <v>3063</v>
      </c>
      <c r="F41" s="33">
        <v>2165</v>
      </c>
      <c r="G41" s="33">
        <v>2145</v>
      </c>
      <c r="H41" s="33">
        <v>64</v>
      </c>
      <c r="I41" s="15">
        <f>J41+K41+L41</f>
        <v>790</v>
      </c>
      <c r="J41" s="33">
        <v>244</v>
      </c>
      <c r="K41" s="33">
        <v>487</v>
      </c>
      <c r="L41" s="33">
        <v>59</v>
      </c>
    </row>
    <row r="42" spans="2:12" x14ac:dyDescent="0.2">
      <c r="B42" s="1" t="s">
        <v>99</v>
      </c>
      <c r="C42" s="32">
        <v>9731</v>
      </c>
      <c r="D42" s="15">
        <f>E42+F42+G42+H42</f>
        <v>5168</v>
      </c>
      <c r="E42" s="33">
        <v>2538</v>
      </c>
      <c r="F42" s="33">
        <v>1080</v>
      </c>
      <c r="G42" s="33">
        <v>1525</v>
      </c>
      <c r="H42" s="33">
        <v>25</v>
      </c>
      <c r="I42" s="15">
        <f>J42+K42+L42</f>
        <v>497</v>
      </c>
      <c r="J42" s="33">
        <v>72</v>
      </c>
      <c r="K42" s="33">
        <v>385</v>
      </c>
      <c r="L42" s="33">
        <v>40</v>
      </c>
    </row>
    <row r="43" spans="2:12" x14ac:dyDescent="0.2">
      <c r="B43" s="1" t="s">
        <v>100</v>
      </c>
      <c r="C43" s="32">
        <v>5138</v>
      </c>
      <c r="D43" s="15">
        <f>E43+F43+G43+H43</f>
        <v>2397</v>
      </c>
      <c r="E43" s="33">
        <v>774</v>
      </c>
      <c r="F43" s="33">
        <v>1276</v>
      </c>
      <c r="G43" s="33">
        <v>318</v>
      </c>
      <c r="H43" s="33">
        <v>29</v>
      </c>
      <c r="I43" s="15">
        <f>J43+K43+L43</f>
        <v>203</v>
      </c>
      <c r="J43" s="33">
        <v>134</v>
      </c>
      <c r="K43" s="33">
        <v>68</v>
      </c>
      <c r="L43" s="33">
        <v>1</v>
      </c>
    </row>
    <row r="44" spans="2:12" x14ac:dyDescent="0.2">
      <c r="C44" s="32"/>
      <c r="E44" s="34"/>
      <c r="F44" s="34"/>
      <c r="G44" s="34"/>
      <c r="H44" s="34"/>
      <c r="J44" s="34"/>
      <c r="K44" s="34"/>
      <c r="L44" s="34"/>
    </row>
    <row r="45" spans="2:12" x14ac:dyDescent="0.2">
      <c r="B45" s="1" t="s">
        <v>101</v>
      </c>
      <c r="C45" s="32">
        <v>8802</v>
      </c>
      <c r="D45" s="15">
        <f t="shared" ref="D45:D54" si="5">E45+F45+G45+H45</f>
        <v>3820</v>
      </c>
      <c r="E45" s="33">
        <v>663</v>
      </c>
      <c r="F45" s="33">
        <v>1146</v>
      </c>
      <c r="G45" s="33">
        <v>1990</v>
      </c>
      <c r="H45" s="33">
        <v>21</v>
      </c>
      <c r="I45" s="15">
        <f t="shared" ref="I45:I54" si="6">J45+K45+L45</f>
        <v>489</v>
      </c>
      <c r="J45" s="33">
        <v>135</v>
      </c>
      <c r="K45" s="33">
        <v>344</v>
      </c>
      <c r="L45" s="33">
        <v>10</v>
      </c>
    </row>
    <row r="46" spans="2:12" x14ac:dyDescent="0.2">
      <c r="B46" s="1" t="s">
        <v>102</v>
      </c>
      <c r="C46" s="32">
        <v>7148</v>
      </c>
      <c r="D46" s="15">
        <f t="shared" si="5"/>
        <v>3527</v>
      </c>
      <c r="E46" s="33">
        <v>1134</v>
      </c>
      <c r="F46" s="33">
        <v>731</v>
      </c>
      <c r="G46" s="33">
        <v>1635</v>
      </c>
      <c r="H46" s="33">
        <v>27</v>
      </c>
      <c r="I46" s="15">
        <f t="shared" si="6"/>
        <v>334</v>
      </c>
      <c r="J46" s="33">
        <v>47</v>
      </c>
      <c r="K46" s="33">
        <v>281</v>
      </c>
      <c r="L46" s="33">
        <v>6</v>
      </c>
    </row>
    <row r="47" spans="2:12" x14ac:dyDescent="0.2">
      <c r="B47" s="1" t="s">
        <v>103</v>
      </c>
      <c r="C47" s="32">
        <v>7625</v>
      </c>
      <c r="D47" s="15">
        <f t="shared" si="5"/>
        <v>3482</v>
      </c>
      <c r="E47" s="33">
        <v>1078</v>
      </c>
      <c r="F47" s="33">
        <v>1129</v>
      </c>
      <c r="G47" s="33">
        <v>1247</v>
      </c>
      <c r="H47" s="33">
        <v>28</v>
      </c>
      <c r="I47" s="15">
        <f t="shared" si="6"/>
        <v>390</v>
      </c>
      <c r="J47" s="33">
        <v>43</v>
      </c>
      <c r="K47" s="33">
        <v>333</v>
      </c>
      <c r="L47" s="33">
        <v>14</v>
      </c>
    </row>
    <row r="48" spans="2:12" x14ac:dyDescent="0.2">
      <c r="B48" s="1" t="s">
        <v>104</v>
      </c>
      <c r="C48" s="32">
        <v>6904</v>
      </c>
      <c r="D48" s="15">
        <f t="shared" si="5"/>
        <v>3551</v>
      </c>
      <c r="E48" s="33">
        <v>1341</v>
      </c>
      <c r="F48" s="33">
        <v>803</v>
      </c>
      <c r="G48" s="33">
        <v>1387</v>
      </c>
      <c r="H48" s="33">
        <v>20</v>
      </c>
      <c r="I48" s="15">
        <f t="shared" si="6"/>
        <v>421</v>
      </c>
      <c r="J48" s="33">
        <v>123</v>
      </c>
      <c r="K48" s="33">
        <v>274</v>
      </c>
      <c r="L48" s="33">
        <v>24</v>
      </c>
    </row>
    <row r="49" spans="2:12" x14ac:dyDescent="0.2">
      <c r="B49" s="1" t="s">
        <v>105</v>
      </c>
      <c r="C49" s="32">
        <v>2538</v>
      </c>
      <c r="D49" s="15">
        <f t="shared" si="5"/>
        <v>1177</v>
      </c>
      <c r="E49" s="33">
        <v>393</v>
      </c>
      <c r="F49" s="33">
        <v>490</v>
      </c>
      <c r="G49" s="33">
        <v>279</v>
      </c>
      <c r="H49" s="33">
        <v>15</v>
      </c>
      <c r="I49" s="15">
        <f t="shared" si="6"/>
        <v>199</v>
      </c>
      <c r="J49" s="33">
        <v>101</v>
      </c>
      <c r="K49" s="33">
        <v>92</v>
      </c>
      <c r="L49" s="33">
        <v>6</v>
      </c>
    </row>
    <row r="50" spans="2:12" x14ac:dyDescent="0.2">
      <c r="B50" s="1" t="s">
        <v>106</v>
      </c>
      <c r="C50" s="32">
        <v>2165</v>
      </c>
      <c r="D50" s="15">
        <f t="shared" si="5"/>
        <v>990</v>
      </c>
      <c r="E50" s="33">
        <v>338</v>
      </c>
      <c r="F50" s="33">
        <v>471</v>
      </c>
      <c r="G50" s="33">
        <v>180</v>
      </c>
      <c r="H50" s="33">
        <v>1</v>
      </c>
      <c r="I50" s="15">
        <f t="shared" si="6"/>
        <v>57</v>
      </c>
      <c r="J50" s="33">
        <v>11</v>
      </c>
      <c r="K50" s="33">
        <v>44</v>
      </c>
      <c r="L50" s="33">
        <v>2</v>
      </c>
    </row>
    <row r="51" spans="2:12" x14ac:dyDescent="0.2">
      <c r="B51" s="1" t="s">
        <v>107</v>
      </c>
      <c r="C51" s="32">
        <v>4461</v>
      </c>
      <c r="D51" s="15">
        <f t="shared" si="5"/>
        <v>2092</v>
      </c>
      <c r="E51" s="33">
        <v>562</v>
      </c>
      <c r="F51" s="33">
        <v>1329</v>
      </c>
      <c r="G51" s="33">
        <v>194</v>
      </c>
      <c r="H51" s="33">
        <v>7</v>
      </c>
      <c r="I51" s="15">
        <f t="shared" si="6"/>
        <v>157</v>
      </c>
      <c r="J51" s="33">
        <v>103</v>
      </c>
      <c r="K51" s="33">
        <v>51</v>
      </c>
      <c r="L51" s="33">
        <v>3</v>
      </c>
    </row>
    <row r="52" spans="2:12" x14ac:dyDescent="0.2">
      <c r="B52" s="1" t="s">
        <v>108</v>
      </c>
      <c r="C52" s="32">
        <v>6626</v>
      </c>
      <c r="D52" s="15">
        <f t="shared" si="5"/>
        <v>3808</v>
      </c>
      <c r="E52" s="33">
        <v>2452</v>
      </c>
      <c r="F52" s="33">
        <v>729</v>
      </c>
      <c r="G52" s="33">
        <v>626</v>
      </c>
      <c r="H52" s="33">
        <v>1</v>
      </c>
      <c r="I52" s="15">
        <f t="shared" si="6"/>
        <v>287</v>
      </c>
      <c r="J52" s="33">
        <v>49</v>
      </c>
      <c r="K52" s="33">
        <v>234</v>
      </c>
      <c r="L52" s="33">
        <v>4</v>
      </c>
    </row>
    <row r="53" spans="2:12" x14ac:dyDescent="0.2">
      <c r="B53" s="1" t="s">
        <v>109</v>
      </c>
      <c r="C53" s="32">
        <v>8108</v>
      </c>
      <c r="D53" s="15">
        <f t="shared" si="5"/>
        <v>4278</v>
      </c>
      <c r="E53" s="33">
        <v>1694</v>
      </c>
      <c r="F53" s="33">
        <v>1480</v>
      </c>
      <c r="G53" s="33">
        <v>1093</v>
      </c>
      <c r="H53" s="33">
        <v>11</v>
      </c>
      <c r="I53" s="15">
        <f t="shared" si="6"/>
        <v>421</v>
      </c>
      <c r="J53" s="33">
        <v>293</v>
      </c>
      <c r="K53" s="33">
        <v>116</v>
      </c>
      <c r="L53" s="33">
        <v>12</v>
      </c>
    </row>
    <row r="54" spans="2:12" x14ac:dyDescent="0.2">
      <c r="B54" s="1" t="s">
        <v>110</v>
      </c>
      <c r="C54" s="32">
        <v>9769</v>
      </c>
      <c r="D54" s="15">
        <f t="shared" si="5"/>
        <v>5118</v>
      </c>
      <c r="E54" s="33">
        <v>2340</v>
      </c>
      <c r="F54" s="33">
        <v>1502</v>
      </c>
      <c r="G54" s="33">
        <v>1264</v>
      </c>
      <c r="H54" s="33">
        <v>12</v>
      </c>
      <c r="I54" s="15">
        <f t="shared" si="6"/>
        <v>495</v>
      </c>
      <c r="J54" s="33">
        <v>82</v>
      </c>
      <c r="K54" s="33">
        <v>409</v>
      </c>
      <c r="L54" s="33">
        <v>4</v>
      </c>
    </row>
    <row r="55" spans="2:12" x14ac:dyDescent="0.2">
      <c r="C55" s="32"/>
      <c r="E55" s="34"/>
      <c r="F55" s="34"/>
      <c r="G55" s="34"/>
      <c r="H55" s="34"/>
      <c r="J55" s="34"/>
      <c r="K55" s="34"/>
      <c r="L55" s="34"/>
    </row>
    <row r="56" spans="2:12" x14ac:dyDescent="0.2">
      <c r="B56" s="1" t="s">
        <v>111</v>
      </c>
      <c r="C56" s="32">
        <v>19722</v>
      </c>
      <c r="D56" s="15">
        <f t="shared" ref="D56:D62" si="7">E56+F56+G56+H56</f>
        <v>9770</v>
      </c>
      <c r="E56" s="33">
        <v>1866</v>
      </c>
      <c r="F56" s="33">
        <v>5400</v>
      </c>
      <c r="G56" s="33">
        <v>2463</v>
      </c>
      <c r="H56" s="33">
        <v>41</v>
      </c>
      <c r="I56" s="15">
        <f t="shared" ref="I56:I62" si="8">J56+K56+L56</f>
        <v>837</v>
      </c>
      <c r="J56" s="33">
        <v>151</v>
      </c>
      <c r="K56" s="33">
        <v>684</v>
      </c>
      <c r="L56" s="33">
        <v>2</v>
      </c>
    </row>
    <row r="57" spans="2:12" x14ac:dyDescent="0.2">
      <c r="B57" s="1" t="s">
        <v>112</v>
      </c>
      <c r="C57" s="32">
        <v>3710</v>
      </c>
      <c r="D57" s="15">
        <f t="shared" si="7"/>
        <v>1660</v>
      </c>
      <c r="E57" s="33">
        <v>397</v>
      </c>
      <c r="F57" s="33">
        <v>818</v>
      </c>
      <c r="G57" s="33">
        <v>434</v>
      </c>
      <c r="H57" s="33">
        <v>11</v>
      </c>
      <c r="I57" s="15">
        <f t="shared" si="8"/>
        <v>119</v>
      </c>
      <c r="J57" s="33">
        <v>17</v>
      </c>
      <c r="K57" s="33">
        <v>100</v>
      </c>
      <c r="L57" s="33">
        <v>2</v>
      </c>
    </row>
    <row r="58" spans="2:12" x14ac:dyDescent="0.2">
      <c r="B58" s="1" t="s">
        <v>113</v>
      </c>
      <c r="C58" s="32">
        <v>3246</v>
      </c>
      <c r="D58" s="15">
        <f t="shared" si="7"/>
        <v>1412</v>
      </c>
      <c r="E58" s="33">
        <v>327</v>
      </c>
      <c r="F58" s="33">
        <v>548</v>
      </c>
      <c r="G58" s="33">
        <v>535</v>
      </c>
      <c r="H58" s="33">
        <v>2</v>
      </c>
      <c r="I58" s="15">
        <f t="shared" si="8"/>
        <v>108</v>
      </c>
      <c r="J58" s="33">
        <v>24</v>
      </c>
      <c r="K58" s="33">
        <v>79</v>
      </c>
      <c r="L58" s="33">
        <v>5</v>
      </c>
    </row>
    <row r="59" spans="2:12" x14ac:dyDescent="0.2">
      <c r="B59" s="1" t="s">
        <v>114</v>
      </c>
      <c r="C59" s="32">
        <v>14501</v>
      </c>
      <c r="D59" s="15">
        <f t="shared" si="7"/>
        <v>6949</v>
      </c>
      <c r="E59" s="33">
        <v>1321</v>
      </c>
      <c r="F59" s="33">
        <v>2346</v>
      </c>
      <c r="G59" s="33">
        <v>3262</v>
      </c>
      <c r="H59" s="33">
        <v>20</v>
      </c>
      <c r="I59" s="15">
        <f t="shared" si="8"/>
        <v>784</v>
      </c>
      <c r="J59" s="33">
        <v>439</v>
      </c>
      <c r="K59" s="33">
        <v>341</v>
      </c>
      <c r="L59" s="33">
        <v>4</v>
      </c>
    </row>
    <row r="60" spans="2:12" x14ac:dyDescent="0.2">
      <c r="B60" s="1" t="s">
        <v>115</v>
      </c>
      <c r="C60" s="32">
        <v>4841</v>
      </c>
      <c r="D60" s="15">
        <f t="shared" si="7"/>
        <v>2104</v>
      </c>
      <c r="E60" s="33">
        <v>593</v>
      </c>
      <c r="F60" s="33">
        <v>917</v>
      </c>
      <c r="G60" s="33">
        <v>582</v>
      </c>
      <c r="H60" s="33">
        <v>12</v>
      </c>
      <c r="I60" s="15">
        <f t="shared" si="8"/>
        <v>185</v>
      </c>
      <c r="J60" s="33">
        <v>26</v>
      </c>
      <c r="K60" s="33">
        <v>158</v>
      </c>
      <c r="L60" s="33">
        <v>1</v>
      </c>
    </row>
    <row r="61" spans="2:12" x14ac:dyDescent="0.2">
      <c r="B61" s="1" t="s">
        <v>116</v>
      </c>
      <c r="C61" s="32">
        <v>5952</v>
      </c>
      <c r="D61" s="15">
        <f t="shared" si="7"/>
        <v>2401</v>
      </c>
      <c r="E61" s="33">
        <v>640</v>
      </c>
      <c r="F61" s="33">
        <v>1269</v>
      </c>
      <c r="G61" s="33">
        <v>481</v>
      </c>
      <c r="H61" s="33">
        <v>11</v>
      </c>
      <c r="I61" s="15">
        <f t="shared" si="8"/>
        <v>229</v>
      </c>
      <c r="J61" s="33">
        <v>49</v>
      </c>
      <c r="K61" s="33">
        <v>180</v>
      </c>
      <c r="L61" s="35" t="s">
        <v>117</v>
      </c>
    </row>
    <row r="62" spans="2:12" x14ac:dyDescent="0.2">
      <c r="B62" s="1" t="s">
        <v>118</v>
      </c>
      <c r="C62" s="32">
        <v>15687</v>
      </c>
      <c r="D62" s="15">
        <f t="shared" si="7"/>
        <v>6375</v>
      </c>
      <c r="E62" s="33">
        <v>1507</v>
      </c>
      <c r="F62" s="33">
        <v>4120</v>
      </c>
      <c r="G62" s="33">
        <v>692</v>
      </c>
      <c r="H62" s="33">
        <v>56</v>
      </c>
      <c r="I62" s="15">
        <f t="shared" si="8"/>
        <v>651</v>
      </c>
      <c r="J62" s="33">
        <v>574</v>
      </c>
      <c r="K62" s="33">
        <v>72</v>
      </c>
      <c r="L62" s="33">
        <v>5</v>
      </c>
    </row>
    <row r="63" spans="2:12" x14ac:dyDescent="0.2">
      <c r="C63" s="32"/>
      <c r="E63" s="34"/>
      <c r="F63" s="34"/>
      <c r="G63" s="34"/>
      <c r="H63" s="34"/>
      <c r="J63" s="34"/>
      <c r="K63" s="34"/>
      <c r="L63" s="34"/>
    </row>
    <row r="64" spans="2:12" x14ac:dyDescent="0.2">
      <c r="B64" s="1" t="s">
        <v>119</v>
      </c>
      <c r="C64" s="32">
        <v>19417</v>
      </c>
      <c r="D64" s="15">
        <f t="shared" ref="D64:D70" si="9">E64+F64+G64+H64</f>
        <v>8884</v>
      </c>
      <c r="E64" s="33">
        <v>1830</v>
      </c>
      <c r="F64" s="33">
        <v>5027</v>
      </c>
      <c r="G64" s="33">
        <v>1832</v>
      </c>
      <c r="H64" s="33">
        <v>195</v>
      </c>
      <c r="I64" s="15">
        <f t="shared" ref="I64:I70" si="10">J64+K64+L64</f>
        <v>773</v>
      </c>
      <c r="J64" s="33">
        <v>142</v>
      </c>
      <c r="K64" s="33">
        <v>610</v>
      </c>
      <c r="L64" s="33">
        <v>21</v>
      </c>
    </row>
    <row r="65" spans="1:12" x14ac:dyDescent="0.2">
      <c r="B65" s="1" t="s">
        <v>120</v>
      </c>
      <c r="C65" s="32">
        <v>3777</v>
      </c>
      <c r="D65" s="15">
        <f t="shared" si="9"/>
        <v>1550</v>
      </c>
      <c r="E65" s="33">
        <v>207</v>
      </c>
      <c r="F65" s="33">
        <v>731</v>
      </c>
      <c r="G65" s="33">
        <v>574</v>
      </c>
      <c r="H65" s="33">
        <v>38</v>
      </c>
      <c r="I65" s="15">
        <f t="shared" si="10"/>
        <v>140</v>
      </c>
      <c r="J65" s="33">
        <v>21</v>
      </c>
      <c r="K65" s="33">
        <v>118</v>
      </c>
      <c r="L65" s="33">
        <v>1</v>
      </c>
    </row>
    <row r="66" spans="1:12" x14ac:dyDescent="0.2">
      <c r="B66" s="1" t="s">
        <v>121</v>
      </c>
      <c r="C66" s="32">
        <v>5742</v>
      </c>
      <c r="D66" s="15">
        <f t="shared" si="9"/>
        <v>2403</v>
      </c>
      <c r="E66" s="33">
        <v>531</v>
      </c>
      <c r="F66" s="33">
        <v>944</v>
      </c>
      <c r="G66" s="33">
        <v>915</v>
      </c>
      <c r="H66" s="33">
        <v>13</v>
      </c>
      <c r="I66" s="15">
        <f t="shared" si="10"/>
        <v>237</v>
      </c>
      <c r="J66" s="33">
        <v>162</v>
      </c>
      <c r="K66" s="33">
        <v>74</v>
      </c>
      <c r="L66" s="33">
        <v>1</v>
      </c>
    </row>
    <row r="67" spans="1:12" x14ac:dyDescent="0.2">
      <c r="B67" s="1" t="s">
        <v>122</v>
      </c>
      <c r="C67" s="32">
        <v>3726</v>
      </c>
      <c r="D67" s="15">
        <f t="shared" si="9"/>
        <v>1432</v>
      </c>
      <c r="E67" s="33">
        <v>316</v>
      </c>
      <c r="F67" s="33">
        <v>667</v>
      </c>
      <c r="G67" s="33">
        <v>444</v>
      </c>
      <c r="H67" s="33">
        <v>5</v>
      </c>
      <c r="I67" s="15">
        <f t="shared" si="10"/>
        <v>119</v>
      </c>
      <c r="J67" s="33">
        <v>27</v>
      </c>
      <c r="K67" s="33">
        <v>91</v>
      </c>
      <c r="L67" s="33">
        <v>1</v>
      </c>
    </row>
    <row r="68" spans="1:12" x14ac:dyDescent="0.2">
      <c r="B68" s="1" t="s">
        <v>123</v>
      </c>
      <c r="C68" s="32">
        <v>2043</v>
      </c>
      <c r="D68" s="15">
        <f t="shared" si="9"/>
        <v>693</v>
      </c>
      <c r="E68" s="33">
        <v>80</v>
      </c>
      <c r="F68" s="33">
        <v>409</v>
      </c>
      <c r="G68" s="33">
        <v>179</v>
      </c>
      <c r="H68" s="33">
        <v>25</v>
      </c>
      <c r="I68" s="15">
        <f t="shared" si="10"/>
        <v>66</v>
      </c>
      <c r="J68" s="33">
        <v>10</v>
      </c>
      <c r="K68" s="33">
        <v>53</v>
      </c>
      <c r="L68" s="33">
        <v>3</v>
      </c>
    </row>
    <row r="69" spans="1:12" x14ac:dyDescent="0.2">
      <c r="B69" s="1" t="s">
        <v>124</v>
      </c>
      <c r="C69" s="32">
        <v>3869</v>
      </c>
      <c r="D69" s="15">
        <f t="shared" si="9"/>
        <v>1440</v>
      </c>
      <c r="E69" s="33">
        <v>270</v>
      </c>
      <c r="F69" s="33">
        <v>940</v>
      </c>
      <c r="G69" s="33">
        <v>131</v>
      </c>
      <c r="H69" s="33">
        <v>99</v>
      </c>
      <c r="I69" s="15">
        <f t="shared" si="10"/>
        <v>87</v>
      </c>
      <c r="J69" s="33">
        <v>18</v>
      </c>
      <c r="K69" s="33">
        <v>49</v>
      </c>
      <c r="L69" s="33">
        <v>20</v>
      </c>
    </row>
    <row r="70" spans="1:12" x14ac:dyDescent="0.2">
      <c r="B70" s="1" t="s">
        <v>125</v>
      </c>
      <c r="C70" s="32">
        <v>635</v>
      </c>
      <c r="D70" s="15">
        <f t="shared" si="9"/>
        <v>243</v>
      </c>
      <c r="E70" s="33">
        <v>33</v>
      </c>
      <c r="F70" s="33">
        <v>178</v>
      </c>
      <c r="G70" s="33">
        <v>4</v>
      </c>
      <c r="H70" s="33">
        <v>28</v>
      </c>
      <c r="I70" s="15">
        <f t="shared" si="10"/>
        <v>4</v>
      </c>
      <c r="J70" s="33">
        <v>1</v>
      </c>
      <c r="K70" s="33">
        <v>1</v>
      </c>
      <c r="L70" s="33">
        <v>2</v>
      </c>
    </row>
    <row r="71" spans="1:12" ht="18" thickBot="1" x14ac:dyDescent="0.25">
      <c r="B71" s="4"/>
      <c r="C71" s="36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">
      <c r="C72" s="37" t="s">
        <v>126</v>
      </c>
      <c r="D72" s="37"/>
      <c r="E72" s="37"/>
      <c r="F72" s="37"/>
      <c r="G72" s="37"/>
      <c r="H72" s="37"/>
    </row>
    <row r="73" spans="1:12" x14ac:dyDescent="0.2">
      <c r="A73" s="1"/>
      <c r="C73" s="1" t="s">
        <v>26</v>
      </c>
    </row>
    <row r="74" spans="1:12" x14ac:dyDescent="0.2">
      <c r="A74" s="1"/>
      <c r="C74" s="1"/>
    </row>
    <row r="79" spans="1:12" x14ac:dyDescent="0.2">
      <c r="A79" s="1"/>
    </row>
  </sheetData>
  <phoneticPr fontId="2"/>
  <pageMargins left="0.37" right="0.69" top="0.55000000000000004" bottom="0.53" header="0.51200000000000001" footer="0.51200000000000001"/>
  <pageSetup paperSize="12" scale="75" orientation="portrait" verticalDpi="400" r:id="rId1"/>
  <headerFooter alignWithMargins="0"/>
  <rowBreaks count="1" manualBreakCount="1">
    <brk id="73" max="11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73"/>
  <sheetViews>
    <sheetView showGridLines="0" zoomScale="75" zoomScaleNormal="75" workbookViewId="0">
      <selection activeCell="L28" sqref="L28"/>
    </sheetView>
  </sheetViews>
  <sheetFormatPr defaultColWidth="12.125" defaultRowHeight="17.25" x14ac:dyDescent="0.2"/>
  <cols>
    <col min="1" max="2" width="13.375" style="2" customWidth="1"/>
    <col min="3" max="3" width="14.5" style="2" customWidth="1"/>
    <col min="4" max="4" width="13.375" style="2" customWidth="1"/>
    <col min="5" max="6" width="12.625" style="2" bestFit="1" customWidth="1"/>
    <col min="7" max="8" width="10.875" style="2" customWidth="1"/>
    <col min="9" max="9" width="13.375" style="2" customWidth="1"/>
    <col min="10" max="11" width="10.875" style="2" customWidth="1"/>
    <col min="12" max="12" width="13.375" style="2" customWidth="1"/>
    <col min="13" max="256" width="12.125" style="2"/>
    <col min="257" max="258" width="13.375" style="2" customWidth="1"/>
    <col min="259" max="259" width="14.5" style="2" customWidth="1"/>
    <col min="260" max="260" width="13.375" style="2" customWidth="1"/>
    <col min="261" max="262" width="12.625" style="2" bestFit="1" customWidth="1"/>
    <col min="263" max="264" width="10.875" style="2" customWidth="1"/>
    <col min="265" max="265" width="13.375" style="2" customWidth="1"/>
    <col min="266" max="267" width="10.875" style="2" customWidth="1"/>
    <col min="268" max="268" width="13.375" style="2" customWidth="1"/>
    <col min="269" max="512" width="12.125" style="2"/>
    <col min="513" max="514" width="13.375" style="2" customWidth="1"/>
    <col min="515" max="515" width="14.5" style="2" customWidth="1"/>
    <col min="516" max="516" width="13.375" style="2" customWidth="1"/>
    <col min="517" max="518" width="12.625" style="2" bestFit="1" customWidth="1"/>
    <col min="519" max="520" width="10.875" style="2" customWidth="1"/>
    <col min="521" max="521" width="13.375" style="2" customWidth="1"/>
    <col min="522" max="523" width="10.875" style="2" customWidth="1"/>
    <col min="524" max="524" width="13.375" style="2" customWidth="1"/>
    <col min="525" max="768" width="12.125" style="2"/>
    <col min="769" max="770" width="13.375" style="2" customWidth="1"/>
    <col min="771" max="771" width="14.5" style="2" customWidth="1"/>
    <col min="772" max="772" width="13.375" style="2" customWidth="1"/>
    <col min="773" max="774" width="12.625" style="2" bestFit="1" customWidth="1"/>
    <col min="775" max="776" width="10.875" style="2" customWidth="1"/>
    <col min="777" max="777" width="13.375" style="2" customWidth="1"/>
    <col min="778" max="779" width="10.875" style="2" customWidth="1"/>
    <col min="780" max="780" width="13.375" style="2" customWidth="1"/>
    <col min="781" max="1024" width="12.125" style="2"/>
    <col min="1025" max="1026" width="13.375" style="2" customWidth="1"/>
    <col min="1027" max="1027" width="14.5" style="2" customWidth="1"/>
    <col min="1028" max="1028" width="13.375" style="2" customWidth="1"/>
    <col min="1029" max="1030" width="12.625" style="2" bestFit="1" customWidth="1"/>
    <col min="1031" max="1032" width="10.875" style="2" customWidth="1"/>
    <col min="1033" max="1033" width="13.375" style="2" customWidth="1"/>
    <col min="1034" max="1035" width="10.875" style="2" customWidth="1"/>
    <col min="1036" max="1036" width="13.375" style="2" customWidth="1"/>
    <col min="1037" max="1280" width="12.125" style="2"/>
    <col min="1281" max="1282" width="13.375" style="2" customWidth="1"/>
    <col min="1283" max="1283" width="14.5" style="2" customWidth="1"/>
    <col min="1284" max="1284" width="13.375" style="2" customWidth="1"/>
    <col min="1285" max="1286" width="12.625" style="2" bestFit="1" customWidth="1"/>
    <col min="1287" max="1288" width="10.875" style="2" customWidth="1"/>
    <col min="1289" max="1289" width="13.375" style="2" customWidth="1"/>
    <col min="1290" max="1291" width="10.875" style="2" customWidth="1"/>
    <col min="1292" max="1292" width="13.375" style="2" customWidth="1"/>
    <col min="1293" max="1536" width="12.125" style="2"/>
    <col min="1537" max="1538" width="13.375" style="2" customWidth="1"/>
    <col min="1539" max="1539" width="14.5" style="2" customWidth="1"/>
    <col min="1540" max="1540" width="13.375" style="2" customWidth="1"/>
    <col min="1541" max="1542" width="12.625" style="2" bestFit="1" customWidth="1"/>
    <col min="1543" max="1544" width="10.875" style="2" customWidth="1"/>
    <col min="1545" max="1545" width="13.375" style="2" customWidth="1"/>
    <col min="1546" max="1547" width="10.875" style="2" customWidth="1"/>
    <col min="1548" max="1548" width="13.375" style="2" customWidth="1"/>
    <col min="1549" max="1792" width="12.125" style="2"/>
    <col min="1793" max="1794" width="13.375" style="2" customWidth="1"/>
    <col min="1795" max="1795" width="14.5" style="2" customWidth="1"/>
    <col min="1796" max="1796" width="13.375" style="2" customWidth="1"/>
    <col min="1797" max="1798" width="12.625" style="2" bestFit="1" customWidth="1"/>
    <col min="1799" max="1800" width="10.875" style="2" customWidth="1"/>
    <col min="1801" max="1801" width="13.375" style="2" customWidth="1"/>
    <col min="1802" max="1803" width="10.875" style="2" customWidth="1"/>
    <col min="1804" max="1804" width="13.375" style="2" customWidth="1"/>
    <col min="1805" max="2048" width="12.125" style="2"/>
    <col min="2049" max="2050" width="13.375" style="2" customWidth="1"/>
    <col min="2051" max="2051" width="14.5" style="2" customWidth="1"/>
    <col min="2052" max="2052" width="13.375" style="2" customWidth="1"/>
    <col min="2053" max="2054" width="12.625" style="2" bestFit="1" customWidth="1"/>
    <col min="2055" max="2056" width="10.875" style="2" customWidth="1"/>
    <col min="2057" max="2057" width="13.375" style="2" customWidth="1"/>
    <col min="2058" max="2059" width="10.875" style="2" customWidth="1"/>
    <col min="2060" max="2060" width="13.375" style="2" customWidth="1"/>
    <col min="2061" max="2304" width="12.125" style="2"/>
    <col min="2305" max="2306" width="13.375" style="2" customWidth="1"/>
    <col min="2307" max="2307" width="14.5" style="2" customWidth="1"/>
    <col min="2308" max="2308" width="13.375" style="2" customWidth="1"/>
    <col min="2309" max="2310" width="12.625" style="2" bestFit="1" customWidth="1"/>
    <col min="2311" max="2312" width="10.875" style="2" customWidth="1"/>
    <col min="2313" max="2313" width="13.375" style="2" customWidth="1"/>
    <col min="2314" max="2315" width="10.875" style="2" customWidth="1"/>
    <col min="2316" max="2316" width="13.375" style="2" customWidth="1"/>
    <col min="2317" max="2560" width="12.125" style="2"/>
    <col min="2561" max="2562" width="13.375" style="2" customWidth="1"/>
    <col min="2563" max="2563" width="14.5" style="2" customWidth="1"/>
    <col min="2564" max="2564" width="13.375" style="2" customWidth="1"/>
    <col min="2565" max="2566" width="12.625" style="2" bestFit="1" customWidth="1"/>
    <col min="2567" max="2568" width="10.875" style="2" customWidth="1"/>
    <col min="2569" max="2569" width="13.375" style="2" customWidth="1"/>
    <col min="2570" max="2571" width="10.875" style="2" customWidth="1"/>
    <col min="2572" max="2572" width="13.375" style="2" customWidth="1"/>
    <col min="2573" max="2816" width="12.125" style="2"/>
    <col min="2817" max="2818" width="13.375" style="2" customWidth="1"/>
    <col min="2819" max="2819" width="14.5" style="2" customWidth="1"/>
    <col min="2820" max="2820" width="13.375" style="2" customWidth="1"/>
    <col min="2821" max="2822" width="12.625" style="2" bestFit="1" customWidth="1"/>
    <col min="2823" max="2824" width="10.875" style="2" customWidth="1"/>
    <col min="2825" max="2825" width="13.375" style="2" customWidth="1"/>
    <col min="2826" max="2827" width="10.875" style="2" customWidth="1"/>
    <col min="2828" max="2828" width="13.375" style="2" customWidth="1"/>
    <col min="2829" max="3072" width="12.125" style="2"/>
    <col min="3073" max="3074" width="13.375" style="2" customWidth="1"/>
    <col min="3075" max="3075" width="14.5" style="2" customWidth="1"/>
    <col min="3076" max="3076" width="13.375" style="2" customWidth="1"/>
    <col min="3077" max="3078" width="12.625" style="2" bestFit="1" customWidth="1"/>
    <col min="3079" max="3080" width="10.875" style="2" customWidth="1"/>
    <col min="3081" max="3081" width="13.375" style="2" customWidth="1"/>
    <col min="3082" max="3083" width="10.875" style="2" customWidth="1"/>
    <col min="3084" max="3084" width="13.375" style="2" customWidth="1"/>
    <col min="3085" max="3328" width="12.125" style="2"/>
    <col min="3329" max="3330" width="13.375" style="2" customWidth="1"/>
    <col min="3331" max="3331" width="14.5" style="2" customWidth="1"/>
    <col min="3332" max="3332" width="13.375" style="2" customWidth="1"/>
    <col min="3333" max="3334" width="12.625" style="2" bestFit="1" customWidth="1"/>
    <col min="3335" max="3336" width="10.875" style="2" customWidth="1"/>
    <col min="3337" max="3337" width="13.375" style="2" customWidth="1"/>
    <col min="3338" max="3339" width="10.875" style="2" customWidth="1"/>
    <col min="3340" max="3340" width="13.375" style="2" customWidth="1"/>
    <col min="3341" max="3584" width="12.125" style="2"/>
    <col min="3585" max="3586" width="13.375" style="2" customWidth="1"/>
    <col min="3587" max="3587" width="14.5" style="2" customWidth="1"/>
    <col min="3588" max="3588" width="13.375" style="2" customWidth="1"/>
    <col min="3589" max="3590" width="12.625" style="2" bestFit="1" customWidth="1"/>
    <col min="3591" max="3592" width="10.875" style="2" customWidth="1"/>
    <col min="3593" max="3593" width="13.375" style="2" customWidth="1"/>
    <col min="3594" max="3595" width="10.875" style="2" customWidth="1"/>
    <col min="3596" max="3596" width="13.375" style="2" customWidth="1"/>
    <col min="3597" max="3840" width="12.125" style="2"/>
    <col min="3841" max="3842" width="13.375" style="2" customWidth="1"/>
    <col min="3843" max="3843" width="14.5" style="2" customWidth="1"/>
    <col min="3844" max="3844" width="13.375" style="2" customWidth="1"/>
    <col min="3845" max="3846" width="12.625" style="2" bestFit="1" customWidth="1"/>
    <col min="3847" max="3848" width="10.875" style="2" customWidth="1"/>
    <col min="3849" max="3849" width="13.375" style="2" customWidth="1"/>
    <col min="3850" max="3851" width="10.875" style="2" customWidth="1"/>
    <col min="3852" max="3852" width="13.375" style="2" customWidth="1"/>
    <col min="3853" max="4096" width="12.125" style="2"/>
    <col min="4097" max="4098" width="13.375" style="2" customWidth="1"/>
    <col min="4099" max="4099" width="14.5" style="2" customWidth="1"/>
    <col min="4100" max="4100" width="13.375" style="2" customWidth="1"/>
    <col min="4101" max="4102" width="12.625" style="2" bestFit="1" customWidth="1"/>
    <col min="4103" max="4104" width="10.875" style="2" customWidth="1"/>
    <col min="4105" max="4105" width="13.375" style="2" customWidth="1"/>
    <col min="4106" max="4107" width="10.875" style="2" customWidth="1"/>
    <col min="4108" max="4108" width="13.375" style="2" customWidth="1"/>
    <col min="4109" max="4352" width="12.125" style="2"/>
    <col min="4353" max="4354" width="13.375" style="2" customWidth="1"/>
    <col min="4355" max="4355" width="14.5" style="2" customWidth="1"/>
    <col min="4356" max="4356" width="13.375" style="2" customWidth="1"/>
    <col min="4357" max="4358" width="12.625" style="2" bestFit="1" customWidth="1"/>
    <col min="4359" max="4360" width="10.875" style="2" customWidth="1"/>
    <col min="4361" max="4361" width="13.375" style="2" customWidth="1"/>
    <col min="4362" max="4363" width="10.875" style="2" customWidth="1"/>
    <col min="4364" max="4364" width="13.375" style="2" customWidth="1"/>
    <col min="4365" max="4608" width="12.125" style="2"/>
    <col min="4609" max="4610" width="13.375" style="2" customWidth="1"/>
    <col min="4611" max="4611" width="14.5" style="2" customWidth="1"/>
    <col min="4612" max="4612" width="13.375" style="2" customWidth="1"/>
    <col min="4613" max="4614" width="12.625" style="2" bestFit="1" customWidth="1"/>
    <col min="4615" max="4616" width="10.875" style="2" customWidth="1"/>
    <col min="4617" max="4617" width="13.375" style="2" customWidth="1"/>
    <col min="4618" max="4619" width="10.875" style="2" customWidth="1"/>
    <col min="4620" max="4620" width="13.375" style="2" customWidth="1"/>
    <col min="4621" max="4864" width="12.125" style="2"/>
    <col min="4865" max="4866" width="13.375" style="2" customWidth="1"/>
    <col min="4867" max="4867" width="14.5" style="2" customWidth="1"/>
    <col min="4868" max="4868" width="13.375" style="2" customWidth="1"/>
    <col min="4869" max="4870" width="12.625" style="2" bestFit="1" customWidth="1"/>
    <col min="4871" max="4872" width="10.875" style="2" customWidth="1"/>
    <col min="4873" max="4873" width="13.375" style="2" customWidth="1"/>
    <col min="4874" max="4875" width="10.875" style="2" customWidth="1"/>
    <col min="4876" max="4876" width="13.375" style="2" customWidth="1"/>
    <col min="4877" max="5120" width="12.125" style="2"/>
    <col min="5121" max="5122" width="13.375" style="2" customWidth="1"/>
    <col min="5123" max="5123" width="14.5" style="2" customWidth="1"/>
    <col min="5124" max="5124" width="13.375" style="2" customWidth="1"/>
    <col min="5125" max="5126" width="12.625" style="2" bestFit="1" customWidth="1"/>
    <col min="5127" max="5128" width="10.875" style="2" customWidth="1"/>
    <col min="5129" max="5129" width="13.375" style="2" customWidth="1"/>
    <col min="5130" max="5131" width="10.875" style="2" customWidth="1"/>
    <col min="5132" max="5132" width="13.375" style="2" customWidth="1"/>
    <col min="5133" max="5376" width="12.125" style="2"/>
    <col min="5377" max="5378" width="13.375" style="2" customWidth="1"/>
    <col min="5379" max="5379" width="14.5" style="2" customWidth="1"/>
    <col min="5380" max="5380" width="13.375" style="2" customWidth="1"/>
    <col min="5381" max="5382" width="12.625" style="2" bestFit="1" customWidth="1"/>
    <col min="5383" max="5384" width="10.875" style="2" customWidth="1"/>
    <col min="5385" max="5385" width="13.375" style="2" customWidth="1"/>
    <col min="5386" max="5387" width="10.875" style="2" customWidth="1"/>
    <col min="5388" max="5388" width="13.375" style="2" customWidth="1"/>
    <col min="5389" max="5632" width="12.125" style="2"/>
    <col min="5633" max="5634" width="13.375" style="2" customWidth="1"/>
    <col min="5635" max="5635" width="14.5" style="2" customWidth="1"/>
    <col min="5636" max="5636" width="13.375" style="2" customWidth="1"/>
    <col min="5637" max="5638" width="12.625" style="2" bestFit="1" customWidth="1"/>
    <col min="5639" max="5640" width="10.875" style="2" customWidth="1"/>
    <col min="5641" max="5641" width="13.375" style="2" customWidth="1"/>
    <col min="5642" max="5643" width="10.875" style="2" customWidth="1"/>
    <col min="5644" max="5644" width="13.375" style="2" customWidth="1"/>
    <col min="5645" max="5888" width="12.125" style="2"/>
    <col min="5889" max="5890" width="13.375" style="2" customWidth="1"/>
    <col min="5891" max="5891" width="14.5" style="2" customWidth="1"/>
    <col min="5892" max="5892" width="13.375" style="2" customWidth="1"/>
    <col min="5893" max="5894" width="12.625" style="2" bestFit="1" customWidth="1"/>
    <col min="5895" max="5896" width="10.875" style="2" customWidth="1"/>
    <col min="5897" max="5897" width="13.375" style="2" customWidth="1"/>
    <col min="5898" max="5899" width="10.875" style="2" customWidth="1"/>
    <col min="5900" max="5900" width="13.375" style="2" customWidth="1"/>
    <col min="5901" max="6144" width="12.125" style="2"/>
    <col min="6145" max="6146" width="13.375" style="2" customWidth="1"/>
    <col min="6147" max="6147" width="14.5" style="2" customWidth="1"/>
    <col min="6148" max="6148" width="13.375" style="2" customWidth="1"/>
    <col min="6149" max="6150" width="12.625" style="2" bestFit="1" customWidth="1"/>
    <col min="6151" max="6152" width="10.875" style="2" customWidth="1"/>
    <col min="6153" max="6153" width="13.375" style="2" customWidth="1"/>
    <col min="6154" max="6155" width="10.875" style="2" customWidth="1"/>
    <col min="6156" max="6156" width="13.375" style="2" customWidth="1"/>
    <col min="6157" max="6400" width="12.125" style="2"/>
    <col min="6401" max="6402" width="13.375" style="2" customWidth="1"/>
    <col min="6403" max="6403" width="14.5" style="2" customWidth="1"/>
    <col min="6404" max="6404" width="13.375" style="2" customWidth="1"/>
    <col min="6405" max="6406" width="12.625" style="2" bestFit="1" customWidth="1"/>
    <col min="6407" max="6408" width="10.875" style="2" customWidth="1"/>
    <col min="6409" max="6409" width="13.375" style="2" customWidth="1"/>
    <col min="6410" max="6411" width="10.875" style="2" customWidth="1"/>
    <col min="6412" max="6412" width="13.375" style="2" customWidth="1"/>
    <col min="6413" max="6656" width="12.125" style="2"/>
    <col min="6657" max="6658" width="13.375" style="2" customWidth="1"/>
    <col min="6659" max="6659" width="14.5" style="2" customWidth="1"/>
    <col min="6660" max="6660" width="13.375" style="2" customWidth="1"/>
    <col min="6661" max="6662" width="12.625" style="2" bestFit="1" customWidth="1"/>
    <col min="6663" max="6664" width="10.875" style="2" customWidth="1"/>
    <col min="6665" max="6665" width="13.375" style="2" customWidth="1"/>
    <col min="6666" max="6667" width="10.875" style="2" customWidth="1"/>
    <col min="6668" max="6668" width="13.375" style="2" customWidth="1"/>
    <col min="6669" max="6912" width="12.125" style="2"/>
    <col min="6913" max="6914" width="13.375" style="2" customWidth="1"/>
    <col min="6915" max="6915" width="14.5" style="2" customWidth="1"/>
    <col min="6916" max="6916" width="13.375" style="2" customWidth="1"/>
    <col min="6917" max="6918" width="12.625" style="2" bestFit="1" customWidth="1"/>
    <col min="6919" max="6920" width="10.875" style="2" customWidth="1"/>
    <col min="6921" max="6921" width="13.375" style="2" customWidth="1"/>
    <col min="6922" max="6923" width="10.875" style="2" customWidth="1"/>
    <col min="6924" max="6924" width="13.375" style="2" customWidth="1"/>
    <col min="6925" max="7168" width="12.125" style="2"/>
    <col min="7169" max="7170" width="13.375" style="2" customWidth="1"/>
    <col min="7171" max="7171" width="14.5" style="2" customWidth="1"/>
    <col min="7172" max="7172" width="13.375" style="2" customWidth="1"/>
    <col min="7173" max="7174" width="12.625" style="2" bestFit="1" customWidth="1"/>
    <col min="7175" max="7176" width="10.875" style="2" customWidth="1"/>
    <col min="7177" max="7177" width="13.375" style="2" customWidth="1"/>
    <col min="7178" max="7179" width="10.875" style="2" customWidth="1"/>
    <col min="7180" max="7180" width="13.375" style="2" customWidth="1"/>
    <col min="7181" max="7424" width="12.125" style="2"/>
    <col min="7425" max="7426" width="13.375" style="2" customWidth="1"/>
    <col min="7427" max="7427" width="14.5" style="2" customWidth="1"/>
    <col min="7428" max="7428" width="13.375" style="2" customWidth="1"/>
    <col min="7429" max="7430" width="12.625" style="2" bestFit="1" customWidth="1"/>
    <col min="7431" max="7432" width="10.875" style="2" customWidth="1"/>
    <col min="7433" max="7433" width="13.375" style="2" customWidth="1"/>
    <col min="7434" max="7435" width="10.875" style="2" customWidth="1"/>
    <col min="7436" max="7436" width="13.375" style="2" customWidth="1"/>
    <col min="7437" max="7680" width="12.125" style="2"/>
    <col min="7681" max="7682" width="13.375" style="2" customWidth="1"/>
    <col min="7683" max="7683" width="14.5" style="2" customWidth="1"/>
    <col min="7684" max="7684" width="13.375" style="2" customWidth="1"/>
    <col min="7685" max="7686" width="12.625" style="2" bestFit="1" customWidth="1"/>
    <col min="7687" max="7688" width="10.875" style="2" customWidth="1"/>
    <col min="7689" max="7689" width="13.375" style="2" customWidth="1"/>
    <col min="7690" max="7691" width="10.875" style="2" customWidth="1"/>
    <col min="7692" max="7692" width="13.375" style="2" customWidth="1"/>
    <col min="7693" max="7936" width="12.125" style="2"/>
    <col min="7937" max="7938" width="13.375" style="2" customWidth="1"/>
    <col min="7939" max="7939" width="14.5" style="2" customWidth="1"/>
    <col min="7940" max="7940" width="13.375" style="2" customWidth="1"/>
    <col min="7941" max="7942" width="12.625" style="2" bestFit="1" customWidth="1"/>
    <col min="7943" max="7944" width="10.875" style="2" customWidth="1"/>
    <col min="7945" max="7945" width="13.375" style="2" customWidth="1"/>
    <col min="7946" max="7947" width="10.875" style="2" customWidth="1"/>
    <col min="7948" max="7948" width="13.375" style="2" customWidth="1"/>
    <col min="7949" max="8192" width="12.125" style="2"/>
    <col min="8193" max="8194" width="13.375" style="2" customWidth="1"/>
    <col min="8195" max="8195" width="14.5" style="2" customWidth="1"/>
    <col min="8196" max="8196" width="13.375" style="2" customWidth="1"/>
    <col min="8197" max="8198" width="12.625" style="2" bestFit="1" customWidth="1"/>
    <col min="8199" max="8200" width="10.875" style="2" customWidth="1"/>
    <col min="8201" max="8201" width="13.375" style="2" customWidth="1"/>
    <col min="8202" max="8203" width="10.875" style="2" customWidth="1"/>
    <col min="8204" max="8204" width="13.375" style="2" customWidth="1"/>
    <col min="8205" max="8448" width="12.125" style="2"/>
    <col min="8449" max="8450" width="13.375" style="2" customWidth="1"/>
    <col min="8451" max="8451" width="14.5" style="2" customWidth="1"/>
    <col min="8452" max="8452" width="13.375" style="2" customWidth="1"/>
    <col min="8453" max="8454" width="12.625" style="2" bestFit="1" customWidth="1"/>
    <col min="8455" max="8456" width="10.875" style="2" customWidth="1"/>
    <col min="8457" max="8457" width="13.375" style="2" customWidth="1"/>
    <col min="8458" max="8459" width="10.875" style="2" customWidth="1"/>
    <col min="8460" max="8460" width="13.375" style="2" customWidth="1"/>
    <col min="8461" max="8704" width="12.125" style="2"/>
    <col min="8705" max="8706" width="13.375" style="2" customWidth="1"/>
    <col min="8707" max="8707" width="14.5" style="2" customWidth="1"/>
    <col min="8708" max="8708" width="13.375" style="2" customWidth="1"/>
    <col min="8709" max="8710" width="12.625" style="2" bestFit="1" customWidth="1"/>
    <col min="8711" max="8712" width="10.875" style="2" customWidth="1"/>
    <col min="8713" max="8713" width="13.375" style="2" customWidth="1"/>
    <col min="8714" max="8715" width="10.875" style="2" customWidth="1"/>
    <col min="8716" max="8716" width="13.375" style="2" customWidth="1"/>
    <col min="8717" max="8960" width="12.125" style="2"/>
    <col min="8961" max="8962" width="13.375" style="2" customWidth="1"/>
    <col min="8963" max="8963" width="14.5" style="2" customWidth="1"/>
    <col min="8964" max="8964" width="13.375" style="2" customWidth="1"/>
    <col min="8965" max="8966" width="12.625" style="2" bestFit="1" customWidth="1"/>
    <col min="8967" max="8968" width="10.875" style="2" customWidth="1"/>
    <col min="8969" max="8969" width="13.375" style="2" customWidth="1"/>
    <col min="8970" max="8971" width="10.875" style="2" customWidth="1"/>
    <col min="8972" max="8972" width="13.375" style="2" customWidth="1"/>
    <col min="8973" max="9216" width="12.125" style="2"/>
    <col min="9217" max="9218" width="13.375" style="2" customWidth="1"/>
    <col min="9219" max="9219" width="14.5" style="2" customWidth="1"/>
    <col min="9220" max="9220" width="13.375" style="2" customWidth="1"/>
    <col min="9221" max="9222" width="12.625" style="2" bestFit="1" customWidth="1"/>
    <col min="9223" max="9224" width="10.875" style="2" customWidth="1"/>
    <col min="9225" max="9225" width="13.375" style="2" customWidth="1"/>
    <col min="9226" max="9227" width="10.875" style="2" customWidth="1"/>
    <col min="9228" max="9228" width="13.375" style="2" customWidth="1"/>
    <col min="9229" max="9472" width="12.125" style="2"/>
    <col min="9473" max="9474" width="13.375" style="2" customWidth="1"/>
    <col min="9475" max="9475" width="14.5" style="2" customWidth="1"/>
    <col min="9476" max="9476" width="13.375" style="2" customWidth="1"/>
    <col min="9477" max="9478" width="12.625" style="2" bestFit="1" customWidth="1"/>
    <col min="9479" max="9480" width="10.875" style="2" customWidth="1"/>
    <col min="9481" max="9481" width="13.375" style="2" customWidth="1"/>
    <col min="9482" max="9483" width="10.875" style="2" customWidth="1"/>
    <col min="9484" max="9484" width="13.375" style="2" customWidth="1"/>
    <col min="9485" max="9728" width="12.125" style="2"/>
    <col min="9729" max="9730" width="13.375" style="2" customWidth="1"/>
    <col min="9731" max="9731" width="14.5" style="2" customWidth="1"/>
    <col min="9732" max="9732" width="13.375" style="2" customWidth="1"/>
    <col min="9733" max="9734" width="12.625" style="2" bestFit="1" customWidth="1"/>
    <col min="9735" max="9736" width="10.875" style="2" customWidth="1"/>
    <col min="9737" max="9737" width="13.375" style="2" customWidth="1"/>
    <col min="9738" max="9739" width="10.875" style="2" customWidth="1"/>
    <col min="9740" max="9740" width="13.375" style="2" customWidth="1"/>
    <col min="9741" max="9984" width="12.125" style="2"/>
    <col min="9985" max="9986" width="13.375" style="2" customWidth="1"/>
    <col min="9987" max="9987" width="14.5" style="2" customWidth="1"/>
    <col min="9988" max="9988" width="13.375" style="2" customWidth="1"/>
    <col min="9989" max="9990" width="12.625" style="2" bestFit="1" customWidth="1"/>
    <col min="9991" max="9992" width="10.875" style="2" customWidth="1"/>
    <col min="9993" max="9993" width="13.375" style="2" customWidth="1"/>
    <col min="9994" max="9995" width="10.875" style="2" customWidth="1"/>
    <col min="9996" max="9996" width="13.375" style="2" customWidth="1"/>
    <col min="9997" max="10240" width="12.125" style="2"/>
    <col min="10241" max="10242" width="13.375" style="2" customWidth="1"/>
    <col min="10243" max="10243" width="14.5" style="2" customWidth="1"/>
    <col min="10244" max="10244" width="13.375" style="2" customWidth="1"/>
    <col min="10245" max="10246" width="12.625" style="2" bestFit="1" customWidth="1"/>
    <col min="10247" max="10248" width="10.875" style="2" customWidth="1"/>
    <col min="10249" max="10249" width="13.375" style="2" customWidth="1"/>
    <col min="10250" max="10251" width="10.875" style="2" customWidth="1"/>
    <col min="10252" max="10252" width="13.375" style="2" customWidth="1"/>
    <col min="10253" max="10496" width="12.125" style="2"/>
    <col min="10497" max="10498" width="13.375" style="2" customWidth="1"/>
    <col min="10499" max="10499" width="14.5" style="2" customWidth="1"/>
    <col min="10500" max="10500" width="13.375" style="2" customWidth="1"/>
    <col min="10501" max="10502" width="12.625" style="2" bestFit="1" customWidth="1"/>
    <col min="10503" max="10504" width="10.875" style="2" customWidth="1"/>
    <col min="10505" max="10505" width="13.375" style="2" customWidth="1"/>
    <col min="10506" max="10507" width="10.875" style="2" customWidth="1"/>
    <col min="10508" max="10508" width="13.375" style="2" customWidth="1"/>
    <col min="10509" max="10752" width="12.125" style="2"/>
    <col min="10753" max="10754" width="13.375" style="2" customWidth="1"/>
    <col min="10755" max="10755" width="14.5" style="2" customWidth="1"/>
    <col min="10756" max="10756" width="13.375" style="2" customWidth="1"/>
    <col min="10757" max="10758" width="12.625" style="2" bestFit="1" customWidth="1"/>
    <col min="10759" max="10760" width="10.875" style="2" customWidth="1"/>
    <col min="10761" max="10761" width="13.375" style="2" customWidth="1"/>
    <col min="10762" max="10763" width="10.875" style="2" customWidth="1"/>
    <col min="10764" max="10764" width="13.375" style="2" customWidth="1"/>
    <col min="10765" max="11008" width="12.125" style="2"/>
    <col min="11009" max="11010" width="13.375" style="2" customWidth="1"/>
    <col min="11011" max="11011" width="14.5" style="2" customWidth="1"/>
    <col min="11012" max="11012" width="13.375" style="2" customWidth="1"/>
    <col min="11013" max="11014" width="12.625" style="2" bestFit="1" customWidth="1"/>
    <col min="11015" max="11016" width="10.875" style="2" customWidth="1"/>
    <col min="11017" max="11017" width="13.375" style="2" customWidth="1"/>
    <col min="11018" max="11019" width="10.875" style="2" customWidth="1"/>
    <col min="11020" max="11020" width="13.375" style="2" customWidth="1"/>
    <col min="11021" max="11264" width="12.125" style="2"/>
    <col min="11265" max="11266" width="13.375" style="2" customWidth="1"/>
    <col min="11267" max="11267" width="14.5" style="2" customWidth="1"/>
    <col min="11268" max="11268" width="13.375" style="2" customWidth="1"/>
    <col min="11269" max="11270" width="12.625" style="2" bestFit="1" customWidth="1"/>
    <col min="11271" max="11272" width="10.875" style="2" customWidth="1"/>
    <col min="11273" max="11273" width="13.375" style="2" customWidth="1"/>
    <col min="11274" max="11275" width="10.875" style="2" customWidth="1"/>
    <col min="11276" max="11276" width="13.375" style="2" customWidth="1"/>
    <col min="11277" max="11520" width="12.125" style="2"/>
    <col min="11521" max="11522" width="13.375" style="2" customWidth="1"/>
    <col min="11523" max="11523" width="14.5" style="2" customWidth="1"/>
    <col min="11524" max="11524" width="13.375" style="2" customWidth="1"/>
    <col min="11525" max="11526" width="12.625" style="2" bestFit="1" customWidth="1"/>
    <col min="11527" max="11528" width="10.875" style="2" customWidth="1"/>
    <col min="11529" max="11529" width="13.375" style="2" customWidth="1"/>
    <col min="11530" max="11531" width="10.875" style="2" customWidth="1"/>
    <col min="11532" max="11532" width="13.375" style="2" customWidth="1"/>
    <col min="11533" max="11776" width="12.125" style="2"/>
    <col min="11777" max="11778" width="13.375" style="2" customWidth="1"/>
    <col min="11779" max="11779" width="14.5" style="2" customWidth="1"/>
    <col min="11780" max="11780" width="13.375" style="2" customWidth="1"/>
    <col min="11781" max="11782" width="12.625" style="2" bestFit="1" customWidth="1"/>
    <col min="11783" max="11784" width="10.875" style="2" customWidth="1"/>
    <col min="11785" max="11785" width="13.375" style="2" customWidth="1"/>
    <col min="11786" max="11787" width="10.875" style="2" customWidth="1"/>
    <col min="11788" max="11788" width="13.375" style="2" customWidth="1"/>
    <col min="11789" max="12032" width="12.125" style="2"/>
    <col min="12033" max="12034" width="13.375" style="2" customWidth="1"/>
    <col min="12035" max="12035" width="14.5" style="2" customWidth="1"/>
    <col min="12036" max="12036" width="13.375" style="2" customWidth="1"/>
    <col min="12037" max="12038" width="12.625" style="2" bestFit="1" customWidth="1"/>
    <col min="12039" max="12040" width="10.875" style="2" customWidth="1"/>
    <col min="12041" max="12041" width="13.375" style="2" customWidth="1"/>
    <col min="12042" max="12043" width="10.875" style="2" customWidth="1"/>
    <col min="12044" max="12044" width="13.375" style="2" customWidth="1"/>
    <col min="12045" max="12288" width="12.125" style="2"/>
    <col min="12289" max="12290" width="13.375" style="2" customWidth="1"/>
    <col min="12291" max="12291" width="14.5" style="2" customWidth="1"/>
    <col min="12292" max="12292" width="13.375" style="2" customWidth="1"/>
    <col min="12293" max="12294" width="12.625" style="2" bestFit="1" customWidth="1"/>
    <col min="12295" max="12296" width="10.875" style="2" customWidth="1"/>
    <col min="12297" max="12297" width="13.375" style="2" customWidth="1"/>
    <col min="12298" max="12299" width="10.875" style="2" customWidth="1"/>
    <col min="12300" max="12300" width="13.375" style="2" customWidth="1"/>
    <col min="12301" max="12544" width="12.125" style="2"/>
    <col min="12545" max="12546" width="13.375" style="2" customWidth="1"/>
    <col min="12547" max="12547" width="14.5" style="2" customWidth="1"/>
    <col min="12548" max="12548" width="13.375" style="2" customWidth="1"/>
    <col min="12549" max="12550" width="12.625" style="2" bestFit="1" customWidth="1"/>
    <col min="12551" max="12552" width="10.875" style="2" customWidth="1"/>
    <col min="12553" max="12553" width="13.375" style="2" customWidth="1"/>
    <col min="12554" max="12555" width="10.875" style="2" customWidth="1"/>
    <col min="12556" max="12556" width="13.375" style="2" customWidth="1"/>
    <col min="12557" max="12800" width="12.125" style="2"/>
    <col min="12801" max="12802" width="13.375" style="2" customWidth="1"/>
    <col min="12803" max="12803" width="14.5" style="2" customWidth="1"/>
    <col min="12804" max="12804" width="13.375" style="2" customWidth="1"/>
    <col min="12805" max="12806" width="12.625" style="2" bestFit="1" customWidth="1"/>
    <col min="12807" max="12808" width="10.875" style="2" customWidth="1"/>
    <col min="12809" max="12809" width="13.375" style="2" customWidth="1"/>
    <col min="12810" max="12811" width="10.875" style="2" customWidth="1"/>
    <col min="12812" max="12812" width="13.375" style="2" customWidth="1"/>
    <col min="12813" max="13056" width="12.125" style="2"/>
    <col min="13057" max="13058" width="13.375" style="2" customWidth="1"/>
    <col min="13059" max="13059" width="14.5" style="2" customWidth="1"/>
    <col min="13060" max="13060" width="13.375" style="2" customWidth="1"/>
    <col min="13061" max="13062" width="12.625" style="2" bestFit="1" customWidth="1"/>
    <col min="13063" max="13064" width="10.875" style="2" customWidth="1"/>
    <col min="13065" max="13065" width="13.375" style="2" customWidth="1"/>
    <col min="13066" max="13067" width="10.875" style="2" customWidth="1"/>
    <col min="13068" max="13068" width="13.375" style="2" customWidth="1"/>
    <col min="13069" max="13312" width="12.125" style="2"/>
    <col min="13313" max="13314" width="13.375" style="2" customWidth="1"/>
    <col min="13315" max="13315" width="14.5" style="2" customWidth="1"/>
    <col min="13316" max="13316" width="13.375" style="2" customWidth="1"/>
    <col min="13317" max="13318" width="12.625" style="2" bestFit="1" customWidth="1"/>
    <col min="13319" max="13320" width="10.875" style="2" customWidth="1"/>
    <col min="13321" max="13321" width="13.375" style="2" customWidth="1"/>
    <col min="13322" max="13323" width="10.875" style="2" customWidth="1"/>
    <col min="13324" max="13324" width="13.375" style="2" customWidth="1"/>
    <col min="13325" max="13568" width="12.125" style="2"/>
    <col min="13569" max="13570" width="13.375" style="2" customWidth="1"/>
    <col min="13571" max="13571" width="14.5" style="2" customWidth="1"/>
    <col min="13572" max="13572" width="13.375" style="2" customWidth="1"/>
    <col min="13573" max="13574" width="12.625" style="2" bestFit="1" customWidth="1"/>
    <col min="13575" max="13576" width="10.875" style="2" customWidth="1"/>
    <col min="13577" max="13577" width="13.375" style="2" customWidth="1"/>
    <col min="13578" max="13579" width="10.875" style="2" customWidth="1"/>
    <col min="13580" max="13580" width="13.375" style="2" customWidth="1"/>
    <col min="13581" max="13824" width="12.125" style="2"/>
    <col min="13825" max="13826" width="13.375" style="2" customWidth="1"/>
    <col min="13827" max="13827" width="14.5" style="2" customWidth="1"/>
    <col min="13828" max="13828" width="13.375" style="2" customWidth="1"/>
    <col min="13829" max="13830" width="12.625" style="2" bestFit="1" customWidth="1"/>
    <col min="13831" max="13832" width="10.875" style="2" customWidth="1"/>
    <col min="13833" max="13833" width="13.375" style="2" customWidth="1"/>
    <col min="13834" max="13835" width="10.875" style="2" customWidth="1"/>
    <col min="13836" max="13836" width="13.375" style="2" customWidth="1"/>
    <col min="13837" max="14080" width="12.125" style="2"/>
    <col min="14081" max="14082" width="13.375" style="2" customWidth="1"/>
    <col min="14083" max="14083" width="14.5" style="2" customWidth="1"/>
    <col min="14084" max="14084" width="13.375" style="2" customWidth="1"/>
    <col min="14085" max="14086" width="12.625" style="2" bestFit="1" customWidth="1"/>
    <col min="14087" max="14088" width="10.875" style="2" customWidth="1"/>
    <col min="14089" max="14089" width="13.375" style="2" customWidth="1"/>
    <col min="14090" max="14091" width="10.875" style="2" customWidth="1"/>
    <col min="14092" max="14092" width="13.375" style="2" customWidth="1"/>
    <col min="14093" max="14336" width="12.125" style="2"/>
    <col min="14337" max="14338" width="13.375" style="2" customWidth="1"/>
    <col min="14339" max="14339" width="14.5" style="2" customWidth="1"/>
    <col min="14340" max="14340" width="13.375" style="2" customWidth="1"/>
    <col min="14341" max="14342" width="12.625" style="2" bestFit="1" customWidth="1"/>
    <col min="14343" max="14344" width="10.875" style="2" customWidth="1"/>
    <col min="14345" max="14345" width="13.375" style="2" customWidth="1"/>
    <col min="14346" max="14347" width="10.875" style="2" customWidth="1"/>
    <col min="14348" max="14348" width="13.375" style="2" customWidth="1"/>
    <col min="14349" max="14592" width="12.125" style="2"/>
    <col min="14593" max="14594" width="13.375" style="2" customWidth="1"/>
    <col min="14595" max="14595" width="14.5" style="2" customWidth="1"/>
    <col min="14596" max="14596" width="13.375" style="2" customWidth="1"/>
    <col min="14597" max="14598" width="12.625" style="2" bestFit="1" customWidth="1"/>
    <col min="14599" max="14600" width="10.875" style="2" customWidth="1"/>
    <col min="14601" max="14601" width="13.375" style="2" customWidth="1"/>
    <col min="14602" max="14603" width="10.875" style="2" customWidth="1"/>
    <col min="14604" max="14604" width="13.375" style="2" customWidth="1"/>
    <col min="14605" max="14848" width="12.125" style="2"/>
    <col min="14849" max="14850" width="13.375" style="2" customWidth="1"/>
    <col min="14851" max="14851" width="14.5" style="2" customWidth="1"/>
    <col min="14852" max="14852" width="13.375" style="2" customWidth="1"/>
    <col min="14853" max="14854" width="12.625" style="2" bestFit="1" customWidth="1"/>
    <col min="14855" max="14856" width="10.875" style="2" customWidth="1"/>
    <col min="14857" max="14857" width="13.375" style="2" customWidth="1"/>
    <col min="14858" max="14859" width="10.875" style="2" customWidth="1"/>
    <col min="14860" max="14860" width="13.375" style="2" customWidth="1"/>
    <col min="14861" max="15104" width="12.125" style="2"/>
    <col min="15105" max="15106" width="13.375" style="2" customWidth="1"/>
    <col min="15107" max="15107" width="14.5" style="2" customWidth="1"/>
    <col min="15108" max="15108" width="13.375" style="2" customWidth="1"/>
    <col min="15109" max="15110" width="12.625" style="2" bestFit="1" customWidth="1"/>
    <col min="15111" max="15112" width="10.875" style="2" customWidth="1"/>
    <col min="15113" max="15113" width="13.375" style="2" customWidth="1"/>
    <col min="15114" max="15115" width="10.875" style="2" customWidth="1"/>
    <col min="15116" max="15116" width="13.375" style="2" customWidth="1"/>
    <col min="15117" max="15360" width="12.125" style="2"/>
    <col min="15361" max="15362" width="13.375" style="2" customWidth="1"/>
    <col min="15363" max="15363" width="14.5" style="2" customWidth="1"/>
    <col min="15364" max="15364" width="13.375" style="2" customWidth="1"/>
    <col min="15365" max="15366" width="12.625" style="2" bestFit="1" customWidth="1"/>
    <col min="15367" max="15368" width="10.875" style="2" customWidth="1"/>
    <col min="15369" max="15369" width="13.375" style="2" customWidth="1"/>
    <col min="15370" max="15371" width="10.875" style="2" customWidth="1"/>
    <col min="15372" max="15372" width="13.375" style="2" customWidth="1"/>
    <col min="15373" max="15616" width="12.125" style="2"/>
    <col min="15617" max="15618" width="13.375" style="2" customWidth="1"/>
    <col min="15619" max="15619" width="14.5" style="2" customWidth="1"/>
    <col min="15620" max="15620" width="13.375" style="2" customWidth="1"/>
    <col min="15621" max="15622" width="12.625" style="2" bestFit="1" customWidth="1"/>
    <col min="15623" max="15624" width="10.875" style="2" customWidth="1"/>
    <col min="15625" max="15625" width="13.375" style="2" customWidth="1"/>
    <col min="15626" max="15627" width="10.875" style="2" customWidth="1"/>
    <col min="15628" max="15628" width="13.375" style="2" customWidth="1"/>
    <col min="15629" max="15872" width="12.125" style="2"/>
    <col min="15873" max="15874" width="13.375" style="2" customWidth="1"/>
    <col min="15875" max="15875" width="14.5" style="2" customWidth="1"/>
    <col min="15876" max="15876" width="13.375" style="2" customWidth="1"/>
    <col min="15877" max="15878" width="12.625" style="2" bestFit="1" customWidth="1"/>
    <col min="15879" max="15880" width="10.875" style="2" customWidth="1"/>
    <col min="15881" max="15881" width="13.375" style="2" customWidth="1"/>
    <col min="15882" max="15883" width="10.875" style="2" customWidth="1"/>
    <col min="15884" max="15884" width="13.375" style="2" customWidth="1"/>
    <col min="15885" max="16128" width="12.125" style="2"/>
    <col min="16129" max="16130" width="13.375" style="2" customWidth="1"/>
    <col min="16131" max="16131" width="14.5" style="2" customWidth="1"/>
    <col min="16132" max="16132" width="13.375" style="2" customWidth="1"/>
    <col min="16133" max="16134" width="12.625" style="2" bestFit="1" customWidth="1"/>
    <col min="16135" max="16136" width="10.875" style="2" customWidth="1"/>
    <col min="16137" max="16137" width="13.375" style="2" customWidth="1"/>
    <col min="16138" max="16139" width="10.875" style="2" customWidth="1"/>
    <col min="16140" max="16140" width="13.375" style="2" customWidth="1"/>
    <col min="16141" max="16384" width="12.125" style="2"/>
  </cols>
  <sheetData>
    <row r="1" spans="1:12" x14ac:dyDescent="0.2">
      <c r="A1" s="1"/>
    </row>
    <row r="6" spans="1:12" x14ac:dyDescent="0.2">
      <c r="E6" s="3" t="s">
        <v>0</v>
      </c>
    </row>
    <row r="7" spans="1:12" ht="18" thickBot="1" x14ac:dyDescent="0.25">
      <c r="B7" s="4"/>
      <c r="C7" s="138" t="s">
        <v>127</v>
      </c>
      <c r="D7" s="139"/>
      <c r="E7" s="139"/>
      <c r="F7" s="139"/>
      <c r="G7" s="139"/>
      <c r="H7" s="4"/>
      <c r="I7" s="4"/>
      <c r="J7" s="4"/>
      <c r="K7" s="4"/>
      <c r="L7" s="5" t="s">
        <v>2</v>
      </c>
    </row>
    <row r="8" spans="1:12" x14ac:dyDescent="0.2">
      <c r="C8" s="22" t="s">
        <v>128</v>
      </c>
      <c r="D8" s="9"/>
      <c r="E8" s="9"/>
      <c r="F8" s="28" t="s">
        <v>129</v>
      </c>
      <c r="G8" s="9"/>
      <c r="H8" s="22" t="s">
        <v>128</v>
      </c>
      <c r="I8" s="9"/>
      <c r="J8" s="28" t="s">
        <v>129</v>
      </c>
      <c r="K8" s="9"/>
      <c r="L8" s="22" t="s">
        <v>130</v>
      </c>
    </row>
    <row r="9" spans="1:12" x14ac:dyDescent="0.2">
      <c r="C9" s="22" t="s">
        <v>131</v>
      </c>
      <c r="D9" s="13" t="s">
        <v>132</v>
      </c>
      <c r="E9" s="9"/>
      <c r="F9" s="7" t="s">
        <v>64</v>
      </c>
      <c r="G9" s="8"/>
      <c r="H9" s="22" t="s">
        <v>133</v>
      </c>
      <c r="I9" s="8"/>
      <c r="J9" s="7" t="s">
        <v>64</v>
      </c>
      <c r="K9" s="8"/>
      <c r="L9" s="7" t="s">
        <v>134</v>
      </c>
    </row>
    <row r="10" spans="1:12" x14ac:dyDescent="0.2">
      <c r="B10" s="9"/>
      <c r="C10" s="12" t="s">
        <v>135</v>
      </c>
      <c r="D10" s="13" t="s">
        <v>67</v>
      </c>
      <c r="E10" s="13" t="s">
        <v>68</v>
      </c>
      <c r="F10" s="13" t="s">
        <v>136</v>
      </c>
      <c r="G10" s="12" t="s">
        <v>137</v>
      </c>
      <c r="H10" s="12" t="s">
        <v>138</v>
      </c>
      <c r="I10" s="12" t="s">
        <v>139</v>
      </c>
      <c r="J10" s="13" t="s">
        <v>136</v>
      </c>
      <c r="K10" s="12" t="s">
        <v>70</v>
      </c>
      <c r="L10" s="38"/>
    </row>
    <row r="11" spans="1:12" x14ac:dyDescent="0.2">
      <c r="C11" s="8"/>
    </row>
    <row r="12" spans="1:12" x14ac:dyDescent="0.2">
      <c r="B12" s="3" t="s">
        <v>73</v>
      </c>
      <c r="C12" s="11">
        <f t="shared" ref="C12:L12" si="0">SUM(C14:C69)</f>
        <v>479710</v>
      </c>
      <c r="D12" s="6">
        <f t="shared" si="0"/>
        <v>105038</v>
      </c>
      <c r="E12" s="6">
        <f t="shared" si="0"/>
        <v>262183</v>
      </c>
      <c r="F12" s="6">
        <f t="shared" si="0"/>
        <v>98519</v>
      </c>
      <c r="G12" s="6">
        <f t="shared" si="0"/>
        <v>13970</v>
      </c>
      <c r="H12" s="6">
        <f t="shared" si="0"/>
        <v>54659</v>
      </c>
      <c r="I12" s="6">
        <f t="shared" si="0"/>
        <v>35183</v>
      </c>
      <c r="J12" s="6">
        <f t="shared" si="0"/>
        <v>15804</v>
      </c>
      <c r="K12" s="6">
        <f t="shared" si="0"/>
        <v>3672</v>
      </c>
      <c r="L12" s="6">
        <f t="shared" si="0"/>
        <v>1045819</v>
      </c>
    </row>
    <row r="13" spans="1:12" x14ac:dyDescent="0.2">
      <c r="C13" s="8"/>
    </row>
    <row r="14" spans="1:12" x14ac:dyDescent="0.2">
      <c r="B14" s="1" t="s">
        <v>75</v>
      </c>
      <c r="C14" s="14">
        <v>190254</v>
      </c>
      <c r="D14" s="16">
        <v>22391</v>
      </c>
      <c r="E14" s="16">
        <v>133452</v>
      </c>
      <c r="F14" s="16">
        <v>27224</v>
      </c>
      <c r="G14" s="16">
        <v>7187</v>
      </c>
      <c r="H14" s="15">
        <v>23382</v>
      </c>
      <c r="I14" s="16">
        <v>17523</v>
      </c>
      <c r="J14" s="16">
        <v>3801</v>
      </c>
      <c r="K14" s="16">
        <v>2058</v>
      </c>
      <c r="L14" s="16">
        <v>402597</v>
      </c>
    </row>
    <row r="15" spans="1:12" x14ac:dyDescent="0.2">
      <c r="B15" s="1" t="s">
        <v>76</v>
      </c>
      <c r="C15" s="14">
        <v>20695</v>
      </c>
      <c r="D15" s="16">
        <v>3736</v>
      </c>
      <c r="E15" s="16">
        <v>9199</v>
      </c>
      <c r="F15" s="16">
        <v>7461</v>
      </c>
      <c r="G15" s="16">
        <v>299</v>
      </c>
      <c r="H15" s="15">
        <v>1318</v>
      </c>
      <c r="I15" s="16">
        <v>834</v>
      </c>
      <c r="J15" s="16">
        <v>469</v>
      </c>
      <c r="K15" s="16">
        <v>15</v>
      </c>
      <c r="L15" s="16">
        <v>44144</v>
      </c>
    </row>
    <row r="16" spans="1:12" x14ac:dyDescent="0.2">
      <c r="B16" s="1" t="s">
        <v>77</v>
      </c>
      <c r="C16" s="14">
        <v>16567</v>
      </c>
      <c r="D16" s="16">
        <v>3817</v>
      </c>
      <c r="E16" s="16">
        <v>8399</v>
      </c>
      <c r="F16" s="16">
        <v>3093</v>
      </c>
      <c r="G16" s="16">
        <v>1258</v>
      </c>
      <c r="H16" s="15">
        <v>3342</v>
      </c>
      <c r="I16" s="16">
        <v>1989</v>
      </c>
      <c r="J16" s="16">
        <v>627</v>
      </c>
      <c r="K16" s="16">
        <v>726</v>
      </c>
      <c r="L16" s="16">
        <v>45662</v>
      </c>
    </row>
    <row r="17" spans="2:12" x14ac:dyDescent="0.2">
      <c r="B17" s="1" t="s">
        <v>78</v>
      </c>
      <c r="C17" s="14">
        <v>14517</v>
      </c>
      <c r="D17" s="16">
        <v>4217</v>
      </c>
      <c r="E17" s="16">
        <v>7203</v>
      </c>
      <c r="F17" s="16">
        <v>2924</v>
      </c>
      <c r="G17" s="16">
        <v>173</v>
      </c>
      <c r="H17" s="15">
        <v>1217</v>
      </c>
      <c r="I17" s="16">
        <v>627</v>
      </c>
      <c r="J17" s="16">
        <v>587</v>
      </c>
      <c r="K17" s="16">
        <v>3</v>
      </c>
      <c r="L17" s="16">
        <v>31642</v>
      </c>
    </row>
    <row r="18" spans="2:12" x14ac:dyDescent="0.2">
      <c r="B18" s="1" t="s">
        <v>79</v>
      </c>
      <c r="C18" s="14">
        <v>15614</v>
      </c>
      <c r="D18" s="16">
        <v>3784</v>
      </c>
      <c r="E18" s="16">
        <v>6282</v>
      </c>
      <c r="F18" s="16">
        <v>5424</v>
      </c>
      <c r="G18" s="16">
        <v>124</v>
      </c>
      <c r="H18" s="15">
        <v>3101</v>
      </c>
      <c r="I18" s="16">
        <v>1550</v>
      </c>
      <c r="J18" s="16">
        <v>1531</v>
      </c>
      <c r="K18" s="16">
        <v>20</v>
      </c>
      <c r="L18" s="16">
        <v>32198</v>
      </c>
    </row>
    <row r="19" spans="2:12" x14ac:dyDescent="0.2">
      <c r="B19" s="1" t="s">
        <v>80</v>
      </c>
      <c r="C19" s="14">
        <v>36085</v>
      </c>
      <c r="D19" s="16">
        <v>8644</v>
      </c>
      <c r="E19" s="16">
        <v>21085</v>
      </c>
      <c r="F19" s="16">
        <v>6174</v>
      </c>
      <c r="G19" s="16">
        <v>182</v>
      </c>
      <c r="H19" s="15">
        <v>4063</v>
      </c>
      <c r="I19" s="16">
        <v>2761</v>
      </c>
      <c r="J19" s="16">
        <v>1300</v>
      </c>
      <c r="K19" s="16">
        <v>2</v>
      </c>
      <c r="L19" s="16">
        <v>72634</v>
      </c>
    </row>
    <row r="20" spans="2:12" x14ac:dyDescent="0.2">
      <c r="B20" s="1" t="s">
        <v>81</v>
      </c>
      <c r="C20" s="14">
        <v>16674</v>
      </c>
      <c r="D20" s="16">
        <v>2703</v>
      </c>
      <c r="E20" s="16">
        <v>9452</v>
      </c>
      <c r="F20" s="16">
        <v>2080</v>
      </c>
      <c r="G20" s="16">
        <v>2439</v>
      </c>
      <c r="H20" s="15">
        <v>2284</v>
      </c>
      <c r="I20" s="16">
        <v>1343</v>
      </c>
      <c r="J20" s="16">
        <v>801</v>
      </c>
      <c r="K20" s="16">
        <v>140</v>
      </c>
      <c r="L20" s="16">
        <v>36380</v>
      </c>
    </row>
    <row r="21" spans="2:12" x14ac:dyDescent="0.2">
      <c r="C21" s="8"/>
      <c r="D21" s="16"/>
      <c r="E21" s="16"/>
      <c r="F21" s="16"/>
      <c r="G21" s="16"/>
      <c r="I21" s="16"/>
      <c r="J21" s="16"/>
      <c r="K21" s="16"/>
      <c r="L21" s="16"/>
    </row>
    <row r="22" spans="2:12" x14ac:dyDescent="0.2">
      <c r="B22" s="1" t="s">
        <v>82</v>
      </c>
      <c r="C22" s="14">
        <v>6178</v>
      </c>
      <c r="D22" s="16">
        <v>2978</v>
      </c>
      <c r="E22" s="16">
        <v>1902</v>
      </c>
      <c r="F22" s="16">
        <v>1100</v>
      </c>
      <c r="G22" s="16">
        <v>198</v>
      </c>
      <c r="H22" s="15">
        <v>319</v>
      </c>
      <c r="I22" s="16">
        <v>130</v>
      </c>
      <c r="J22" s="16">
        <v>189</v>
      </c>
      <c r="K22" s="17" t="s">
        <v>140</v>
      </c>
      <c r="L22" s="16">
        <v>12956</v>
      </c>
    </row>
    <row r="23" spans="2:12" x14ac:dyDescent="0.2">
      <c r="B23" s="1" t="s">
        <v>83</v>
      </c>
      <c r="C23" s="14">
        <v>3378</v>
      </c>
      <c r="D23" s="16">
        <v>1014</v>
      </c>
      <c r="E23" s="16">
        <v>1208</v>
      </c>
      <c r="F23" s="16">
        <v>1133</v>
      </c>
      <c r="G23" s="16">
        <v>23</v>
      </c>
      <c r="H23" s="15">
        <v>369</v>
      </c>
      <c r="I23" s="16">
        <v>146</v>
      </c>
      <c r="J23" s="16">
        <v>223</v>
      </c>
      <c r="K23" s="17" t="s">
        <v>140</v>
      </c>
      <c r="L23" s="16">
        <v>7536</v>
      </c>
    </row>
    <row r="24" spans="2:12" x14ac:dyDescent="0.2">
      <c r="B24" s="1" t="s">
        <v>84</v>
      </c>
      <c r="C24" s="14">
        <v>1737</v>
      </c>
      <c r="D24" s="16">
        <v>788</v>
      </c>
      <c r="E24" s="16">
        <v>590</v>
      </c>
      <c r="F24" s="16">
        <v>350</v>
      </c>
      <c r="G24" s="16">
        <v>9</v>
      </c>
      <c r="H24" s="15">
        <v>115</v>
      </c>
      <c r="I24" s="16">
        <v>55</v>
      </c>
      <c r="J24" s="16">
        <v>60</v>
      </c>
      <c r="K24" s="17" t="s">
        <v>140</v>
      </c>
      <c r="L24" s="16">
        <v>3749</v>
      </c>
    </row>
    <row r="25" spans="2:12" x14ac:dyDescent="0.2">
      <c r="B25" s="1" t="s">
        <v>85</v>
      </c>
      <c r="C25" s="14">
        <v>6861</v>
      </c>
      <c r="D25" s="16">
        <v>2227</v>
      </c>
      <c r="E25" s="16">
        <v>1543</v>
      </c>
      <c r="F25" s="16">
        <v>2887</v>
      </c>
      <c r="G25" s="16">
        <v>204</v>
      </c>
      <c r="H25" s="15">
        <v>1443</v>
      </c>
      <c r="I25" s="16">
        <v>337</v>
      </c>
      <c r="J25" s="16">
        <v>714</v>
      </c>
      <c r="K25" s="16">
        <v>392</v>
      </c>
      <c r="L25" s="16">
        <v>14767</v>
      </c>
    </row>
    <row r="26" spans="2:12" x14ac:dyDescent="0.2">
      <c r="B26" s="1" t="s">
        <v>86</v>
      </c>
      <c r="C26" s="14">
        <v>7065</v>
      </c>
      <c r="D26" s="16">
        <v>3201</v>
      </c>
      <c r="E26" s="16">
        <v>1844</v>
      </c>
      <c r="F26" s="16">
        <v>1905</v>
      </c>
      <c r="G26" s="16">
        <v>115</v>
      </c>
      <c r="H26" s="15">
        <v>1190</v>
      </c>
      <c r="I26" s="16">
        <v>587</v>
      </c>
      <c r="J26" s="16">
        <v>599</v>
      </c>
      <c r="K26" s="16">
        <v>4</v>
      </c>
      <c r="L26" s="16">
        <v>15502</v>
      </c>
    </row>
    <row r="27" spans="2:12" x14ac:dyDescent="0.2">
      <c r="B27" s="1" t="s">
        <v>87</v>
      </c>
      <c r="C27" s="14">
        <v>3391</v>
      </c>
      <c r="D27" s="16">
        <v>1487</v>
      </c>
      <c r="E27" s="16">
        <v>854</v>
      </c>
      <c r="F27" s="16">
        <v>977</v>
      </c>
      <c r="G27" s="16">
        <v>73</v>
      </c>
      <c r="H27" s="15">
        <v>245</v>
      </c>
      <c r="I27" s="16">
        <v>90</v>
      </c>
      <c r="J27" s="16">
        <v>133</v>
      </c>
      <c r="K27" s="16">
        <v>22</v>
      </c>
      <c r="L27" s="16">
        <v>7430</v>
      </c>
    </row>
    <row r="28" spans="2:12" x14ac:dyDescent="0.2">
      <c r="B28" s="1" t="s">
        <v>88</v>
      </c>
      <c r="C28" s="14">
        <v>4043</v>
      </c>
      <c r="D28" s="16">
        <v>1459</v>
      </c>
      <c r="E28" s="16">
        <v>858</v>
      </c>
      <c r="F28" s="16">
        <v>1621</v>
      </c>
      <c r="G28" s="16">
        <v>105</v>
      </c>
      <c r="H28" s="15">
        <v>61</v>
      </c>
      <c r="I28" s="16">
        <v>60</v>
      </c>
      <c r="J28" s="16">
        <v>1</v>
      </c>
      <c r="K28" s="17" t="s">
        <v>140</v>
      </c>
      <c r="L28" s="16">
        <v>7652</v>
      </c>
    </row>
    <row r="29" spans="2:12" x14ac:dyDescent="0.2">
      <c r="B29" s="1" t="s">
        <v>89</v>
      </c>
      <c r="C29" s="14">
        <v>5526</v>
      </c>
      <c r="D29" s="16">
        <v>1509</v>
      </c>
      <c r="E29" s="16">
        <v>2188</v>
      </c>
      <c r="F29" s="16">
        <v>1782</v>
      </c>
      <c r="G29" s="16">
        <v>47</v>
      </c>
      <c r="H29" s="15">
        <v>843</v>
      </c>
      <c r="I29" s="16">
        <v>596</v>
      </c>
      <c r="J29" s="16">
        <v>247</v>
      </c>
      <c r="K29" s="17" t="s">
        <v>140</v>
      </c>
      <c r="L29" s="16">
        <v>16136</v>
      </c>
    </row>
    <row r="30" spans="2:12" x14ac:dyDescent="0.2">
      <c r="B30" s="1" t="s">
        <v>90</v>
      </c>
      <c r="C30" s="14">
        <v>13412</v>
      </c>
      <c r="D30" s="16">
        <v>2262</v>
      </c>
      <c r="E30" s="16">
        <v>6442</v>
      </c>
      <c r="F30" s="16">
        <v>4400</v>
      </c>
      <c r="G30" s="16">
        <v>308</v>
      </c>
      <c r="H30" s="15">
        <v>1764</v>
      </c>
      <c r="I30" s="16">
        <v>1203</v>
      </c>
      <c r="J30" s="16">
        <v>516</v>
      </c>
      <c r="K30" s="16">
        <v>45</v>
      </c>
      <c r="L30" s="16">
        <v>37888</v>
      </c>
    </row>
    <row r="31" spans="2:12" x14ac:dyDescent="0.2">
      <c r="C31" s="8"/>
      <c r="D31" s="16"/>
      <c r="E31" s="16"/>
    </row>
    <row r="32" spans="2:12" x14ac:dyDescent="0.2">
      <c r="B32" s="1" t="s">
        <v>91</v>
      </c>
      <c r="C32" s="14">
        <v>9065</v>
      </c>
      <c r="D32" s="16">
        <v>3460</v>
      </c>
      <c r="E32" s="16">
        <v>3380</v>
      </c>
      <c r="F32" s="16">
        <v>2115</v>
      </c>
      <c r="G32" s="16">
        <v>110</v>
      </c>
      <c r="H32" s="15">
        <v>1287</v>
      </c>
      <c r="I32" s="16">
        <v>690</v>
      </c>
      <c r="J32" s="16">
        <v>591</v>
      </c>
      <c r="K32" s="16">
        <v>6</v>
      </c>
      <c r="L32" s="16">
        <v>19024</v>
      </c>
    </row>
    <row r="33" spans="2:12" x14ac:dyDescent="0.2">
      <c r="B33" s="1" t="s">
        <v>92</v>
      </c>
      <c r="C33" s="14">
        <v>5813</v>
      </c>
      <c r="D33" s="16">
        <v>1618</v>
      </c>
      <c r="E33" s="16">
        <v>2229</v>
      </c>
      <c r="F33" s="16">
        <v>1823</v>
      </c>
      <c r="G33" s="16">
        <v>143</v>
      </c>
      <c r="H33" s="15">
        <v>755</v>
      </c>
      <c r="I33" s="16">
        <v>300</v>
      </c>
      <c r="J33" s="16">
        <v>431</v>
      </c>
      <c r="K33" s="16">
        <v>24</v>
      </c>
      <c r="L33" s="16">
        <v>13861</v>
      </c>
    </row>
    <row r="34" spans="2:12" x14ac:dyDescent="0.2">
      <c r="B34" s="1" t="s">
        <v>93</v>
      </c>
      <c r="C34" s="14">
        <v>1920</v>
      </c>
      <c r="D34" s="16">
        <v>837</v>
      </c>
      <c r="E34" s="16">
        <v>523</v>
      </c>
      <c r="F34" s="16">
        <v>518</v>
      </c>
      <c r="G34" s="16">
        <v>42</v>
      </c>
      <c r="H34" s="15">
        <v>44</v>
      </c>
      <c r="I34" s="16">
        <v>42</v>
      </c>
      <c r="J34" s="16">
        <v>2</v>
      </c>
      <c r="K34" s="17" t="s">
        <v>140</v>
      </c>
      <c r="L34" s="16">
        <v>4787</v>
      </c>
    </row>
    <row r="35" spans="2:12" x14ac:dyDescent="0.2">
      <c r="B35" s="1" t="s">
        <v>94</v>
      </c>
      <c r="C35" s="14">
        <v>2754</v>
      </c>
      <c r="D35" s="16">
        <v>879</v>
      </c>
      <c r="E35" s="16">
        <v>1363</v>
      </c>
      <c r="F35" s="16">
        <v>410</v>
      </c>
      <c r="G35" s="16">
        <v>102</v>
      </c>
      <c r="H35" s="15">
        <v>1077</v>
      </c>
      <c r="I35" s="16">
        <v>770</v>
      </c>
      <c r="J35" s="16">
        <v>118</v>
      </c>
      <c r="K35" s="16">
        <v>189</v>
      </c>
      <c r="L35" s="16">
        <v>5785</v>
      </c>
    </row>
    <row r="36" spans="2:12" x14ac:dyDescent="0.2">
      <c r="B36" s="1" t="s">
        <v>95</v>
      </c>
      <c r="C36" s="14">
        <v>293</v>
      </c>
      <c r="D36" s="16">
        <v>49</v>
      </c>
      <c r="E36" s="16">
        <v>177</v>
      </c>
      <c r="F36" s="16">
        <v>66</v>
      </c>
      <c r="G36" s="17">
        <v>1</v>
      </c>
      <c r="H36" s="15">
        <v>4</v>
      </c>
      <c r="I36" s="16">
        <v>4</v>
      </c>
      <c r="J36" s="17" t="s">
        <v>140</v>
      </c>
      <c r="K36" s="17" t="s">
        <v>140</v>
      </c>
      <c r="L36" s="16">
        <v>607</v>
      </c>
    </row>
    <row r="37" spans="2:12" x14ac:dyDescent="0.2">
      <c r="C37" s="8"/>
      <c r="D37" s="16"/>
      <c r="E37" s="16"/>
    </row>
    <row r="38" spans="2:12" x14ac:dyDescent="0.2">
      <c r="B38" s="1" t="s">
        <v>96</v>
      </c>
      <c r="C38" s="14">
        <v>6751</v>
      </c>
      <c r="D38" s="16">
        <v>2234</v>
      </c>
      <c r="E38" s="16">
        <v>2345</v>
      </c>
      <c r="F38" s="16">
        <v>2146</v>
      </c>
      <c r="G38" s="16">
        <v>26</v>
      </c>
      <c r="H38" s="15">
        <v>1149</v>
      </c>
      <c r="I38" s="16">
        <v>365</v>
      </c>
      <c r="J38" s="16">
        <v>782</v>
      </c>
      <c r="K38" s="17">
        <v>2</v>
      </c>
      <c r="L38" s="16">
        <v>15298</v>
      </c>
    </row>
    <row r="39" spans="2:12" x14ac:dyDescent="0.2">
      <c r="B39" s="1" t="s">
        <v>97</v>
      </c>
      <c r="C39" s="14">
        <v>3369</v>
      </c>
      <c r="D39" s="16">
        <v>1456</v>
      </c>
      <c r="E39" s="16">
        <v>1020</v>
      </c>
      <c r="F39" s="16">
        <v>887</v>
      </c>
      <c r="G39" s="16">
        <v>6</v>
      </c>
      <c r="H39" s="15">
        <v>237</v>
      </c>
      <c r="I39" s="16">
        <v>83</v>
      </c>
      <c r="J39" s="16">
        <v>151</v>
      </c>
      <c r="K39" s="17">
        <v>3</v>
      </c>
      <c r="L39" s="16">
        <v>7474</v>
      </c>
    </row>
    <row r="40" spans="2:12" x14ac:dyDescent="0.2">
      <c r="B40" s="1" t="s">
        <v>98</v>
      </c>
      <c r="C40" s="14">
        <v>8114</v>
      </c>
      <c r="D40" s="16">
        <v>3063</v>
      </c>
      <c r="E40" s="16">
        <v>2165</v>
      </c>
      <c r="F40" s="16">
        <v>2847</v>
      </c>
      <c r="G40" s="16">
        <v>39</v>
      </c>
      <c r="H40" s="15">
        <v>605</v>
      </c>
      <c r="I40" s="16">
        <v>244</v>
      </c>
      <c r="J40" s="16">
        <v>361</v>
      </c>
      <c r="K40" s="17" t="s">
        <v>140</v>
      </c>
      <c r="L40" s="16">
        <v>15165</v>
      </c>
    </row>
    <row r="41" spans="2:12" x14ac:dyDescent="0.2">
      <c r="B41" s="1" t="s">
        <v>99</v>
      </c>
      <c r="C41" s="14">
        <v>4177</v>
      </c>
      <c r="D41" s="16">
        <v>2538</v>
      </c>
      <c r="E41" s="16">
        <v>1080</v>
      </c>
      <c r="F41" s="16">
        <v>555</v>
      </c>
      <c r="G41" s="16">
        <v>4</v>
      </c>
      <c r="H41" s="15">
        <v>75</v>
      </c>
      <c r="I41" s="16">
        <v>72</v>
      </c>
      <c r="J41" s="16">
        <v>3</v>
      </c>
      <c r="K41" s="17" t="s">
        <v>140</v>
      </c>
      <c r="L41" s="16">
        <v>8311</v>
      </c>
    </row>
    <row r="42" spans="2:12" x14ac:dyDescent="0.2">
      <c r="B42" s="1" t="s">
        <v>100</v>
      </c>
      <c r="C42" s="14">
        <v>2227</v>
      </c>
      <c r="D42" s="16">
        <v>774</v>
      </c>
      <c r="E42" s="16">
        <v>1276</v>
      </c>
      <c r="F42" s="16">
        <v>170</v>
      </c>
      <c r="G42" s="16">
        <v>7</v>
      </c>
      <c r="H42" s="15">
        <v>138</v>
      </c>
      <c r="I42" s="16">
        <v>134</v>
      </c>
      <c r="J42" s="16">
        <v>4</v>
      </c>
      <c r="K42" s="17" t="s">
        <v>140</v>
      </c>
      <c r="L42" s="16">
        <v>4901</v>
      </c>
    </row>
    <row r="43" spans="2:12" x14ac:dyDescent="0.2">
      <c r="C43" s="8"/>
      <c r="D43" s="16"/>
      <c r="E43" s="16"/>
    </row>
    <row r="44" spans="2:12" x14ac:dyDescent="0.2">
      <c r="B44" s="1" t="s">
        <v>101</v>
      </c>
      <c r="C44" s="14">
        <v>2674</v>
      </c>
      <c r="D44" s="16">
        <v>663</v>
      </c>
      <c r="E44" s="16">
        <v>1146</v>
      </c>
      <c r="F44" s="16">
        <v>855</v>
      </c>
      <c r="G44" s="16">
        <v>10</v>
      </c>
      <c r="H44" s="15">
        <v>161</v>
      </c>
      <c r="I44" s="16">
        <v>135</v>
      </c>
      <c r="J44" s="16">
        <v>24</v>
      </c>
      <c r="K44" s="16">
        <v>2</v>
      </c>
      <c r="L44" s="16">
        <v>7324</v>
      </c>
    </row>
    <row r="45" spans="2:12" x14ac:dyDescent="0.2">
      <c r="B45" s="1" t="s">
        <v>102</v>
      </c>
      <c r="C45" s="14">
        <v>2397</v>
      </c>
      <c r="D45" s="16">
        <v>1134</v>
      </c>
      <c r="E45" s="16">
        <v>731</v>
      </c>
      <c r="F45" s="16">
        <v>508</v>
      </c>
      <c r="G45" s="16">
        <v>24</v>
      </c>
      <c r="H45" s="15">
        <v>52</v>
      </c>
      <c r="I45" s="16">
        <v>47</v>
      </c>
      <c r="J45" s="16">
        <v>4</v>
      </c>
      <c r="K45" s="16">
        <v>1</v>
      </c>
      <c r="L45" s="16">
        <v>5727</v>
      </c>
    </row>
    <row r="46" spans="2:12" x14ac:dyDescent="0.2">
      <c r="B46" s="1" t="s">
        <v>103</v>
      </c>
      <c r="C46" s="14">
        <v>2878</v>
      </c>
      <c r="D46" s="16">
        <v>1078</v>
      </c>
      <c r="E46" s="16">
        <v>1129</v>
      </c>
      <c r="F46" s="16">
        <v>643</v>
      </c>
      <c r="G46" s="16">
        <v>28</v>
      </c>
      <c r="H46" s="15">
        <v>45</v>
      </c>
      <c r="I46" s="16">
        <v>43</v>
      </c>
      <c r="J46" s="16">
        <v>1</v>
      </c>
      <c r="K46" s="17">
        <v>1</v>
      </c>
      <c r="L46" s="16">
        <v>6669</v>
      </c>
    </row>
    <row r="47" spans="2:12" x14ac:dyDescent="0.2">
      <c r="B47" s="1" t="s">
        <v>104</v>
      </c>
      <c r="C47" s="14">
        <v>2960</v>
      </c>
      <c r="D47" s="16">
        <v>1341</v>
      </c>
      <c r="E47" s="16">
        <v>803</v>
      </c>
      <c r="F47" s="16">
        <v>804</v>
      </c>
      <c r="G47" s="16">
        <v>12</v>
      </c>
      <c r="H47" s="15">
        <v>165</v>
      </c>
      <c r="I47" s="16">
        <v>123</v>
      </c>
      <c r="J47" s="16">
        <v>34</v>
      </c>
      <c r="K47" s="16">
        <v>8</v>
      </c>
      <c r="L47" s="16">
        <v>6100</v>
      </c>
    </row>
    <row r="48" spans="2:12" x14ac:dyDescent="0.2">
      <c r="B48" s="1" t="s">
        <v>105</v>
      </c>
      <c r="C48" s="14">
        <v>1190</v>
      </c>
      <c r="D48" s="16">
        <v>393</v>
      </c>
      <c r="E48" s="16">
        <v>490</v>
      </c>
      <c r="F48" s="16">
        <v>298</v>
      </c>
      <c r="G48" s="16">
        <v>9</v>
      </c>
      <c r="H48" s="15">
        <v>127</v>
      </c>
      <c r="I48" s="16">
        <v>101</v>
      </c>
      <c r="J48" s="16">
        <v>24</v>
      </c>
      <c r="K48" s="17">
        <v>2</v>
      </c>
      <c r="L48" s="16">
        <v>2478</v>
      </c>
    </row>
    <row r="49" spans="2:12" x14ac:dyDescent="0.2">
      <c r="B49" s="1" t="s">
        <v>106</v>
      </c>
      <c r="C49" s="14">
        <v>984</v>
      </c>
      <c r="D49" s="16">
        <v>338</v>
      </c>
      <c r="E49" s="16">
        <v>471</v>
      </c>
      <c r="F49" s="16">
        <v>167</v>
      </c>
      <c r="G49" s="16">
        <v>8</v>
      </c>
      <c r="H49" s="15">
        <v>11</v>
      </c>
      <c r="I49" s="16">
        <v>11</v>
      </c>
      <c r="J49" s="17" t="s">
        <v>140</v>
      </c>
      <c r="K49" s="17" t="s">
        <v>140</v>
      </c>
      <c r="L49" s="16">
        <v>2113</v>
      </c>
    </row>
    <row r="50" spans="2:12" x14ac:dyDescent="0.2">
      <c r="B50" s="1" t="s">
        <v>107</v>
      </c>
      <c r="C50" s="14">
        <v>2071</v>
      </c>
      <c r="D50" s="16">
        <v>562</v>
      </c>
      <c r="E50" s="16">
        <v>1329</v>
      </c>
      <c r="F50" s="16">
        <v>166</v>
      </c>
      <c r="G50" s="16">
        <v>14</v>
      </c>
      <c r="H50" s="15">
        <v>106</v>
      </c>
      <c r="I50" s="16">
        <v>103</v>
      </c>
      <c r="J50" s="16">
        <v>3</v>
      </c>
      <c r="K50" s="17" t="s">
        <v>140</v>
      </c>
      <c r="L50" s="16">
        <v>4389</v>
      </c>
    </row>
    <row r="51" spans="2:12" x14ac:dyDescent="0.2">
      <c r="B51" s="1" t="s">
        <v>108</v>
      </c>
      <c r="C51" s="14">
        <v>3867</v>
      </c>
      <c r="D51" s="16">
        <v>2452</v>
      </c>
      <c r="E51" s="16">
        <v>729</v>
      </c>
      <c r="F51" s="16">
        <v>678</v>
      </c>
      <c r="G51" s="16">
        <v>8</v>
      </c>
      <c r="H51" s="15">
        <v>50</v>
      </c>
      <c r="I51" s="16">
        <v>49</v>
      </c>
      <c r="J51" s="16">
        <v>1</v>
      </c>
      <c r="K51" s="17" t="s">
        <v>140</v>
      </c>
      <c r="L51" s="16">
        <v>6459</v>
      </c>
    </row>
    <row r="52" spans="2:12" x14ac:dyDescent="0.2">
      <c r="B52" s="1" t="s">
        <v>109</v>
      </c>
      <c r="C52" s="14">
        <v>4725</v>
      </c>
      <c r="D52" s="16">
        <v>1694</v>
      </c>
      <c r="E52" s="16">
        <v>1480</v>
      </c>
      <c r="F52" s="16">
        <v>1527</v>
      </c>
      <c r="G52" s="16">
        <v>24</v>
      </c>
      <c r="H52" s="15">
        <v>805</v>
      </c>
      <c r="I52" s="16">
        <v>293</v>
      </c>
      <c r="J52" s="16">
        <v>512</v>
      </c>
      <c r="K52" s="17" t="s">
        <v>140</v>
      </c>
      <c r="L52" s="16">
        <v>8940</v>
      </c>
    </row>
    <row r="53" spans="2:12" x14ac:dyDescent="0.2">
      <c r="B53" s="1" t="s">
        <v>110</v>
      </c>
      <c r="C53" s="14">
        <v>4802</v>
      </c>
      <c r="D53" s="16">
        <v>2340</v>
      </c>
      <c r="E53" s="16">
        <v>1502</v>
      </c>
      <c r="F53" s="16">
        <v>933</v>
      </c>
      <c r="G53" s="16">
        <v>27</v>
      </c>
      <c r="H53" s="15">
        <v>87</v>
      </c>
      <c r="I53" s="16">
        <v>82</v>
      </c>
      <c r="J53" s="16">
        <v>5</v>
      </c>
      <c r="K53" s="17" t="s">
        <v>140</v>
      </c>
      <c r="L53" s="16">
        <v>9039</v>
      </c>
    </row>
    <row r="54" spans="2:12" x14ac:dyDescent="0.2">
      <c r="C54" s="8"/>
      <c r="D54" s="16"/>
      <c r="E54" s="16"/>
    </row>
    <row r="55" spans="2:12" x14ac:dyDescent="0.2">
      <c r="B55" s="1" t="s">
        <v>111</v>
      </c>
      <c r="C55" s="14">
        <v>10095</v>
      </c>
      <c r="D55" s="16">
        <v>1866</v>
      </c>
      <c r="E55" s="16">
        <v>5400</v>
      </c>
      <c r="F55" s="16">
        <v>2761</v>
      </c>
      <c r="G55" s="16">
        <v>68</v>
      </c>
      <c r="H55" s="15">
        <v>157</v>
      </c>
      <c r="I55" s="16">
        <v>151</v>
      </c>
      <c r="J55" s="16">
        <v>4</v>
      </c>
      <c r="K55" s="16">
        <v>2</v>
      </c>
      <c r="L55" s="16">
        <v>19363</v>
      </c>
    </row>
    <row r="56" spans="2:12" x14ac:dyDescent="0.2">
      <c r="B56" s="1" t="s">
        <v>112</v>
      </c>
      <c r="C56" s="14">
        <v>1488</v>
      </c>
      <c r="D56" s="16">
        <v>397</v>
      </c>
      <c r="E56" s="16">
        <v>818</v>
      </c>
      <c r="F56" s="16">
        <v>270</v>
      </c>
      <c r="G56" s="16">
        <v>3</v>
      </c>
      <c r="H56" s="15">
        <v>17</v>
      </c>
      <c r="I56" s="16">
        <v>17</v>
      </c>
      <c r="J56" s="17" t="s">
        <v>140</v>
      </c>
      <c r="K56" s="17" t="s">
        <v>140</v>
      </c>
      <c r="L56" s="16">
        <v>3436</v>
      </c>
    </row>
    <row r="57" spans="2:12" x14ac:dyDescent="0.2">
      <c r="B57" s="1" t="s">
        <v>113</v>
      </c>
      <c r="C57" s="14">
        <v>1195</v>
      </c>
      <c r="D57" s="16">
        <v>327</v>
      </c>
      <c r="E57" s="16">
        <v>548</v>
      </c>
      <c r="F57" s="16">
        <v>317</v>
      </c>
      <c r="G57" s="16">
        <v>3</v>
      </c>
      <c r="H57" s="15">
        <v>24</v>
      </c>
      <c r="I57" s="16">
        <v>24</v>
      </c>
      <c r="J57" s="17" t="s">
        <v>140</v>
      </c>
      <c r="K57" s="17" t="s">
        <v>140</v>
      </c>
      <c r="L57" s="16">
        <v>2946</v>
      </c>
    </row>
    <row r="58" spans="2:12" x14ac:dyDescent="0.2">
      <c r="B58" s="1" t="s">
        <v>114</v>
      </c>
      <c r="C58" s="14">
        <v>5729</v>
      </c>
      <c r="D58" s="16">
        <v>1321</v>
      </c>
      <c r="E58" s="16">
        <v>2346</v>
      </c>
      <c r="F58" s="16">
        <v>2050</v>
      </c>
      <c r="G58" s="16">
        <v>12</v>
      </c>
      <c r="H58" s="15">
        <v>1058</v>
      </c>
      <c r="I58" s="16">
        <v>439</v>
      </c>
      <c r="J58" s="16">
        <v>618</v>
      </c>
      <c r="K58" s="17">
        <v>1</v>
      </c>
      <c r="L58" s="16">
        <v>13572</v>
      </c>
    </row>
    <row r="59" spans="2:12" x14ac:dyDescent="0.2">
      <c r="B59" s="1" t="s">
        <v>115</v>
      </c>
      <c r="C59" s="14">
        <v>1905</v>
      </c>
      <c r="D59" s="16">
        <v>593</v>
      </c>
      <c r="E59" s="16">
        <v>917</v>
      </c>
      <c r="F59" s="16">
        <v>374</v>
      </c>
      <c r="G59" s="16">
        <v>21</v>
      </c>
      <c r="H59" s="15">
        <v>28</v>
      </c>
      <c r="I59" s="16">
        <v>26</v>
      </c>
      <c r="J59" s="17">
        <v>2</v>
      </c>
      <c r="K59" s="17" t="s">
        <v>140</v>
      </c>
      <c r="L59" s="16">
        <v>4481</v>
      </c>
    </row>
    <row r="60" spans="2:12" x14ac:dyDescent="0.2">
      <c r="B60" s="1" t="s">
        <v>116</v>
      </c>
      <c r="C60" s="14">
        <v>2183</v>
      </c>
      <c r="D60" s="16">
        <v>640</v>
      </c>
      <c r="E60" s="16">
        <v>1269</v>
      </c>
      <c r="F60" s="16">
        <v>270</v>
      </c>
      <c r="G60" s="16">
        <v>4</v>
      </c>
      <c r="H60" s="15">
        <v>59</v>
      </c>
      <c r="I60" s="16">
        <v>49</v>
      </c>
      <c r="J60" s="16">
        <v>10</v>
      </c>
      <c r="K60" s="17" t="s">
        <v>140</v>
      </c>
      <c r="L60" s="16">
        <v>5564</v>
      </c>
    </row>
    <row r="61" spans="2:12" x14ac:dyDescent="0.2">
      <c r="B61" s="1" t="s">
        <v>118</v>
      </c>
      <c r="C61" s="14">
        <v>6574</v>
      </c>
      <c r="D61" s="16">
        <v>1507</v>
      </c>
      <c r="E61" s="16">
        <v>4120</v>
      </c>
      <c r="F61" s="16">
        <v>904</v>
      </c>
      <c r="G61" s="16">
        <v>43</v>
      </c>
      <c r="H61" s="15">
        <v>672</v>
      </c>
      <c r="I61" s="16">
        <v>574</v>
      </c>
      <c r="J61" s="16">
        <v>98</v>
      </c>
      <c r="K61" s="17" t="s">
        <v>140</v>
      </c>
      <c r="L61" s="16">
        <v>15897</v>
      </c>
    </row>
    <row r="62" spans="2:12" x14ac:dyDescent="0.2">
      <c r="C62" s="8"/>
      <c r="D62" s="16"/>
      <c r="E62" s="16"/>
    </row>
    <row r="63" spans="2:12" x14ac:dyDescent="0.2">
      <c r="B63" s="1" t="s">
        <v>119</v>
      </c>
      <c r="C63" s="14">
        <v>8527</v>
      </c>
      <c r="D63" s="16">
        <v>1830</v>
      </c>
      <c r="E63" s="16">
        <v>5027</v>
      </c>
      <c r="F63" s="16">
        <v>1420</v>
      </c>
      <c r="G63" s="16">
        <v>250</v>
      </c>
      <c r="H63" s="15">
        <v>143</v>
      </c>
      <c r="I63" s="16">
        <v>142</v>
      </c>
      <c r="J63" s="16">
        <v>1</v>
      </c>
      <c r="K63" s="17" t="s">
        <v>140</v>
      </c>
      <c r="L63" s="16">
        <v>18409</v>
      </c>
    </row>
    <row r="64" spans="2:12" x14ac:dyDescent="0.2">
      <c r="B64" s="1" t="s">
        <v>120</v>
      </c>
      <c r="C64" s="14">
        <v>1156</v>
      </c>
      <c r="D64" s="16">
        <v>207</v>
      </c>
      <c r="E64" s="16">
        <v>731</v>
      </c>
      <c r="F64" s="16">
        <v>205</v>
      </c>
      <c r="G64" s="16">
        <v>13</v>
      </c>
      <c r="H64" s="15">
        <v>22</v>
      </c>
      <c r="I64" s="16">
        <v>21</v>
      </c>
      <c r="J64" s="16">
        <v>1</v>
      </c>
      <c r="K64" s="17" t="s">
        <v>140</v>
      </c>
      <c r="L64" s="16">
        <v>3263</v>
      </c>
    </row>
    <row r="65" spans="1:12" x14ac:dyDescent="0.2">
      <c r="B65" s="1" t="s">
        <v>121</v>
      </c>
      <c r="C65" s="14">
        <v>2031</v>
      </c>
      <c r="D65" s="16">
        <v>531</v>
      </c>
      <c r="E65" s="16">
        <v>944</v>
      </c>
      <c r="F65" s="16">
        <v>537</v>
      </c>
      <c r="G65" s="16">
        <v>19</v>
      </c>
      <c r="H65" s="15">
        <v>370</v>
      </c>
      <c r="I65" s="16">
        <v>162</v>
      </c>
      <c r="J65" s="16">
        <v>208</v>
      </c>
      <c r="K65" s="17" t="s">
        <v>140</v>
      </c>
      <c r="L65" s="16">
        <v>5467</v>
      </c>
    </row>
    <row r="66" spans="1:12" x14ac:dyDescent="0.2">
      <c r="B66" s="1" t="s">
        <v>122</v>
      </c>
      <c r="C66" s="14">
        <v>1366</v>
      </c>
      <c r="D66" s="16">
        <v>316</v>
      </c>
      <c r="E66" s="16">
        <v>667</v>
      </c>
      <c r="F66" s="16">
        <v>375</v>
      </c>
      <c r="G66" s="16">
        <v>8</v>
      </c>
      <c r="H66" s="15">
        <v>39</v>
      </c>
      <c r="I66" s="16">
        <v>27</v>
      </c>
      <c r="J66" s="16">
        <v>12</v>
      </c>
      <c r="K66" s="17" t="s">
        <v>140</v>
      </c>
      <c r="L66" s="16">
        <v>3606</v>
      </c>
    </row>
    <row r="67" spans="1:12" x14ac:dyDescent="0.2">
      <c r="B67" s="1" t="s">
        <v>123</v>
      </c>
      <c r="C67" s="14">
        <v>754</v>
      </c>
      <c r="D67" s="16">
        <v>80</v>
      </c>
      <c r="E67" s="16">
        <v>409</v>
      </c>
      <c r="F67" s="16">
        <v>205</v>
      </c>
      <c r="G67" s="16">
        <v>60</v>
      </c>
      <c r="H67" s="15">
        <v>14</v>
      </c>
      <c r="I67" s="16">
        <v>10</v>
      </c>
      <c r="J67" s="17">
        <v>1</v>
      </c>
      <c r="K67" s="16">
        <v>3</v>
      </c>
      <c r="L67" s="16">
        <v>2057</v>
      </c>
    </row>
    <row r="68" spans="1:12" x14ac:dyDescent="0.2">
      <c r="B68" s="1" t="s">
        <v>124</v>
      </c>
      <c r="C68" s="14">
        <v>1430</v>
      </c>
      <c r="D68" s="16">
        <v>270</v>
      </c>
      <c r="E68" s="16">
        <v>940</v>
      </c>
      <c r="F68" s="16">
        <v>174</v>
      </c>
      <c r="G68" s="16">
        <v>46</v>
      </c>
      <c r="H68" s="15">
        <v>19</v>
      </c>
      <c r="I68" s="16">
        <v>18</v>
      </c>
      <c r="J68" s="17" t="s">
        <v>140</v>
      </c>
      <c r="K68" s="16">
        <v>1</v>
      </c>
      <c r="L68" s="16">
        <v>3794</v>
      </c>
    </row>
    <row r="69" spans="1:12" x14ac:dyDescent="0.2">
      <c r="B69" s="1" t="s">
        <v>125</v>
      </c>
      <c r="C69" s="14">
        <v>249</v>
      </c>
      <c r="D69" s="16">
        <v>33</v>
      </c>
      <c r="E69" s="16">
        <v>178</v>
      </c>
      <c r="F69" s="16">
        <v>6</v>
      </c>
      <c r="G69" s="16">
        <v>32</v>
      </c>
      <c r="H69" s="15">
        <v>1</v>
      </c>
      <c r="I69" s="16">
        <v>1</v>
      </c>
      <c r="J69" s="17" t="s">
        <v>140</v>
      </c>
      <c r="K69" s="17" t="s">
        <v>140</v>
      </c>
      <c r="L69" s="16">
        <v>640</v>
      </c>
    </row>
    <row r="70" spans="1:12" ht="18" thickBot="1" x14ac:dyDescent="0.25">
      <c r="B70" s="4"/>
      <c r="C70" s="36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">
      <c r="C71" s="1" t="s">
        <v>141</v>
      </c>
    </row>
    <row r="72" spans="1:12" x14ac:dyDescent="0.2">
      <c r="C72" s="1" t="s">
        <v>26</v>
      </c>
    </row>
    <row r="73" spans="1:12" x14ac:dyDescent="0.2">
      <c r="A73" s="1"/>
    </row>
  </sheetData>
  <mergeCells count="1">
    <mergeCell ref="C7:G7"/>
  </mergeCells>
  <phoneticPr fontId="2"/>
  <pageMargins left="0.37" right="0.69" top="0.55000000000000004" bottom="0.53" header="0.51200000000000001" footer="0.51200000000000001"/>
  <pageSetup paperSize="12" scale="75" orientation="portrait" verticalDpi="4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73"/>
  <sheetViews>
    <sheetView showGridLines="0" zoomScale="75" zoomScaleNormal="100" workbookViewId="0">
      <selection activeCell="A2" sqref="A2"/>
    </sheetView>
  </sheetViews>
  <sheetFormatPr defaultColWidth="13.375" defaultRowHeight="17.25" x14ac:dyDescent="0.2"/>
  <cols>
    <col min="1" max="1" width="13.375" style="2" customWidth="1"/>
    <col min="2" max="3" width="14.625" style="2" customWidth="1"/>
    <col min="4" max="6" width="15.875" style="2" customWidth="1"/>
    <col min="7" max="8" width="10.875" style="2" customWidth="1"/>
    <col min="9" max="10" width="12.125" style="2" customWidth="1"/>
    <col min="11" max="256" width="13.375" style="2"/>
    <col min="257" max="257" width="13.375" style="2" customWidth="1"/>
    <col min="258" max="259" width="14.625" style="2" customWidth="1"/>
    <col min="260" max="262" width="15.875" style="2" customWidth="1"/>
    <col min="263" max="264" width="10.875" style="2" customWidth="1"/>
    <col min="265" max="266" width="12.125" style="2" customWidth="1"/>
    <col min="267" max="512" width="13.375" style="2"/>
    <col min="513" max="513" width="13.375" style="2" customWidth="1"/>
    <col min="514" max="515" width="14.625" style="2" customWidth="1"/>
    <col min="516" max="518" width="15.875" style="2" customWidth="1"/>
    <col min="519" max="520" width="10.875" style="2" customWidth="1"/>
    <col min="521" max="522" width="12.125" style="2" customWidth="1"/>
    <col min="523" max="768" width="13.375" style="2"/>
    <col min="769" max="769" width="13.375" style="2" customWidth="1"/>
    <col min="770" max="771" width="14.625" style="2" customWidth="1"/>
    <col min="772" max="774" width="15.875" style="2" customWidth="1"/>
    <col min="775" max="776" width="10.875" style="2" customWidth="1"/>
    <col min="777" max="778" width="12.125" style="2" customWidth="1"/>
    <col min="779" max="1024" width="13.375" style="2"/>
    <col min="1025" max="1025" width="13.375" style="2" customWidth="1"/>
    <col min="1026" max="1027" width="14.625" style="2" customWidth="1"/>
    <col min="1028" max="1030" width="15.875" style="2" customWidth="1"/>
    <col min="1031" max="1032" width="10.875" style="2" customWidth="1"/>
    <col min="1033" max="1034" width="12.125" style="2" customWidth="1"/>
    <col min="1035" max="1280" width="13.375" style="2"/>
    <col min="1281" max="1281" width="13.375" style="2" customWidth="1"/>
    <col min="1282" max="1283" width="14.625" style="2" customWidth="1"/>
    <col min="1284" max="1286" width="15.875" style="2" customWidth="1"/>
    <col min="1287" max="1288" width="10.875" style="2" customWidth="1"/>
    <col min="1289" max="1290" width="12.125" style="2" customWidth="1"/>
    <col min="1291" max="1536" width="13.375" style="2"/>
    <col min="1537" max="1537" width="13.375" style="2" customWidth="1"/>
    <col min="1538" max="1539" width="14.625" style="2" customWidth="1"/>
    <col min="1540" max="1542" width="15.875" style="2" customWidth="1"/>
    <col min="1543" max="1544" width="10.875" style="2" customWidth="1"/>
    <col min="1545" max="1546" width="12.125" style="2" customWidth="1"/>
    <col min="1547" max="1792" width="13.375" style="2"/>
    <col min="1793" max="1793" width="13.375" style="2" customWidth="1"/>
    <col min="1794" max="1795" width="14.625" style="2" customWidth="1"/>
    <col min="1796" max="1798" width="15.875" style="2" customWidth="1"/>
    <col min="1799" max="1800" width="10.875" style="2" customWidth="1"/>
    <col min="1801" max="1802" width="12.125" style="2" customWidth="1"/>
    <col min="1803" max="2048" width="13.375" style="2"/>
    <col min="2049" max="2049" width="13.375" style="2" customWidth="1"/>
    <col min="2050" max="2051" width="14.625" style="2" customWidth="1"/>
    <col min="2052" max="2054" width="15.875" style="2" customWidth="1"/>
    <col min="2055" max="2056" width="10.875" style="2" customWidth="1"/>
    <col min="2057" max="2058" width="12.125" style="2" customWidth="1"/>
    <col min="2059" max="2304" width="13.375" style="2"/>
    <col min="2305" max="2305" width="13.375" style="2" customWidth="1"/>
    <col min="2306" max="2307" width="14.625" style="2" customWidth="1"/>
    <col min="2308" max="2310" width="15.875" style="2" customWidth="1"/>
    <col min="2311" max="2312" width="10.875" style="2" customWidth="1"/>
    <col min="2313" max="2314" width="12.125" style="2" customWidth="1"/>
    <col min="2315" max="2560" width="13.375" style="2"/>
    <col min="2561" max="2561" width="13.375" style="2" customWidth="1"/>
    <col min="2562" max="2563" width="14.625" style="2" customWidth="1"/>
    <col min="2564" max="2566" width="15.875" style="2" customWidth="1"/>
    <col min="2567" max="2568" width="10.875" style="2" customWidth="1"/>
    <col min="2569" max="2570" width="12.125" style="2" customWidth="1"/>
    <col min="2571" max="2816" width="13.375" style="2"/>
    <col min="2817" max="2817" width="13.375" style="2" customWidth="1"/>
    <col min="2818" max="2819" width="14.625" style="2" customWidth="1"/>
    <col min="2820" max="2822" width="15.875" style="2" customWidth="1"/>
    <col min="2823" max="2824" width="10.875" style="2" customWidth="1"/>
    <col min="2825" max="2826" width="12.125" style="2" customWidth="1"/>
    <col min="2827" max="3072" width="13.375" style="2"/>
    <col min="3073" max="3073" width="13.375" style="2" customWidth="1"/>
    <col min="3074" max="3075" width="14.625" style="2" customWidth="1"/>
    <col min="3076" max="3078" width="15.875" style="2" customWidth="1"/>
    <col min="3079" max="3080" width="10.875" style="2" customWidth="1"/>
    <col min="3081" max="3082" width="12.125" style="2" customWidth="1"/>
    <col min="3083" max="3328" width="13.375" style="2"/>
    <col min="3329" max="3329" width="13.375" style="2" customWidth="1"/>
    <col min="3330" max="3331" width="14.625" style="2" customWidth="1"/>
    <col min="3332" max="3334" width="15.875" style="2" customWidth="1"/>
    <col min="3335" max="3336" width="10.875" style="2" customWidth="1"/>
    <col min="3337" max="3338" width="12.125" style="2" customWidth="1"/>
    <col min="3339" max="3584" width="13.375" style="2"/>
    <col min="3585" max="3585" width="13.375" style="2" customWidth="1"/>
    <col min="3586" max="3587" width="14.625" style="2" customWidth="1"/>
    <col min="3588" max="3590" width="15.875" style="2" customWidth="1"/>
    <col min="3591" max="3592" width="10.875" style="2" customWidth="1"/>
    <col min="3593" max="3594" width="12.125" style="2" customWidth="1"/>
    <col min="3595" max="3840" width="13.375" style="2"/>
    <col min="3841" max="3841" width="13.375" style="2" customWidth="1"/>
    <col min="3842" max="3843" width="14.625" style="2" customWidth="1"/>
    <col min="3844" max="3846" width="15.875" style="2" customWidth="1"/>
    <col min="3847" max="3848" width="10.875" style="2" customWidth="1"/>
    <col min="3849" max="3850" width="12.125" style="2" customWidth="1"/>
    <col min="3851" max="4096" width="13.375" style="2"/>
    <col min="4097" max="4097" width="13.375" style="2" customWidth="1"/>
    <col min="4098" max="4099" width="14.625" style="2" customWidth="1"/>
    <col min="4100" max="4102" width="15.875" style="2" customWidth="1"/>
    <col min="4103" max="4104" width="10.875" style="2" customWidth="1"/>
    <col min="4105" max="4106" width="12.125" style="2" customWidth="1"/>
    <col min="4107" max="4352" width="13.375" style="2"/>
    <col min="4353" max="4353" width="13.375" style="2" customWidth="1"/>
    <col min="4354" max="4355" width="14.625" style="2" customWidth="1"/>
    <col min="4356" max="4358" width="15.875" style="2" customWidth="1"/>
    <col min="4359" max="4360" width="10.875" style="2" customWidth="1"/>
    <col min="4361" max="4362" width="12.125" style="2" customWidth="1"/>
    <col min="4363" max="4608" width="13.375" style="2"/>
    <col min="4609" max="4609" width="13.375" style="2" customWidth="1"/>
    <col min="4610" max="4611" width="14.625" style="2" customWidth="1"/>
    <col min="4612" max="4614" width="15.875" style="2" customWidth="1"/>
    <col min="4615" max="4616" width="10.875" style="2" customWidth="1"/>
    <col min="4617" max="4618" width="12.125" style="2" customWidth="1"/>
    <col min="4619" max="4864" width="13.375" style="2"/>
    <col min="4865" max="4865" width="13.375" style="2" customWidth="1"/>
    <col min="4866" max="4867" width="14.625" style="2" customWidth="1"/>
    <col min="4868" max="4870" width="15.875" style="2" customWidth="1"/>
    <col min="4871" max="4872" width="10.875" style="2" customWidth="1"/>
    <col min="4873" max="4874" width="12.125" style="2" customWidth="1"/>
    <col min="4875" max="5120" width="13.375" style="2"/>
    <col min="5121" max="5121" width="13.375" style="2" customWidth="1"/>
    <col min="5122" max="5123" width="14.625" style="2" customWidth="1"/>
    <col min="5124" max="5126" width="15.875" style="2" customWidth="1"/>
    <col min="5127" max="5128" width="10.875" style="2" customWidth="1"/>
    <col min="5129" max="5130" width="12.125" style="2" customWidth="1"/>
    <col min="5131" max="5376" width="13.375" style="2"/>
    <col min="5377" max="5377" width="13.375" style="2" customWidth="1"/>
    <col min="5378" max="5379" width="14.625" style="2" customWidth="1"/>
    <col min="5380" max="5382" width="15.875" style="2" customWidth="1"/>
    <col min="5383" max="5384" width="10.875" style="2" customWidth="1"/>
    <col min="5385" max="5386" width="12.125" style="2" customWidth="1"/>
    <col min="5387" max="5632" width="13.375" style="2"/>
    <col min="5633" max="5633" width="13.375" style="2" customWidth="1"/>
    <col min="5634" max="5635" width="14.625" style="2" customWidth="1"/>
    <col min="5636" max="5638" width="15.875" style="2" customWidth="1"/>
    <col min="5639" max="5640" width="10.875" style="2" customWidth="1"/>
    <col min="5641" max="5642" width="12.125" style="2" customWidth="1"/>
    <col min="5643" max="5888" width="13.375" style="2"/>
    <col min="5889" max="5889" width="13.375" style="2" customWidth="1"/>
    <col min="5890" max="5891" width="14.625" style="2" customWidth="1"/>
    <col min="5892" max="5894" width="15.875" style="2" customWidth="1"/>
    <col min="5895" max="5896" width="10.875" style="2" customWidth="1"/>
    <col min="5897" max="5898" width="12.125" style="2" customWidth="1"/>
    <col min="5899" max="6144" width="13.375" style="2"/>
    <col min="6145" max="6145" width="13.375" style="2" customWidth="1"/>
    <col min="6146" max="6147" width="14.625" style="2" customWidth="1"/>
    <col min="6148" max="6150" width="15.875" style="2" customWidth="1"/>
    <col min="6151" max="6152" width="10.875" style="2" customWidth="1"/>
    <col min="6153" max="6154" width="12.125" style="2" customWidth="1"/>
    <col min="6155" max="6400" width="13.375" style="2"/>
    <col min="6401" max="6401" width="13.375" style="2" customWidth="1"/>
    <col min="6402" max="6403" width="14.625" style="2" customWidth="1"/>
    <col min="6404" max="6406" width="15.875" style="2" customWidth="1"/>
    <col min="6407" max="6408" width="10.875" style="2" customWidth="1"/>
    <col min="6409" max="6410" width="12.125" style="2" customWidth="1"/>
    <col min="6411" max="6656" width="13.375" style="2"/>
    <col min="6657" max="6657" width="13.375" style="2" customWidth="1"/>
    <col min="6658" max="6659" width="14.625" style="2" customWidth="1"/>
    <col min="6660" max="6662" width="15.875" style="2" customWidth="1"/>
    <col min="6663" max="6664" width="10.875" style="2" customWidth="1"/>
    <col min="6665" max="6666" width="12.125" style="2" customWidth="1"/>
    <col min="6667" max="6912" width="13.375" style="2"/>
    <col min="6913" max="6913" width="13.375" style="2" customWidth="1"/>
    <col min="6914" max="6915" width="14.625" style="2" customWidth="1"/>
    <col min="6916" max="6918" width="15.875" style="2" customWidth="1"/>
    <col min="6919" max="6920" width="10.875" style="2" customWidth="1"/>
    <col min="6921" max="6922" width="12.125" style="2" customWidth="1"/>
    <col min="6923" max="7168" width="13.375" style="2"/>
    <col min="7169" max="7169" width="13.375" style="2" customWidth="1"/>
    <col min="7170" max="7171" width="14.625" style="2" customWidth="1"/>
    <col min="7172" max="7174" width="15.875" style="2" customWidth="1"/>
    <col min="7175" max="7176" width="10.875" style="2" customWidth="1"/>
    <col min="7177" max="7178" width="12.125" style="2" customWidth="1"/>
    <col min="7179" max="7424" width="13.375" style="2"/>
    <col min="7425" max="7425" width="13.375" style="2" customWidth="1"/>
    <col min="7426" max="7427" width="14.625" style="2" customWidth="1"/>
    <col min="7428" max="7430" width="15.875" style="2" customWidth="1"/>
    <col min="7431" max="7432" width="10.875" style="2" customWidth="1"/>
    <col min="7433" max="7434" width="12.125" style="2" customWidth="1"/>
    <col min="7435" max="7680" width="13.375" style="2"/>
    <col min="7681" max="7681" width="13.375" style="2" customWidth="1"/>
    <col min="7682" max="7683" width="14.625" style="2" customWidth="1"/>
    <col min="7684" max="7686" width="15.875" style="2" customWidth="1"/>
    <col min="7687" max="7688" width="10.875" style="2" customWidth="1"/>
    <col min="7689" max="7690" width="12.125" style="2" customWidth="1"/>
    <col min="7691" max="7936" width="13.375" style="2"/>
    <col min="7937" max="7937" width="13.375" style="2" customWidth="1"/>
    <col min="7938" max="7939" width="14.625" style="2" customWidth="1"/>
    <col min="7940" max="7942" width="15.875" style="2" customWidth="1"/>
    <col min="7943" max="7944" width="10.875" style="2" customWidth="1"/>
    <col min="7945" max="7946" width="12.125" style="2" customWidth="1"/>
    <col min="7947" max="8192" width="13.375" style="2"/>
    <col min="8193" max="8193" width="13.375" style="2" customWidth="1"/>
    <col min="8194" max="8195" width="14.625" style="2" customWidth="1"/>
    <col min="8196" max="8198" width="15.875" style="2" customWidth="1"/>
    <col min="8199" max="8200" width="10.875" style="2" customWidth="1"/>
    <col min="8201" max="8202" width="12.125" style="2" customWidth="1"/>
    <col min="8203" max="8448" width="13.375" style="2"/>
    <col min="8449" max="8449" width="13.375" style="2" customWidth="1"/>
    <col min="8450" max="8451" width="14.625" style="2" customWidth="1"/>
    <col min="8452" max="8454" width="15.875" style="2" customWidth="1"/>
    <col min="8455" max="8456" width="10.875" style="2" customWidth="1"/>
    <col min="8457" max="8458" width="12.125" style="2" customWidth="1"/>
    <col min="8459" max="8704" width="13.375" style="2"/>
    <col min="8705" max="8705" width="13.375" style="2" customWidth="1"/>
    <col min="8706" max="8707" width="14.625" style="2" customWidth="1"/>
    <col min="8708" max="8710" width="15.875" style="2" customWidth="1"/>
    <col min="8711" max="8712" width="10.875" style="2" customWidth="1"/>
    <col min="8713" max="8714" width="12.125" style="2" customWidth="1"/>
    <col min="8715" max="8960" width="13.375" style="2"/>
    <col min="8961" max="8961" width="13.375" style="2" customWidth="1"/>
    <col min="8962" max="8963" width="14.625" style="2" customWidth="1"/>
    <col min="8964" max="8966" width="15.875" style="2" customWidth="1"/>
    <col min="8967" max="8968" width="10.875" style="2" customWidth="1"/>
    <col min="8969" max="8970" width="12.125" style="2" customWidth="1"/>
    <col min="8971" max="9216" width="13.375" style="2"/>
    <col min="9217" max="9217" width="13.375" style="2" customWidth="1"/>
    <col min="9218" max="9219" width="14.625" style="2" customWidth="1"/>
    <col min="9220" max="9222" width="15.875" style="2" customWidth="1"/>
    <col min="9223" max="9224" width="10.875" style="2" customWidth="1"/>
    <col min="9225" max="9226" width="12.125" style="2" customWidth="1"/>
    <col min="9227" max="9472" width="13.375" style="2"/>
    <col min="9473" max="9473" width="13.375" style="2" customWidth="1"/>
    <col min="9474" max="9475" width="14.625" style="2" customWidth="1"/>
    <col min="9476" max="9478" width="15.875" style="2" customWidth="1"/>
    <col min="9479" max="9480" width="10.875" style="2" customWidth="1"/>
    <col min="9481" max="9482" width="12.125" style="2" customWidth="1"/>
    <col min="9483" max="9728" width="13.375" style="2"/>
    <col min="9729" max="9729" width="13.375" style="2" customWidth="1"/>
    <col min="9730" max="9731" width="14.625" style="2" customWidth="1"/>
    <col min="9732" max="9734" width="15.875" style="2" customWidth="1"/>
    <col min="9735" max="9736" width="10.875" style="2" customWidth="1"/>
    <col min="9737" max="9738" width="12.125" style="2" customWidth="1"/>
    <col min="9739" max="9984" width="13.375" style="2"/>
    <col min="9985" max="9985" width="13.375" style="2" customWidth="1"/>
    <col min="9986" max="9987" width="14.625" style="2" customWidth="1"/>
    <col min="9988" max="9990" width="15.875" style="2" customWidth="1"/>
    <col min="9991" max="9992" width="10.875" style="2" customWidth="1"/>
    <col min="9993" max="9994" width="12.125" style="2" customWidth="1"/>
    <col min="9995" max="10240" width="13.375" style="2"/>
    <col min="10241" max="10241" width="13.375" style="2" customWidth="1"/>
    <col min="10242" max="10243" width="14.625" style="2" customWidth="1"/>
    <col min="10244" max="10246" width="15.875" style="2" customWidth="1"/>
    <col min="10247" max="10248" width="10.875" style="2" customWidth="1"/>
    <col min="10249" max="10250" width="12.125" style="2" customWidth="1"/>
    <col min="10251" max="10496" width="13.375" style="2"/>
    <col min="10497" max="10497" width="13.375" style="2" customWidth="1"/>
    <col min="10498" max="10499" width="14.625" style="2" customWidth="1"/>
    <col min="10500" max="10502" width="15.875" style="2" customWidth="1"/>
    <col min="10503" max="10504" width="10.875" style="2" customWidth="1"/>
    <col min="10505" max="10506" width="12.125" style="2" customWidth="1"/>
    <col min="10507" max="10752" width="13.375" style="2"/>
    <col min="10753" max="10753" width="13.375" style="2" customWidth="1"/>
    <col min="10754" max="10755" width="14.625" style="2" customWidth="1"/>
    <col min="10756" max="10758" width="15.875" style="2" customWidth="1"/>
    <col min="10759" max="10760" width="10.875" style="2" customWidth="1"/>
    <col min="10761" max="10762" width="12.125" style="2" customWidth="1"/>
    <col min="10763" max="11008" width="13.375" style="2"/>
    <col min="11009" max="11009" width="13.375" style="2" customWidth="1"/>
    <col min="11010" max="11011" width="14.625" style="2" customWidth="1"/>
    <col min="11012" max="11014" width="15.875" style="2" customWidth="1"/>
    <col min="11015" max="11016" width="10.875" style="2" customWidth="1"/>
    <col min="11017" max="11018" width="12.125" style="2" customWidth="1"/>
    <col min="11019" max="11264" width="13.375" style="2"/>
    <col min="11265" max="11265" width="13.375" style="2" customWidth="1"/>
    <col min="11266" max="11267" width="14.625" style="2" customWidth="1"/>
    <col min="11268" max="11270" width="15.875" style="2" customWidth="1"/>
    <col min="11271" max="11272" width="10.875" style="2" customWidth="1"/>
    <col min="11273" max="11274" width="12.125" style="2" customWidth="1"/>
    <col min="11275" max="11520" width="13.375" style="2"/>
    <col min="11521" max="11521" width="13.375" style="2" customWidth="1"/>
    <col min="11522" max="11523" width="14.625" style="2" customWidth="1"/>
    <col min="11524" max="11526" width="15.875" style="2" customWidth="1"/>
    <col min="11527" max="11528" width="10.875" style="2" customWidth="1"/>
    <col min="11529" max="11530" width="12.125" style="2" customWidth="1"/>
    <col min="11531" max="11776" width="13.375" style="2"/>
    <col min="11777" max="11777" width="13.375" style="2" customWidth="1"/>
    <col min="11778" max="11779" width="14.625" style="2" customWidth="1"/>
    <col min="11780" max="11782" width="15.875" style="2" customWidth="1"/>
    <col min="11783" max="11784" width="10.875" style="2" customWidth="1"/>
    <col min="11785" max="11786" width="12.125" style="2" customWidth="1"/>
    <col min="11787" max="12032" width="13.375" style="2"/>
    <col min="12033" max="12033" width="13.375" style="2" customWidth="1"/>
    <col min="12034" max="12035" width="14.625" style="2" customWidth="1"/>
    <col min="12036" max="12038" width="15.875" style="2" customWidth="1"/>
    <col min="12039" max="12040" width="10.875" style="2" customWidth="1"/>
    <col min="12041" max="12042" width="12.125" style="2" customWidth="1"/>
    <col min="12043" max="12288" width="13.375" style="2"/>
    <col min="12289" max="12289" width="13.375" style="2" customWidth="1"/>
    <col min="12290" max="12291" width="14.625" style="2" customWidth="1"/>
    <col min="12292" max="12294" width="15.875" style="2" customWidth="1"/>
    <col min="12295" max="12296" width="10.875" style="2" customWidth="1"/>
    <col min="12297" max="12298" width="12.125" style="2" customWidth="1"/>
    <col min="12299" max="12544" width="13.375" style="2"/>
    <col min="12545" max="12545" width="13.375" style="2" customWidth="1"/>
    <col min="12546" max="12547" width="14.625" style="2" customWidth="1"/>
    <col min="12548" max="12550" width="15.875" style="2" customWidth="1"/>
    <col min="12551" max="12552" width="10.875" style="2" customWidth="1"/>
    <col min="12553" max="12554" width="12.125" style="2" customWidth="1"/>
    <col min="12555" max="12800" width="13.375" style="2"/>
    <col min="12801" max="12801" width="13.375" style="2" customWidth="1"/>
    <col min="12802" max="12803" width="14.625" style="2" customWidth="1"/>
    <col min="12804" max="12806" width="15.875" style="2" customWidth="1"/>
    <col min="12807" max="12808" width="10.875" style="2" customWidth="1"/>
    <col min="12809" max="12810" width="12.125" style="2" customWidth="1"/>
    <col min="12811" max="13056" width="13.375" style="2"/>
    <col min="13057" max="13057" width="13.375" style="2" customWidth="1"/>
    <col min="13058" max="13059" width="14.625" style="2" customWidth="1"/>
    <col min="13060" max="13062" width="15.875" style="2" customWidth="1"/>
    <col min="13063" max="13064" width="10.875" style="2" customWidth="1"/>
    <col min="13065" max="13066" width="12.125" style="2" customWidth="1"/>
    <col min="13067" max="13312" width="13.375" style="2"/>
    <col min="13313" max="13313" width="13.375" style="2" customWidth="1"/>
    <col min="13314" max="13315" width="14.625" style="2" customWidth="1"/>
    <col min="13316" max="13318" width="15.875" style="2" customWidth="1"/>
    <col min="13319" max="13320" width="10.875" style="2" customWidth="1"/>
    <col min="13321" max="13322" width="12.125" style="2" customWidth="1"/>
    <col min="13323" max="13568" width="13.375" style="2"/>
    <col min="13569" max="13569" width="13.375" style="2" customWidth="1"/>
    <col min="13570" max="13571" width="14.625" style="2" customWidth="1"/>
    <col min="13572" max="13574" width="15.875" style="2" customWidth="1"/>
    <col min="13575" max="13576" width="10.875" style="2" customWidth="1"/>
    <col min="13577" max="13578" width="12.125" style="2" customWidth="1"/>
    <col min="13579" max="13824" width="13.375" style="2"/>
    <col min="13825" max="13825" width="13.375" style="2" customWidth="1"/>
    <col min="13826" max="13827" width="14.625" style="2" customWidth="1"/>
    <col min="13828" max="13830" width="15.875" style="2" customWidth="1"/>
    <col min="13831" max="13832" width="10.875" style="2" customWidth="1"/>
    <col min="13833" max="13834" width="12.125" style="2" customWidth="1"/>
    <col min="13835" max="14080" width="13.375" style="2"/>
    <col min="14081" max="14081" width="13.375" style="2" customWidth="1"/>
    <col min="14082" max="14083" width="14.625" style="2" customWidth="1"/>
    <col min="14084" max="14086" width="15.875" style="2" customWidth="1"/>
    <col min="14087" max="14088" width="10.875" style="2" customWidth="1"/>
    <col min="14089" max="14090" width="12.125" style="2" customWidth="1"/>
    <col min="14091" max="14336" width="13.375" style="2"/>
    <col min="14337" max="14337" width="13.375" style="2" customWidth="1"/>
    <col min="14338" max="14339" width="14.625" style="2" customWidth="1"/>
    <col min="14340" max="14342" width="15.875" style="2" customWidth="1"/>
    <col min="14343" max="14344" width="10.875" style="2" customWidth="1"/>
    <col min="14345" max="14346" width="12.125" style="2" customWidth="1"/>
    <col min="14347" max="14592" width="13.375" style="2"/>
    <col min="14593" max="14593" width="13.375" style="2" customWidth="1"/>
    <col min="14594" max="14595" width="14.625" style="2" customWidth="1"/>
    <col min="14596" max="14598" width="15.875" style="2" customWidth="1"/>
    <col min="14599" max="14600" width="10.875" style="2" customWidth="1"/>
    <col min="14601" max="14602" width="12.125" style="2" customWidth="1"/>
    <col min="14603" max="14848" width="13.375" style="2"/>
    <col min="14849" max="14849" width="13.375" style="2" customWidth="1"/>
    <col min="14850" max="14851" width="14.625" style="2" customWidth="1"/>
    <col min="14852" max="14854" width="15.875" style="2" customWidth="1"/>
    <col min="14855" max="14856" width="10.875" style="2" customWidth="1"/>
    <col min="14857" max="14858" width="12.125" style="2" customWidth="1"/>
    <col min="14859" max="15104" width="13.375" style="2"/>
    <col min="15105" max="15105" width="13.375" style="2" customWidth="1"/>
    <col min="15106" max="15107" width="14.625" style="2" customWidth="1"/>
    <col min="15108" max="15110" width="15.875" style="2" customWidth="1"/>
    <col min="15111" max="15112" width="10.875" style="2" customWidth="1"/>
    <col min="15113" max="15114" width="12.125" style="2" customWidth="1"/>
    <col min="15115" max="15360" width="13.375" style="2"/>
    <col min="15361" max="15361" width="13.375" style="2" customWidth="1"/>
    <col min="15362" max="15363" width="14.625" style="2" customWidth="1"/>
    <col min="15364" max="15366" width="15.875" style="2" customWidth="1"/>
    <col min="15367" max="15368" width="10.875" style="2" customWidth="1"/>
    <col min="15369" max="15370" width="12.125" style="2" customWidth="1"/>
    <col min="15371" max="15616" width="13.375" style="2"/>
    <col min="15617" max="15617" width="13.375" style="2" customWidth="1"/>
    <col min="15618" max="15619" width="14.625" style="2" customWidth="1"/>
    <col min="15620" max="15622" width="15.875" style="2" customWidth="1"/>
    <col min="15623" max="15624" width="10.875" style="2" customWidth="1"/>
    <col min="15625" max="15626" width="12.125" style="2" customWidth="1"/>
    <col min="15627" max="15872" width="13.375" style="2"/>
    <col min="15873" max="15873" width="13.375" style="2" customWidth="1"/>
    <col min="15874" max="15875" width="14.625" style="2" customWidth="1"/>
    <col min="15876" max="15878" width="15.875" style="2" customWidth="1"/>
    <col min="15879" max="15880" width="10.875" style="2" customWidth="1"/>
    <col min="15881" max="15882" width="12.125" style="2" customWidth="1"/>
    <col min="15883" max="16128" width="13.375" style="2"/>
    <col min="16129" max="16129" width="13.375" style="2" customWidth="1"/>
    <col min="16130" max="16131" width="14.625" style="2" customWidth="1"/>
    <col min="16132" max="16134" width="15.875" style="2" customWidth="1"/>
    <col min="16135" max="16136" width="10.875" style="2" customWidth="1"/>
    <col min="16137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F6" s="3" t="s">
        <v>142</v>
      </c>
    </row>
    <row r="7" spans="1:10" ht="18" thickBot="1" x14ac:dyDescent="0.25">
      <c r="B7" s="4"/>
      <c r="C7" s="39" t="s">
        <v>143</v>
      </c>
      <c r="D7" s="4"/>
      <c r="E7" s="4"/>
      <c r="F7" s="40" t="s">
        <v>144</v>
      </c>
      <c r="G7" s="40"/>
      <c r="H7" s="4"/>
      <c r="I7" s="4"/>
      <c r="J7" s="4"/>
    </row>
    <row r="8" spans="1:10" x14ac:dyDescent="0.2">
      <c r="C8" s="41"/>
      <c r="D8" s="42"/>
      <c r="E8" s="42"/>
      <c r="F8" s="43"/>
      <c r="G8" s="42"/>
      <c r="H8" s="43"/>
      <c r="I8" s="131" t="s">
        <v>145</v>
      </c>
      <c r="J8" s="132"/>
    </row>
    <row r="9" spans="1:10" x14ac:dyDescent="0.2">
      <c r="C9" s="44" t="s">
        <v>146</v>
      </c>
      <c r="D9" s="133" t="s">
        <v>147</v>
      </c>
      <c r="E9" s="134"/>
      <c r="F9" s="135"/>
      <c r="G9" s="136" t="s">
        <v>148</v>
      </c>
      <c r="H9" s="137"/>
      <c r="I9" s="45"/>
      <c r="J9" s="8"/>
    </row>
    <row r="10" spans="1:10" x14ac:dyDescent="0.2">
      <c r="C10" s="7" t="s">
        <v>149</v>
      </c>
      <c r="D10" s="7"/>
      <c r="E10" s="46"/>
      <c r="F10" s="47" t="s">
        <v>150</v>
      </c>
      <c r="G10" s="7"/>
      <c r="H10" s="48"/>
      <c r="I10" s="22" t="s">
        <v>151</v>
      </c>
      <c r="J10" s="22" t="s">
        <v>152</v>
      </c>
    </row>
    <row r="11" spans="1:10" x14ac:dyDescent="0.2">
      <c r="B11" s="9"/>
      <c r="C11" s="38"/>
      <c r="D11" s="49" t="s">
        <v>153</v>
      </c>
      <c r="E11" s="49" t="s">
        <v>154</v>
      </c>
      <c r="F11" s="50" t="s">
        <v>155</v>
      </c>
      <c r="G11" s="13" t="s">
        <v>156</v>
      </c>
      <c r="H11" s="49" t="s">
        <v>157</v>
      </c>
      <c r="I11" s="12" t="s">
        <v>158</v>
      </c>
      <c r="J11" s="12" t="s">
        <v>159</v>
      </c>
    </row>
    <row r="12" spans="1:10" x14ac:dyDescent="0.2">
      <c r="C12" s="51" t="s">
        <v>160</v>
      </c>
      <c r="D12" s="52" t="s">
        <v>160</v>
      </c>
      <c r="E12" s="52" t="s">
        <v>161</v>
      </c>
      <c r="F12" s="52"/>
      <c r="G12" s="52" t="s">
        <v>160</v>
      </c>
      <c r="H12" s="52" t="s">
        <v>161</v>
      </c>
      <c r="I12" s="52" t="s">
        <v>162</v>
      </c>
      <c r="J12" s="52" t="s">
        <v>162</v>
      </c>
    </row>
    <row r="13" spans="1:10" x14ac:dyDescent="0.2">
      <c r="B13" s="53" t="s">
        <v>163</v>
      </c>
      <c r="C13" s="11">
        <f>SUM(C15:C70)</f>
        <v>380698</v>
      </c>
      <c r="D13" s="6">
        <f>SUM(D15:D70)</f>
        <v>379753</v>
      </c>
      <c r="E13" s="6">
        <f>SUM(E15:E70)</f>
        <v>1051428</v>
      </c>
      <c r="F13" s="54">
        <f>E13/D13</f>
        <v>2.7687154545191217</v>
      </c>
      <c r="G13" s="6">
        <f>SUM(G15:G70)</f>
        <v>756</v>
      </c>
      <c r="H13" s="6">
        <f>SUM(H15:H70)</f>
        <v>18196</v>
      </c>
      <c r="I13" s="6">
        <f>SUM(I15:I70)</f>
        <v>1724</v>
      </c>
      <c r="J13" s="6">
        <f>SUM(J15:J70)</f>
        <v>4318</v>
      </c>
    </row>
    <row r="14" spans="1:10" x14ac:dyDescent="0.2">
      <c r="C14" s="8"/>
    </row>
    <row r="15" spans="1:10" x14ac:dyDescent="0.2">
      <c r="B15" s="1" t="s">
        <v>75</v>
      </c>
      <c r="C15" s="25">
        <v>143651</v>
      </c>
      <c r="D15" s="16">
        <v>143381</v>
      </c>
      <c r="E15" s="16">
        <v>379870</v>
      </c>
      <c r="F15" s="55">
        <f t="shared" ref="F15:F21" si="0">E15/D15</f>
        <v>2.649374742818086</v>
      </c>
      <c r="G15" s="16">
        <v>232</v>
      </c>
      <c r="H15" s="16">
        <v>6627</v>
      </c>
      <c r="I15" s="16">
        <v>602</v>
      </c>
      <c r="J15" s="16">
        <v>2014</v>
      </c>
    </row>
    <row r="16" spans="1:10" x14ac:dyDescent="0.2">
      <c r="B16" s="1" t="s">
        <v>76</v>
      </c>
      <c r="C16" s="25">
        <v>16195</v>
      </c>
      <c r="D16" s="16">
        <v>16158</v>
      </c>
      <c r="E16" s="16">
        <v>44972</v>
      </c>
      <c r="F16" s="55">
        <f t="shared" si="0"/>
        <v>2.7832652556009405</v>
      </c>
      <c r="G16" s="16">
        <v>14</v>
      </c>
      <c r="H16" s="16">
        <v>493</v>
      </c>
      <c r="I16" s="16">
        <v>51</v>
      </c>
      <c r="J16" s="16">
        <v>81</v>
      </c>
    </row>
    <row r="17" spans="2:10" x14ac:dyDescent="0.2">
      <c r="B17" s="1" t="s">
        <v>77</v>
      </c>
      <c r="C17" s="25">
        <v>16959</v>
      </c>
      <c r="D17" s="16">
        <v>16910</v>
      </c>
      <c r="E17" s="16">
        <v>54031</v>
      </c>
      <c r="F17" s="55">
        <f t="shared" si="0"/>
        <v>3.1952099349497338</v>
      </c>
      <c r="G17" s="16">
        <v>39</v>
      </c>
      <c r="H17" s="16">
        <v>1025</v>
      </c>
      <c r="I17" s="16">
        <v>72</v>
      </c>
      <c r="J17" s="16">
        <v>65</v>
      </c>
    </row>
    <row r="18" spans="2:10" x14ac:dyDescent="0.2">
      <c r="B18" s="1" t="s">
        <v>78</v>
      </c>
      <c r="C18" s="25">
        <v>10562</v>
      </c>
      <c r="D18" s="16">
        <v>10544</v>
      </c>
      <c r="E18" s="16">
        <v>33367</v>
      </c>
      <c r="F18" s="55">
        <f t="shared" si="0"/>
        <v>3.1645485584218513</v>
      </c>
      <c r="G18" s="16">
        <v>6</v>
      </c>
      <c r="H18" s="16">
        <v>270</v>
      </c>
      <c r="I18" s="16">
        <v>51</v>
      </c>
      <c r="J18" s="16">
        <v>112</v>
      </c>
    </row>
    <row r="19" spans="2:10" x14ac:dyDescent="0.2">
      <c r="B19" s="1" t="s">
        <v>79</v>
      </c>
      <c r="C19" s="25">
        <v>9833</v>
      </c>
      <c r="D19" s="16">
        <v>9807</v>
      </c>
      <c r="E19" s="16">
        <v>27134</v>
      </c>
      <c r="F19" s="55">
        <f t="shared" si="0"/>
        <v>2.7667992250433362</v>
      </c>
      <c r="G19" s="16">
        <v>25</v>
      </c>
      <c r="H19" s="16">
        <v>897</v>
      </c>
      <c r="I19" s="16">
        <v>62</v>
      </c>
      <c r="J19" s="16">
        <v>136</v>
      </c>
    </row>
    <row r="20" spans="2:10" x14ac:dyDescent="0.2">
      <c r="B20" s="1" t="s">
        <v>80</v>
      </c>
      <c r="C20" s="25">
        <v>26320</v>
      </c>
      <c r="D20" s="16">
        <v>26254</v>
      </c>
      <c r="E20" s="16">
        <v>69209</v>
      </c>
      <c r="F20" s="55">
        <f t="shared" si="0"/>
        <v>2.636131637083873</v>
      </c>
      <c r="G20" s="16">
        <v>43</v>
      </c>
      <c r="H20" s="16">
        <v>1116</v>
      </c>
      <c r="I20" s="16">
        <v>117</v>
      </c>
      <c r="J20" s="16">
        <v>324</v>
      </c>
    </row>
    <row r="21" spans="2:10" x14ac:dyDescent="0.2">
      <c r="B21" s="1" t="s">
        <v>81</v>
      </c>
      <c r="C21" s="25">
        <v>13750</v>
      </c>
      <c r="D21" s="16">
        <v>13726</v>
      </c>
      <c r="E21" s="16">
        <v>32403</v>
      </c>
      <c r="F21" s="55">
        <f t="shared" si="0"/>
        <v>2.3607023167710914</v>
      </c>
      <c r="G21" s="16">
        <v>24</v>
      </c>
      <c r="H21" s="16">
        <v>730</v>
      </c>
      <c r="I21" s="16">
        <v>98</v>
      </c>
      <c r="J21" s="16">
        <v>176</v>
      </c>
    </row>
    <row r="22" spans="2:10" x14ac:dyDescent="0.2">
      <c r="C22" s="8"/>
    </row>
    <row r="23" spans="2:10" x14ac:dyDescent="0.2">
      <c r="B23" s="1" t="s">
        <v>82</v>
      </c>
      <c r="C23" s="25">
        <v>4473</v>
      </c>
      <c r="D23" s="16">
        <v>4467</v>
      </c>
      <c r="E23" s="16">
        <v>14663</v>
      </c>
      <c r="F23" s="55">
        <f t="shared" ref="F23:F31" si="1">E23/D23</f>
        <v>3.2825162301320798</v>
      </c>
      <c r="G23" s="16">
        <v>4</v>
      </c>
      <c r="H23" s="16">
        <v>198</v>
      </c>
      <c r="I23" s="16">
        <v>10</v>
      </c>
      <c r="J23" s="16">
        <v>21</v>
      </c>
    </row>
    <row r="24" spans="2:10" x14ac:dyDescent="0.2">
      <c r="B24" s="1" t="s">
        <v>83</v>
      </c>
      <c r="C24" s="25">
        <v>2699</v>
      </c>
      <c r="D24" s="16">
        <v>2693</v>
      </c>
      <c r="E24" s="16">
        <v>8021</v>
      </c>
      <c r="F24" s="55">
        <f t="shared" si="1"/>
        <v>2.9784626810248791</v>
      </c>
      <c r="G24" s="16">
        <v>6</v>
      </c>
      <c r="H24" s="16">
        <v>296</v>
      </c>
      <c r="I24" s="16">
        <v>10</v>
      </c>
      <c r="J24" s="16">
        <v>1</v>
      </c>
    </row>
    <row r="25" spans="2:10" x14ac:dyDescent="0.2">
      <c r="B25" s="1" t="s">
        <v>84</v>
      </c>
      <c r="C25" s="25">
        <v>1521</v>
      </c>
      <c r="D25" s="16">
        <v>1520</v>
      </c>
      <c r="E25" s="16">
        <v>4020</v>
      </c>
      <c r="F25" s="55">
        <f t="shared" si="1"/>
        <v>2.6447368421052633</v>
      </c>
      <c r="G25" s="16">
        <v>1</v>
      </c>
      <c r="H25" s="16">
        <v>50</v>
      </c>
      <c r="I25" s="16">
        <v>10</v>
      </c>
      <c r="J25" s="17">
        <v>1</v>
      </c>
    </row>
    <row r="26" spans="2:10" x14ac:dyDescent="0.2">
      <c r="B26" s="1" t="s">
        <v>85</v>
      </c>
      <c r="C26" s="25">
        <v>4950</v>
      </c>
      <c r="D26" s="16">
        <v>4899</v>
      </c>
      <c r="E26" s="16">
        <v>15015</v>
      </c>
      <c r="F26" s="55">
        <f t="shared" si="1"/>
        <v>3.0649112063686466</v>
      </c>
      <c r="G26" s="16">
        <v>8</v>
      </c>
      <c r="H26" s="16">
        <v>128</v>
      </c>
      <c r="I26" s="16">
        <v>9</v>
      </c>
      <c r="J26" s="16">
        <v>17</v>
      </c>
    </row>
    <row r="27" spans="2:10" x14ac:dyDescent="0.2">
      <c r="B27" s="1" t="s">
        <v>86</v>
      </c>
      <c r="C27" s="25">
        <v>5006</v>
      </c>
      <c r="D27" s="16">
        <v>4998</v>
      </c>
      <c r="E27" s="16">
        <v>16694</v>
      </c>
      <c r="F27" s="55">
        <f t="shared" si="1"/>
        <v>3.3401360544217686</v>
      </c>
      <c r="G27" s="16">
        <v>8</v>
      </c>
      <c r="H27" s="16">
        <v>224</v>
      </c>
      <c r="I27" s="16">
        <v>12</v>
      </c>
      <c r="J27" s="16">
        <v>10</v>
      </c>
    </row>
    <row r="28" spans="2:10" x14ac:dyDescent="0.2">
      <c r="B28" s="1" t="s">
        <v>87</v>
      </c>
      <c r="C28" s="25">
        <v>2826</v>
      </c>
      <c r="D28" s="16">
        <v>2823</v>
      </c>
      <c r="E28" s="16">
        <v>8734</v>
      </c>
      <c r="F28" s="55">
        <f t="shared" si="1"/>
        <v>3.0938717676230958</v>
      </c>
      <c r="G28" s="16">
        <v>2</v>
      </c>
      <c r="H28" s="16">
        <v>97</v>
      </c>
      <c r="I28" s="16">
        <v>6</v>
      </c>
      <c r="J28" s="16">
        <v>5</v>
      </c>
    </row>
    <row r="29" spans="2:10" x14ac:dyDescent="0.2">
      <c r="B29" s="1" t="s">
        <v>88</v>
      </c>
      <c r="C29" s="25">
        <v>2540</v>
      </c>
      <c r="D29" s="16">
        <v>2538</v>
      </c>
      <c r="E29" s="16">
        <v>7946</v>
      </c>
      <c r="F29" s="55">
        <f t="shared" si="1"/>
        <v>3.1308116627265563</v>
      </c>
      <c r="G29" s="16">
        <v>2</v>
      </c>
      <c r="H29" s="16">
        <v>95</v>
      </c>
      <c r="I29" s="16">
        <v>5</v>
      </c>
      <c r="J29" s="16">
        <v>18</v>
      </c>
    </row>
    <row r="30" spans="2:10" x14ac:dyDescent="0.2">
      <c r="B30" s="1" t="s">
        <v>89</v>
      </c>
      <c r="C30" s="25">
        <v>6634</v>
      </c>
      <c r="D30" s="16">
        <v>6632</v>
      </c>
      <c r="E30" s="16">
        <v>21024</v>
      </c>
      <c r="F30" s="55">
        <f t="shared" si="1"/>
        <v>3.170084439083233</v>
      </c>
      <c r="G30" s="16">
        <v>2</v>
      </c>
      <c r="H30" s="16">
        <v>55</v>
      </c>
      <c r="I30" s="16">
        <v>21</v>
      </c>
      <c r="J30" s="16">
        <v>9</v>
      </c>
    </row>
    <row r="31" spans="2:10" x14ac:dyDescent="0.2">
      <c r="B31" s="1" t="s">
        <v>90</v>
      </c>
      <c r="C31" s="25">
        <v>16188</v>
      </c>
      <c r="D31" s="16">
        <v>16178</v>
      </c>
      <c r="E31" s="16">
        <v>47536</v>
      </c>
      <c r="F31" s="55">
        <f t="shared" si="1"/>
        <v>2.9383112869328718</v>
      </c>
      <c r="G31" s="16">
        <v>10</v>
      </c>
      <c r="H31" s="16">
        <v>620</v>
      </c>
      <c r="I31" s="16">
        <v>44</v>
      </c>
      <c r="J31" s="16">
        <v>16</v>
      </c>
    </row>
    <row r="32" spans="2:10" x14ac:dyDescent="0.2">
      <c r="C32" s="8"/>
    </row>
    <row r="33" spans="2:10" x14ac:dyDescent="0.2">
      <c r="B33" s="1" t="s">
        <v>91</v>
      </c>
      <c r="C33" s="25">
        <v>6374</v>
      </c>
      <c r="D33" s="16">
        <v>6365</v>
      </c>
      <c r="E33" s="16">
        <v>20149</v>
      </c>
      <c r="F33" s="55">
        <f>E33/D33</f>
        <v>3.1655930871956008</v>
      </c>
      <c r="G33" s="16">
        <v>9</v>
      </c>
      <c r="H33" s="16">
        <v>182</v>
      </c>
      <c r="I33" s="16">
        <v>31</v>
      </c>
      <c r="J33" s="16">
        <v>27</v>
      </c>
    </row>
    <row r="34" spans="2:10" x14ac:dyDescent="0.2">
      <c r="B34" s="1" t="s">
        <v>92</v>
      </c>
      <c r="C34" s="25">
        <v>5205</v>
      </c>
      <c r="D34" s="16">
        <v>5201</v>
      </c>
      <c r="E34" s="16">
        <v>15371</v>
      </c>
      <c r="F34" s="55">
        <f>E34/D34</f>
        <v>2.955393193616612</v>
      </c>
      <c r="G34" s="16">
        <v>2</v>
      </c>
      <c r="H34" s="16">
        <v>20</v>
      </c>
      <c r="I34" s="16">
        <v>17</v>
      </c>
      <c r="J34" s="16">
        <v>19</v>
      </c>
    </row>
    <row r="35" spans="2:10" x14ac:dyDescent="0.2">
      <c r="B35" s="1" t="s">
        <v>93</v>
      </c>
      <c r="C35" s="25">
        <v>1895</v>
      </c>
      <c r="D35" s="16">
        <v>1893</v>
      </c>
      <c r="E35" s="16">
        <v>5994</v>
      </c>
      <c r="F35" s="55">
        <f>E35/D35</f>
        <v>3.1664025356576864</v>
      </c>
      <c r="G35" s="16">
        <v>2</v>
      </c>
      <c r="H35" s="16">
        <v>79</v>
      </c>
      <c r="I35" s="16">
        <v>5</v>
      </c>
      <c r="J35" s="16">
        <v>6</v>
      </c>
    </row>
    <row r="36" spans="2:10" x14ac:dyDescent="0.2">
      <c r="B36" s="1" t="s">
        <v>94</v>
      </c>
      <c r="C36" s="25">
        <v>2198</v>
      </c>
      <c r="D36" s="16">
        <v>2177</v>
      </c>
      <c r="E36" s="16">
        <v>5001</v>
      </c>
      <c r="F36" s="55">
        <f>E36/D36</f>
        <v>2.2971979788700048</v>
      </c>
      <c r="G36" s="16">
        <v>21</v>
      </c>
      <c r="H36" s="16">
        <v>354</v>
      </c>
      <c r="I36" s="16">
        <v>87</v>
      </c>
      <c r="J36" s="16">
        <v>83</v>
      </c>
    </row>
    <row r="37" spans="2:10" x14ac:dyDescent="0.2">
      <c r="B37" s="1" t="s">
        <v>95</v>
      </c>
      <c r="C37" s="25">
        <v>258</v>
      </c>
      <c r="D37" s="16">
        <v>257</v>
      </c>
      <c r="E37" s="16">
        <v>607</v>
      </c>
      <c r="F37" s="55">
        <f>E37/D37</f>
        <v>2.3618677042801557</v>
      </c>
      <c r="G37" s="16">
        <v>1</v>
      </c>
      <c r="H37" s="16">
        <v>7</v>
      </c>
      <c r="I37" s="16">
        <v>5</v>
      </c>
      <c r="J37" s="16">
        <v>3</v>
      </c>
    </row>
    <row r="38" spans="2:10" x14ac:dyDescent="0.2">
      <c r="C38" s="8"/>
    </row>
    <row r="39" spans="2:10" x14ac:dyDescent="0.2">
      <c r="B39" s="1" t="s">
        <v>96</v>
      </c>
      <c r="C39" s="25">
        <v>5174</v>
      </c>
      <c r="D39" s="16">
        <v>5138</v>
      </c>
      <c r="E39" s="16">
        <v>15139</v>
      </c>
      <c r="F39" s="55">
        <f>E39/D39</f>
        <v>2.9464772284935772</v>
      </c>
      <c r="G39" s="16">
        <v>5</v>
      </c>
      <c r="H39" s="16">
        <v>227</v>
      </c>
      <c r="I39" s="16">
        <v>35</v>
      </c>
      <c r="J39" s="16">
        <v>25</v>
      </c>
    </row>
    <row r="40" spans="2:10" x14ac:dyDescent="0.2">
      <c r="B40" s="1" t="s">
        <v>97</v>
      </c>
      <c r="C40" s="25">
        <v>2499</v>
      </c>
      <c r="D40" s="16">
        <v>2499</v>
      </c>
      <c r="E40" s="16">
        <v>8361</v>
      </c>
      <c r="F40" s="55">
        <f>E40/D40</f>
        <v>3.3457382953181272</v>
      </c>
      <c r="G40" s="17" t="s">
        <v>140</v>
      </c>
      <c r="H40" s="17" t="s">
        <v>140</v>
      </c>
      <c r="I40" s="16">
        <v>9</v>
      </c>
      <c r="J40" s="16">
        <v>3</v>
      </c>
    </row>
    <row r="41" spans="2:10" x14ac:dyDescent="0.2">
      <c r="B41" s="1" t="s">
        <v>98</v>
      </c>
      <c r="C41" s="25">
        <v>4151</v>
      </c>
      <c r="D41" s="16">
        <v>4139</v>
      </c>
      <c r="E41" s="16">
        <v>14290</v>
      </c>
      <c r="F41" s="55">
        <f>E41/D41</f>
        <v>3.4525247644358541</v>
      </c>
      <c r="G41" s="16">
        <v>9</v>
      </c>
      <c r="H41" s="16">
        <v>400</v>
      </c>
      <c r="I41" s="16">
        <v>3</v>
      </c>
      <c r="J41" s="16">
        <v>13</v>
      </c>
    </row>
    <row r="42" spans="2:10" x14ac:dyDescent="0.2">
      <c r="B42" s="1" t="s">
        <v>99</v>
      </c>
      <c r="C42" s="25">
        <v>2886</v>
      </c>
      <c r="D42" s="16">
        <v>2879</v>
      </c>
      <c r="E42" s="16">
        <v>9546</v>
      </c>
      <c r="F42" s="55">
        <f>E42/D42</f>
        <v>3.3157346300798887</v>
      </c>
      <c r="G42" s="16">
        <v>7</v>
      </c>
      <c r="H42" s="16">
        <v>185</v>
      </c>
      <c r="I42" s="16">
        <v>8</v>
      </c>
      <c r="J42" s="16">
        <v>4</v>
      </c>
    </row>
    <row r="43" spans="2:10" x14ac:dyDescent="0.2">
      <c r="B43" s="1" t="s">
        <v>100</v>
      </c>
      <c r="C43" s="25">
        <v>2042</v>
      </c>
      <c r="D43" s="16">
        <v>2041</v>
      </c>
      <c r="E43" s="16">
        <v>5088</v>
      </c>
      <c r="F43" s="55">
        <f>E43/D43</f>
        <v>2.4928956393924548</v>
      </c>
      <c r="G43" s="17">
        <v>1</v>
      </c>
      <c r="H43" s="17">
        <v>50</v>
      </c>
      <c r="I43" s="16">
        <v>6</v>
      </c>
      <c r="J43" s="17">
        <v>34</v>
      </c>
    </row>
    <row r="44" spans="2:10" x14ac:dyDescent="0.2">
      <c r="C44" s="8"/>
    </row>
    <row r="45" spans="2:10" x14ac:dyDescent="0.2">
      <c r="B45" s="1" t="s">
        <v>101</v>
      </c>
      <c r="C45" s="25">
        <v>3133</v>
      </c>
      <c r="D45" s="16">
        <v>3117</v>
      </c>
      <c r="E45" s="16">
        <v>8250</v>
      </c>
      <c r="F45" s="55">
        <f t="shared" ref="F45:F54" si="2">E45/D45</f>
        <v>2.6467757459095282</v>
      </c>
      <c r="G45" s="16">
        <v>16</v>
      </c>
      <c r="H45" s="16">
        <v>552</v>
      </c>
      <c r="I45" s="16">
        <v>10</v>
      </c>
      <c r="J45" s="16">
        <v>20</v>
      </c>
    </row>
    <row r="46" spans="2:10" x14ac:dyDescent="0.2">
      <c r="B46" s="1" t="s">
        <v>102</v>
      </c>
      <c r="C46" s="25">
        <v>2317</v>
      </c>
      <c r="D46" s="16">
        <v>2317</v>
      </c>
      <c r="E46" s="16">
        <v>7148</v>
      </c>
      <c r="F46" s="55">
        <f t="shared" si="2"/>
        <v>3.0850237375917136</v>
      </c>
      <c r="G46" s="17" t="s">
        <v>140</v>
      </c>
      <c r="H46" s="17" t="s">
        <v>140</v>
      </c>
      <c r="I46" s="16">
        <v>3</v>
      </c>
      <c r="J46" s="16">
        <v>17</v>
      </c>
    </row>
    <row r="47" spans="2:10" x14ac:dyDescent="0.2">
      <c r="B47" s="1" t="s">
        <v>103</v>
      </c>
      <c r="C47" s="25">
        <v>2577</v>
      </c>
      <c r="D47" s="16">
        <v>2555</v>
      </c>
      <c r="E47" s="16">
        <v>7374</v>
      </c>
      <c r="F47" s="55">
        <f t="shared" si="2"/>
        <v>2.8861056751467711</v>
      </c>
      <c r="G47" s="16">
        <v>22</v>
      </c>
      <c r="H47" s="16">
        <v>251</v>
      </c>
      <c r="I47" s="16">
        <v>19</v>
      </c>
      <c r="J47" s="16">
        <v>46</v>
      </c>
    </row>
    <row r="48" spans="2:10" x14ac:dyDescent="0.2">
      <c r="B48" s="1" t="s">
        <v>104</v>
      </c>
      <c r="C48" s="25">
        <v>1994</v>
      </c>
      <c r="D48" s="16">
        <v>1991</v>
      </c>
      <c r="E48" s="16">
        <v>6698</v>
      </c>
      <c r="F48" s="55">
        <f t="shared" si="2"/>
        <v>3.3641386238071322</v>
      </c>
      <c r="G48" s="16">
        <v>3</v>
      </c>
      <c r="H48" s="16">
        <v>206</v>
      </c>
      <c r="I48" s="16">
        <v>8</v>
      </c>
      <c r="J48" s="16">
        <v>33</v>
      </c>
    </row>
    <row r="49" spans="2:10" x14ac:dyDescent="0.2">
      <c r="B49" s="1" t="s">
        <v>105</v>
      </c>
      <c r="C49" s="25">
        <v>900</v>
      </c>
      <c r="D49" s="16">
        <v>898</v>
      </c>
      <c r="E49" s="16">
        <v>2420</v>
      </c>
      <c r="F49" s="55">
        <f t="shared" si="2"/>
        <v>2.6948775055679288</v>
      </c>
      <c r="G49" s="16">
        <v>2</v>
      </c>
      <c r="H49" s="16">
        <v>118</v>
      </c>
      <c r="I49" s="16">
        <v>1</v>
      </c>
      <c r="J49" s="16">
        <v>60</v>
      </c>
    </row>
    <row r="50" spans="2:10" x14ac:dyDescent="0.2">
      <c r="B50" s="1" t="s">
        <v>106</v>
      </c>
      <c r="C50" s="25">
        <v>918</v>
      </c>
      <c r="D50" s="16">
        <v>918</v>
      </c>
      <c r="E50" s="16">
        <v>2165</v>
      </c>
      <c r="F50" s="55">
        <f t="shared" si="2"/>
        <v>2.3583877995642704</v>
      </c>
      <c r="G50" s="17" t="s">
        <v>140</v>
      </c>
      <c r="H50" s="17" t="s">
        <v>140</v>
      </c>
      <c r="I50" s="16">
        <v>11</v>
      </c>
      <c r="J50" s="17">
        <v>1</v>
      </c>
    </row>
    <row r="51" spans="2:10" x14ac:dyDescent="0.2">
      <c r="B51" s="1" t="s">
        <v>107</v>
      </c>
      <c r="C51" s="25">
        <v>1635</v>
      </c>
      <c r="D51" s="16">
        <v>1634</v>
      </c>
      <c r="E51" s="16">
        <v>4446</v>
      </c>
      <c r="F51" s="55">
        <f t="shared" si="2"/>
        <v>2.7209302325581395</v>
      </c>
      <c r="G51" s="16">
        <v>1</v>
      </c>
      <c r="H51" s="16">
        <v>15</v>
      </c>
      <c r="I51" s="16">
        <v>8</v>
      </c>
      <c r="J51" s="16">
        <v>4</v>
      </c>
    </row>
    <row r="52" spans="2:10" x14ac:dyDescent="0.2">
      <c r="B52" s="1" t="s">
        <v>108</v>
      </c>
      <c r="C52" s="25">
        <v>1621</v>
      </c>
      <c r="D52" s="16">
        <v>1603</v>
      </c>
      <c r="E52" s="16">
        <v>6560</v>
      </c>
      <c r="F52" s="55">
        <f t="shared" si="2"/>
        <v>4.0923268870867124</v>
      </c>
      <c r="G52" s="16">
        <v>18</v>
      </c>
      <c r="H52" s="16">
        <v>66</v>
      </c>
      <c r="I52" s="17">
        <v>3</v>
      </c>
      <c r="J52" s="17" t="s">
        <v>140</v>
      </c>
    </row>
    <row r="53" spans="2:10" x14ac:dyDescent="0.2">
      <c r="B53" s="1" t="s">
        <v>109</v>
      </c>
      <c r="C53" s="25">
        <v>2673</v>
      </c>
      <c r="D53" s="16">
        <v>2670</v>
      </c>
      <c r="E53" s="16">
        <v>8074</v>
      </c>
      <c r="F53" s="55">
        <f t="shared" si="2"/>
        <v>3.0239700374531835</v>
      </c>
      <c r="G53" s="16">
        <v>3</v>
      </c>
      <c r="H53" s="16">
        <v>34</v>
      </c>
      <c r="I53" s="16">
        <v>11</v>
      </c>
      <c r="J53" s="16">
        <v>3</v>
      </c>
    </row>
    <row r="54" spans="2:10" x14ac:dyDescent="0.2">
      <c r="B54" s="1" t="s">
        <v>110</v>
      </c>
      <c r="C54" s="25">
        <v>3070</v>
      </c>
      <c r="D54" s="16">
        <v>2973</v>
      </c>
      <c r="E54" s="16">
        <v>9618</v>
      </c>
      <c r="F54" s="55">
        <f t="shared" si="2"/>
        <v>3.2351160443995965</v>
      </c>
      <c r="G54" s="16">
        <v>97</v>
      </c>
      <c r="H54" s="16">
        <v>151</v>
      </c>
      <c r="I54" s="16">
        <v>15</v>
      </c>
      <c r="J54" s="16">
        <v>14</v>
      </c>
    </row>
    <row r="55" spans="2:10" x14ac:dyDescent="0.2">
      <c r="C55" s="8"/>
    </row>
    <row r="56" spans="2:10" x14ac:dyDescent="0.2">
      <c r="B56" s="1" t="s">
        <v>111</v>
      </c>
      <c r="C56" s="25">
        <v>7932</v>
      </c>
      <c r="D56" s="16">
        <v>7911</v>
      </c>
      <c r="E56" s="16">
        <v>19180</v>
      </c>
      <c r="F56" s="55">
        <f t="shared" ref="F56:F62" si="3">E56/D56</f>
        <v>2.4244722538237897</v>
      </c>
      <c r="G56" s="16">
        <v>21</v>
      </c>
      <c r="H56" s="16">
        <v>542</v>
      </c>
      <c r="I56" s="16">
        <v>74</v>
      </c>
      <c r="J56" s="16">
        <v>426</v>
      </c>
    </row>
    <row r="57" spans="2:10" x14ac:dyDescent="0.2">
      <c r="B57" s="1" t="s">
        <v>112</v>
      </c>
      <c r="C57" s="25">
        <v>1529</v>
      </c>
      <c r="D57" s="16">
        <v>1526</v>
      </c>
      <c r="E57" s="16">
        <v>3637</v>
      </c>
      <c r="F57" s="55">
        <f t="shared" si="3"/>
        <v>2.3833551769331587</v>
      </c>
      <c r="G57" s="16">
        <v>3</v>
      </c>
      <c r="H57" s="16">
        <v>73</v>
      </c>
      <c r="I57" s="16">
        <v>9</v>
      </c>
      <c r="J57" s="17">
        <v>4</v>
      </c>
    </row>
    <row r="58" spans="2:10" x14ac:dyDescent="0.2">
      <c r="B58" s="1" t="s">
        <v>113</v>
      </c>
      <c r="C58" s="25">
        <v>1250</v>
      </c>
      <c r="D58" s="16">
        <v>1241</v>
      </c>
      <c r="E58" s="16">
        <v>3132</v>
      </c>
      <c r="F58" s="55">
        <f t="shared" si="3"/>
        <v>2.5237711522965349</v>
      </c>
      <c r="G58" s="16">
        <v>9</v>
      </c>
      <c r="H58" s="16">
        <v>114</v>
      </c>
      <c r="I58" s="16">
        <v>8</v>
      </c>
      <c r="J58" s="17" t="s">
        <v>140</v>
      </c>
    </row>
    <row r="59" spans="2:10" x14ac:dyDescent="0.2">
      <c r="B59" s="1" t="s">
        <v>114</v>
      </c>
      <c r="C59" s="25">
        <v>4988</v>
      </c>
      <c r="D59" s="16">
        <v>4977</v>
      </c>
      <c r="E59" s="16">
        <v>14160</v>
      </c>
      <c r="F59" s="55">
        <f t="shared" si="3"/>
        <v>2.8450874020494274</v>
      </c>
      <c r="G59" s="16">
        <v>11</v>
      </c>
      <c r="H59" s="16">
        <v>341</v>
      </c>
      <c r="I59" s="16">
        <v>15</v>
      </c>
      <c r="J59" s="16">
        <v>21</v>
      </c>
    </row>
    <row r="60" spans="2:10" x14ac:dyDescent="0.2">
      <c r="B60" s="1" t="s">
        <v>115</v>
      </c>
      <c r="C60" s="25">
        <v>1915</v>
      </c>
      <c r="D60" s="16">
        <v>1912</v>
      </c>
      <c r="E60" s="16">
        <v>4783</v>
      </c>
      <c r="F60" s="55">
        <f t="shared" si="3"/>
        <v>2.5015690376569037</v>
      </c>
      <c r="G60" s="16">
        <v>3</v>
      </c>
      <c r="H60" s="16">
        <v>58</v>
      </c>
      <c r="I60" s="16">
        <v>12</v>
      </c>
      <c r="J60" s="16">
        <v>35</v>
      </c>
    </row>
    <row r="61" spans="2:10" x14ac:dyDescent="0.2">
      <c r="B61" s="1" t="s">
        <v>116</v>
      </c>
      <c r="C61" s="25">
        <v>2337</v>
      </c>
      <c r="D61" s="16">
        <v>2335</v>
      </c>
      <c r="E61" s="16">
        <v>5848</v>
      </c>
      <c r="F61" s="55">
        <f t="shared" si="3"/>
        <v>2.5044967880085651</v>
      </c>
      <c r="G61" s="16">
        <v>2</v>
      </c>
      <c r="H61" s="16">
        <v>104</v>
      </c>
      <c r="I61" s="16">
        <v>11</v>
      </c>
      <c r="J61" s="17">
        <v>27</v>
      </c>
    </row>
    <row r="62" spans="2:10" x14ac:dyDescent="0.2">
      <c r="B62" s="1" t="s">
        <v>118</v>
      </c>
      <c r="C62" s="25">
        <v>6465</v>
      </c>
      <c r="D62" s="16">
        <v>6448</v>
      </c>
      <c r="E62" s="16">
        <v>15190</v>
      </c>
      <c r="F62" s="55">
        <f t="shared" si="3"/>
        <v>2.3557692307692308</v>
      </c>
      <c r="G62" s="16">
        <v>17</v>
      </c>
      <c r="H62" s="16">
        <v>497</v>
      </c>
      <c r="I62" s="16">
        <v>46</v>
      </c>
      <c r="J62" s="16">
        <v>64</v>
      </c>
    </row>
    <row r="63" spans="2:10" x14ac:dyDescent="0.2">
      <c r="C63" s="8"/>
    </row>
    <row r="64" spans="2:10" x14ac:dyDescent="0.2">
      <c r="B64" s="1" t="s">
        <v>119</v>
      </c>
      <c r="C64" s="25">
        <v>8166</v>
      </c>
      <c r="D64" s="16">
        <v>8162</v>
      </c>
      <c r="E64" s="16">
        <v>19295</v>
      </c>
      <c r="F64" s="55">
        <f t="shared" ref="F64:F70" si="4">E64/D64</f>
        <v>2.3640039206076944</v>
      </c>
      <c r="G64" s="16">
        <v>4</v>
      </c>
      <c r="H64" s="16">
        <v>122</v>
      </c>
      <c r="I64" s="16">
        <v>40</v>
      </c>
      <c r="J64" s="16">
        <v>265</v>
      </c>
    </row>
    <row r="65" spans="1:10" x14ac:dyDescent="0.2">
      <c r="B65" s="1" t="s">
        <v>120</v>
      </c>
      <c r="C65" s="25">
        <v>1498</v>
      </c>
      <c r="D65" s="16">
        <v>1495</v>
      </c>
      <c r="E65" s="16">
        <v>3621</v>
      </c>
      <c r="F65" s="55">
        <f t="shared" si="4"/>
        <v>2.4220735785953176</v>
      </c>
      <c r="G65" s="16">
        <v>3</v>
      </c>
      <c r="H65" s="16">
        <v>156</v>
      </c>
      <c r="I65" s="16">
        <v>2</v>
      </c>
      <c r="J65" s="16">
        <v>7</v>
      </c>
    </row>
    <row r="66" spans="1:10" x14ac:dyDescent="0.2">
      <c r="B66" s="1" t="s">
        <v>121</v>
      </c>
      <c r="C66" s="25">
        <v>2402</v>
      </c>
      <c r="D66" s="16">
        <v>2395</v>
      </c>
      <c r="E66" s="16">
        <v>5658</v>
      </c>
      <c r="F66" s="55">
        <f t="shared" si="4"/>
        <v>2.3624217118997914</v>
      </c>
      <c r="G66" s="16">
        <v>7</v>
      </c>
      <c r="H66" s="16">
        <v>84</v>
      </c>
      <c r="I66" s="16">
        <v>8</v>
      </c>
      <c r="J66" s="17" t="s">
        <v>140</v>
      </c>
    </row>
    <row r="67" spans="1:10" x14ac:dyDescent="0.2">
      <c r="B67" s="1" t="s">
        <v>122</v>
      </c>
      <c r="C67" s="25">
        <v>1650</v>
      </c>
      <c r="D67" s="16">
        <v>1647</v>
      </c>
      <c r="E67" s="16">
        <v>3597</v>
      </c>
      <c r="F67" s="55">
        <f t="shared" si="4"/>
        <v>2.1839708561020035</v>
      </c>
      <c r="G67" s="16">
        <v>3</v>
      </c>
      <c r="H67" s="16">
        <v>129</v>
      </c>
      <c r="I67" s="16">
        <v>9</v>
      </c>
      <c r="J67" s="17" t="s">
        <v>140</v>
      </c>
    </row>
    <row r="68" spans="1:10" x14ac:dyDescent="0.2">
      <c r="B68" s="1" t="s">
        <v>123</v>
      </c>
      <c r="C68" s="25">
        <v>874</v>
      </c>
      <c r="D68" s="16">
        <v>872</v>
      </c>
      <c r="E68" s="16">
        <v>1953</v>
      </c>
      <c r="F68" s="55">
        <f t="shared" si="4"/>
        <v>2.2396788990825689</v>
      </c>
      <c r="G68" s="16">
        <v>2</v>
      </c>
      <c r="H68" s="16">
        <v>90</v>
      </c>
      <c r="I68" s="17">
        <v>4</v>
      </c>
      <c r="J68" s="16">
        <v>3</v>
      </c>
    </row>
    <row r="69" spans="1:10" x14ac:dyDescent="0.2">
      <c r="B69" s="1" t="s">
        <v>124</v>
      </c>
      <c r="C69" s="25">
        <v>1725</v>
      </c>
      <c r="D69" s="16">
        <v>1724</v>
      </c>
      <c r="E69" s="16">
        <v>3826</v>
      </c>
      <c r="F69" s="55">
        <f t="shared" si="4"/>
        <v>2.2192575406032482</v>
      </c>
      <c r="G69" s="16">
        <v>1</v>
      </c>
      <c r="H69" s="16">
        <v>43</v>
      </c>
      <c r="I69" s="16">
        <v>9</v>
      </c>
      <c r="J69" s="16">
        <v>45</v>
      </c>
    </row>
    <row r="70" spans="1:10" x14ac:dyDescent="0.2">
      <c r="B70" s="1" t="s">
        <v>125</v>
      </c>
      <c r="C70" s="25">
        <v>340</v>
      </c>
      <c r="D70" s="16">
        <v>315</v>
      </c>
      <c r="E70" s="16">
        <v>610</v>
      </c>
      <c r="F70" s="55">
        <f t="shared" si="4"/>
        <v>1.9365079365079365</v>
      </c>
      <c r="G70" s="17">
        <v>25</v>
      </c>
      <c r="H70" s="17">
        <v>25</v>
      </c>
      <c r="I70" s="16">
        <v>2</v>
      </c>
      <c r="J70" s="17" t="s">
        <v>140</v>
      </c>
    </row>
    <row r="71" spans="1:10" ht="18" thickBot="1" x14ac:dyDescent="0.25">
      <c r="B71" s="4"/>
      <c r="C71" s="36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26</v>
      </c>
      <c r="G72" s="2" t="s">
        <v>164</v>
      </c>
    </row>
    <row r="73" spans="1:10" x14ac:dyDescent="0.2">
      <c r="A73" s="1"/>
    </row>
  </sheetData>
  <mergeCells count="3">
    <mergeCell ref="I8:J8"/>
    <mergeCell ref="D9:F9"/>
    <mergeCell ref="G9:H9"/>
  </mergeCells>
  <phoneticPr fontId="2"/>
  <pageMargins left="0.32" right="0.49" top="0.55000000000000004" bottom="0.53" header="0.51200000000000001" footer="0.51200000000000001"/>
  <pageSetup paperSize="12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zoomScaleNormal="100" workbookViewId="0">
      <selection activeCell="K7" sqref="K7"/>
    </sheetView>
  </sheetViews>
  <sheetFormatPr defaultColWidth="13.375" defaultRowHeight="17.25" x14ac:dyDescent="0.2"/>
  <cols>
    <col min="1" max="1" width="13.375" style="2" customWidth="1"/>
    <col min="2" max="2" width="15.875" style="2" customWidth="1"/>
    <col min="3" max="8" width="13.375" style="2"/>
    <col min="9" max="11" width="12.125" style="2" customWidth="1"/>
    <col min="12" max="256" width="13.375" style="2"/>
    <col min="257" max="257" width="13.375" style="2" customWidth="1"/>
    <col min="258" max="258" width="15.875" style="2" customWidth="1"/>
    <col min="259" max="264" width="13.375" style="2"/>
    <col min="265" max="267" width="12.125" style="2" customWidth="1"/>
    <col min="268" max="512" width="13.375" style="2"/>
    <col min="513" max="513" width="13.375" style="2" customWidth="1"/>
    <col min="514" max="514" width="15.875" style="2" customWidth="1"/>
    <col min="515" max="520" width="13.375" style="2"/>
    <col min="521" max="523" width="12.125" style="2" customWidth="1"/>
    <col min="524" max="768" width="13.375" style="2"/>
    <col min="769" max="769" width="13.375" style="2" customWidth="1"/>
    <col min="770" max="770" width="15.875" style="2" customWidth="1"/>
    <col min="771" max="776" width="13.375" style="2"/>
    <col min="777" max="779" width="12.125" style="2" customWidth="1"/>
    <col min="780" max="1024" width="13.375" style="2"/>
    <col min="1025" max="1025" width="13.375" style="2" customWidth="1"/>
    <col min="1026" max="1026" width="15.875" style="2" customWidth="1"/>
    <col min="1027" max="1032" width="13.375" style="2"/>
    <col min="1033" max="1035" width="12.125" style="2" customWidth="1"/>
    <col min="1036" max="1280" width="13.375" style="2"/>
    <col min="1281" max="1281" width="13.375" style="2" customWidth="1"/>
    <col min="1282" max="1282" width="15.875" style="2" customWidth="1"/>
    <col min="1283" max="1288" width="13.375" style="2"/>
    <col min="1289" max="1291" width="12.125" style="2" customWidth="1"/>
    <col min="1292" max="1536" width="13.375" style="2"/>
    <col min="1537" max="1537" width="13.375" style="2" customWidth="1"/>
    <col min="1538" max="1538" width="15.875" style="2" customWidth="1"/>
    <col min="1539" max="1544" width="13.375" style="2"/>
    <col min="1545" max="1547" width="12.125" style="2" customWidth="1"/>
    <col min="1548" max="1792" width="13.375" style="2"/>
    <col min="1793" max="1793" width="13.375" style="2" customWidth="1"/>
    <col min="1794" max="1794" width="15.875" style="2" customWidth="1"/>
    <col min="1795" max="1800" width="13.375" style="2"/>
    <col min="1801" max="1803" width="12.125" style="2" customWidth="1"/>
    <col min="1804" max="2048" width="13.375" style="2"/>
    <col min="2049" max="2049" width="13.375" style="2" customWidth="1"/>
    <col min="2050" max="2050" width="15.875" style="2" customWidth="1"/>
    <col min="2051" max="2056" width="13.375" style="2"/>
    <col min="2057" max="2059" width="12.125" style="2" customWidth="1"/>
    <col min="2060" max="2304" width="13.375" style="2"/>
    <col min="2305" max="2305" width="13.375" style="2" customWidth="1"/>
    <col min="2306" max="2306" width="15.875" style="2" customWidth="1"/>
    <col min="2307" max="2312" width="13.375" style="2"/>
    <col min="2313" max="2315" width="12.125" style="2" customWidth="1"/>
    <col min="2316" max="2560" width="13.375" style="2"/>
    <col min="2561" max="2561" width="13.375" style="2" customWidth="1"/>
    <col min="2562" max="2562" width="15.875" style="2" customWidth="1"/>
    <col min="2563" max="2568" width="13.375" style="2"/>
    <col min="2569" max="2571" width="12.125" style="2" customWidth="1"/>
    <col min="2572" max="2816" width="13.375" style="2"/>
    <col min="2817" max="2817" width="13.375" style="2" customWidth="1"/>
    <col min="2818" max="2818" width="15.875" style="2" customWidth="1"/>
    <col min="2819" max="2824" width="13.375" style="2"/>
    <col min="2825" max="2827" width="12.125" style="2" customWidth="1"/>
    <col min="2828" max="3072" width="13.375" style="2"/>
    <col min="3073" max="3073" width="13.375" style="2" customWidth="1"/>
    <col min="3074" max="3074" width="15.875" style="2" customWidth="1"/>
    <col min="3075" max="3080" width="13.375" style="2"/>
    <col min="3081" max="3083" width="12.125" style="2" customWidth="1"/>
    <col min="3084" max="3328" width="13.375" style="2"/>
    <col min="3329" max="3329" width="13.375" style="2" customWidth="1"/>
    <col min="3330" max="3330" width="15.875" style="2" customWidth="1"/>
    <col min="3331" max="3336" width="13.375" style="2"/>
    <col min="3337" max="3339" width="12.125" style="2" customWidth="1"/>
    <col min="3340" max="3584" width="13.375" style="2"/>
    <col min="3585" max="3585" width="13.375" style="2" customWidth="1"/>
    <col min="3586" max="3586" width="15.875" style="2" customWidth="1"/>
    <col min="3587" max="3592" width="13.375" style="2"/>
    <col min="3593" max="3595" width="12.125" style="2" customWidth="1"/>
    <col min="3596" max="3840" width="13.375" style="2"/>
    <col min="3841" max="3841" width="13.375" style="2" customWidth="1"/>
    <col min="3842" max="3842" width="15.875" style="2" customWidth="1"/>
    <col min="3843" max="3848" width="13.375" style="2"/>
    <col min="3849" max="3851" width="12.125" style="2" customWidth="1"/>
    <col min="3852" max="4096" width="13.375" style="2"/>
    <col min="4097" max="4097" width="13.375" style="2" customWidth="1"/>
    <col min="4098" max="4098" width="15.875" style="2" customWidth="1"/>
    <col min="4099" max="4104" width="13.375" style="2"/>
    <col min="4105" max="4107" width="12.125" style="2" customWidth="1"/>
    <col min="4108" max="4352" width="13.375" style="2"/>
    <col min="4353" max="4353" width="13.375" style="2" customWidth="1"/>
    <col min="4354" max="4354" width="15.875" style="2" customWidth="1"/>
    <col min="4355" max="4360" width="13.375" style="2"/>
    <col min="4361" max="4363" width="12.125" style="2" customWidth="1"/>
    <col min="4364" max="4608" width="13.375" style="2"/>
    <col min="4609" max="4609" width="13.375" style="2" customWidth="1"/>
    <col min="4610" max="4610" width="15.875" style="2" customWidth="1"/>
    <col min="4611" max="4616" width="13.375" style="2"/>
    <col min="4617" max="4619" width="12.125" style="2" customWidth="1"/>
    <col min="4620" max="4864" width="13.375" style="2"/>
    <col min="4865" max="4865" width="13.375" style="2" customWidth="1"/>
    <col min="4866" max="4866" width="15.875" style="2" customWidth="1"/>
    <col min="4867" max="4872" width="13.375" style="2"/>
    <col min="4873" max="4875" width="12.125" style="2" customWidth="1"/>
    <col min="4876" max="5120" width="13.375" style="2"/>
    <col min="5121" max="5121" width="13.375" style="2" customWidth="1"/>
    <col min="5122" max="5122" width="15.875" style="2" customWidth="1"/>
    <col min="5123" max="5128" width="13.375" style="2"/>
    <col min="5129" max="5131" width="12.125" style="2" customWidth="1"/>
    <col min="5132" max="5376" width="13.375" style="2"/>
    <col min="5377" max="5377" width="13.375" style="2" customWidth="1"/>
    <col min="5378" max="5378" width="15.875" style="2" customWidth="1"/>
    <col min="5379" max="5384" width="13.375" style="2"/>
    <col min="5385" max="5387" width="12.125" style="2" customWidth="1"/>
    <col min="5388" max="5632" width="13.375" style="2"/>
    <col min="5633" max="5633" width="13.375" style="2" customWidth="1"/>
    <col min="5634" max="5634" width="15.875" style="2" customWidth="1"/>
    <col min="5635" max="5640" width="13.375" style="2"/>
    <col min="5641" max="5643" width="12.125" style="2" customWidth="1"/>
    <col min="5644" max="5888" width="13.375" style="2"/>
    <col min="5889" max="5889" width="13.375" style="2" customWidth="1"/>
    <col min="5890" max="5890" width="15.875" style="2" customWidth="1"/>
    <col min="5891" max="5896" width="13.375" style="2"/>
    <col min="5897" max="5899" width="12.125" style="2" customWidth="1"/>
    <col min="5900" max="6144" width="13.375" style="2"/>
    <col min="6145" max="6145" width="13.375" style="2" customWidth="1"/>
    <col min="6146" max="6146" width="15.875" style="2" customWidth="1"/>
    <col min="6147" max="6152" width="13.375" style="2"/>
    <col min="6153" max="6155" width="12.125" style="2" customWidth="1"/>
    <col min="6156" max="6400" width="13.375" style="2"/>
    <col min="6401" max="6401" width="13.375" style="2" customWidth="1"/>
    <col min="6402" max="6402" width="15.875" style="2" customWidth="1"/>
    <col min="6403" max="6408" width="13.375" style="2"/>
    <col min="6409" max="6411" width="12.125" style="2" customWidth="1"/>
    <col min="6412" max="6656" width="13.375" style="2"/>
    <col min="6657" max="6657" width="13.375" style="2" customWidth="1"/>
    <col min="6658" max="6658" width="15.875" style="2" customWidth="1"/>
    <col min="6659" max="6664" width="13.375" style="2"/>
    <col min="6665" max="6667" width="12.125" style="2" customWidth="1"/>
    <col min="6668" max="6912" width="13.375" style="2"/>
    <col min="6913" max="6913" width="13.375" style="2" customWidth="1"/>
    <col min="6914" max="6914" width="15.875" style="2" customWidth="1"/>
    <col min="6915" max="6920" width="13.375" style="2"/>
    <col min="6921" max="6923" width="12.125" style="2" customWidth="1"/>
    <col min="6924" max="7168" width="13.375" style="2"/>
    <col min="7169" max="7169" width="13.375" style="2" customWidth="1"/>
    <col min="7170" max="7170" width="15.875" style="2" customWidth="1"/>
    <col min="7171" max="7176" width="13.375" style="2"/>
    <col min="7177" max="7179" width="12.125" style="2" customWidth="1"/>
    <col min="7180" max="7424" width="13.375" style="2"/>
    <col min="7425" max="7425" width="13.375" style="2" customWidth="1"/>
    <col min="7426" max="7426" width="15.875" style="2" customWidth="1"/>
    <col min="7427" max="7432" width="13.375" style="2"/>
    <col min="7433" max="7435" width="12.125" style="2" customWidth="1"/>
    <col min="7436" max="7680" width="13.375" style="2"/>
    <col min="7681" max="7681" width="13.375" style="2" customWidth="1"/>
    <col min="7682" max="7682" width="15.875" style="2" customWidth="1"/>
    <col min="7683" max="7688" width="13.375" style="2"/>
    <col min="7689" max="7691" width="12.125" style="2" customWidth="1"/>
    <col min="7692" max="7936" width="13.375" style="2"/>
    <col min="7937" max="7937" width="13.375" style="2" customWidth="1"/>
    <col min="7938" max="7938" width="15.875" style="2" customWidth="1"/>
    <col min="7939" max="7944" width="13.375" style="2"/>
    <col min="7945" max="7947" width="12.125" style="2" customWidth="1"/>
    <col min="7948" max="8192" width="13.375" style="2"/>
    <col min="8193" max="8193" width="13.375" style="2" customWidth="1"/>
    <col min="8194" max="8194" width="15.875" style="2" customWidth="1"/>
    <col min="8195" max="8200" width="13.375" style="2"/>
    <col min="8201" max="8203" width="12.125" style="2" customWidth="1"/>
    <col min="8204" max="8448" width="13.375" style="2"/>
    <col min="8449" max="8449" width="13.375" style="2" customWidth="1"/>
    <col min="8450" max="8450" width="15.875" style="2" customWidth="1"/>
    <col min="8451" max="8456" width="13.375" style="2"/>
    <col min="8457" max="8459" width="12.125" style="2" customWidth="1"/>
    <col min="8460" max="8704" width="13.375" style="2"/>
    <col min="8705" max="8705" width="13.375" style="2" customWidth="1"/>
    <col min="8706" max="8706" width="15.875" style="2" customWidth="1"/>
    <col min="8707" max="8712" width="13.375" style="2"/>
    <col min="8713" max="8715" width="12.125" style="2" customWidth="1"/>
    <col min="8716" max="8960" width="13.375" style="2"/>
    <col min="8961" max="8961" width="13.375" style="2" customWidth="1"/>
    <col min="8962" max="8962" width="15.875" style="2" customWidth="1"/>
    <col min="8963" max="8968" width="13.375" style="2"/>
    <col min="8969" max="8971" width="12.125" style="2" customWidth="1"/>
    <col min="8972" max="9216" width="13.375" style="2"/>
    <col min="9217" max="9217" width="13.375" style="2" customWidth="1"/>
    <col min="9218" max="9218" width="15.875" style="2" customWidth="1"/>
    <col min="9219" max="9224" width="13.375" style="2"/>
    <col min="9225" max="9227" width="12.125" style="2" customWidth="1"/>
    <col min="9228" max="9472" width="13.375" style="2"/>
    <col min="9473" max="9473" width="13.375" style="2" customWidth="1"/>
    <col min="9474" max="9474" width="15.875" style="2" customWidth="1"/>
    <col min="9475" max="9480" width="13.375" style="2"/>
    <col min="9481" max="9483" width="12.125" style="2" customWidth="1"/>
    <col min="9484" max="9728" width="13.375" style="2"/>
    <col min="9729" max="9729" width="13.375" style="2" customWidth="1"/>
    <col min="9730" max="9730" width="15.875" style="2" customWidth="1"/>
    <col min="9731" max="9736" width="13.375" style="2"/>
    <col min="9737" max="9739" width="12.125" style="2" customWidth="1"/>
    <col min="9740" max="9984" width="13.375" style="2"/>
    <col min="9985" max="9985" width="13.375" style="2" customWidth="1"/>
    <col min="9986" max="9986" width="15.875" style="2" customWidth="1"/>
    <col min="9987" max="9992" width="13.375" style="2"/>
    <col min="9993" max="9995" width="12.125" style="2" customWidth="1"/>
    <col min="9996" max="10240" width="13.375" style="2"/>
    <col min="10241" max="10241" width="13.375" style="2" customWidth="1"/>
    <col min="10242" max="10242" width="15.875" style="2" customWidth="1"/>
    <col min="10243" max="10248" width="13.375" style="2"/>
    <col min="10249" max="10251" width="12.125" style="2" customWidth="1"/>
    <col min="10252" max="10496" width="13.375" style="2"/>
    <col min="10497" max="10497" width="13.375" style="2" customWidth="1"/>
    <col min="10498" max="10498" width="15.875" style="2" customWidth="1"/>
    <col min="10499" max="10504" width="13.375" style="2"/>
    <col min="10505" max="10507" width="12.125" style="2" customWidth="1"/>
    <col min="10508" max="10752" width="13.375" style="2"/>
    <col min="10753" max="10753" width="13.375" style="2" customWidth="1"/>
    <col min="10754" max="10754" width="15.875" style="2" customWidth="1"/>
    <col min="10755" max="10760" width="13.375" style="2"/>
    <col min="10761" max="10763" width="12.125" style="2" customWidth="1"/>
    <col min="10764" max="11008" width="13.375" style="2"/>
    <col min="11009" max="11009" width="13.375" style="2" customWidth="1"/>
    <col min="11010" max="11010" width="15.875" style="2" customWidth="1"/>
    <col min="11011" max="11016" width="13.375" style="2"/>
    <col min="11017" max="11019" width="12.125" style="2" customWidth="1"/>
    <col min="11020" max="11264" width="13.375" style="2"/>
    <col min="11265" max="11265" width="13.375" style="2" customWidth="1"/>
    <col min="11266" max="11266" width="15.875" style="2" customWidth="1"/>
    <col min="11267" max="11272" width="13.375" style="2"/>
    <col min="11273" max="11275" width="12.125" style="2" customWidth="1"/>
    <col min="11276" max="11520" width="13.375" style="2"/>
    <col min="11521" max="11521" width="13.375" style="2" customWidth="1"/>
    <col min="11522" max="11522" width="15.875" style="2" customWidth="1"/>
    <col min="11523" max="11528" width="13.375" style="2"/>
    <col min="11529" max="11531" width="12.125" style="2" customWidth="1"/>
    <col min="11532" max="11776" width="13.375" style="2"/>
    <col min="11777" max="11777" width="13.375" style="2" customWidth="1"/>
    <col min="11778" max="11778" width="15.875" style="2" customWidth="1"/>
    <col min="11779" max="11784" width="13.375" style="2"/>
    <col min="11785" max="11787" width="12.125" style="2" customWidth="1"/>
    <col min="11788" max="12032" width="13.375" style="2"/>
    <col min="12033" max="12033" width="13.375" style="2" customWidth="1"/>
    <col min="12034" max="12034" width="15.875" style="2" customWidth="1"/>
    <col min="12035" max="12040" width="13.375" style="2"/>
    <col min="12041" max="12043" width="12.125" style="2" customWidth="1"/>
    <col min="12044" max="12288" width="13.375" style="2"/>
    <col min="12289" max="12289" width="13.375" style="2" customWidth="1"/>
    <col min="12290" max="12290" width="15.875" style="2" customWidth="1"/>
    <col min="12291" max="12296" width="13.375" style="2"/>
    <col min="12297" max="12299" width="12.125" style="2" customWidth="1"/>
    <col min="12300" max="12544" width="13.375" style="2"/>
    <col min="12545" max="12545" width="13.375" style="2" customWidth="1"/>
    <col min="12546" max="12546" width="15.875" style="2" customWidth="1"/>
    <col min="12547" max="12552" width="13.375" style="2"/>
    <col min="12553" max="12555" width="12.125" style="2" customWidth="1"/>
    <col min="12556" max="12800" width="13.375" style="2"/>
    <col min="12801" max="12801" width="13.375" style="2" customWidth="1"/>
    <col min="12802" max="12802" width="15.875" style="2" customWidth="1"/>
    <col min="12803" max="12808" width="13.375" style="2"/>
    <col min="12809" max="12811" width="12.125" style="2" customWidth="1"/>
    <col min="12812" max="13056" width="13.375" style="2"/>
    <col min="13057" max="13057" width="13.375" style="2" customWidth="1"/>
    <col min="13058" max="13058" width="15.875" style="2" customWidth="1"/>
    <col min="13059" max="13064" width="13.375" style="2"/>
    <col min="13065" max="13067" width="12.125" style="2" customWidth="1"/>
    <col min="13068" max="13312" width="13.375" style="2"/>
    <col min="13313" max="13313" width="13.375" style="2" customWidth="1"/>
    <col min="13314" max="13314" width="15.875" style="2" customWidth="1"/>
    <col min="13315" max="13320" width="13.375" style="2"/>
    <col min="13321" max="13323" width="12.125" style="2" customWidth="1"/>
    <col min="13324" max="13568" width="13.375" style="2"/>
    <col min="13569" max="13569" width="13.375" style="2" customWidth="1"/>
    <col min="13570" max="13570" width="15.875" style="2" customWidth="1"/>
    <col min="13571" max="13576" width="13.375" style="2"/>
    <col min="13577" max="13579" width="12.125" style="2" customWidth="1"/>
    <col min="13580" max="13824" width="13.375" style="2"/>
    <col min="13825" max="13825" width="13.375" style="2" customWidth="1"/>
    <col min="13826" max="13826" width="15.875" style="2" customWidth="1"/>
    <col min="13827" max="13832" width="13.375" style="2"/>
    <col min="13833" max="13835" width="12.125" style="2" customWidth="1"/>
    <col min="13836" max="14080" width="13.375" style="2"/>
    <col min="14081" max="14081" width="13.375" style="2" customWidth="1"/>
    <col min="14082" max="14082" width="15.875" style="2" customWidth="1"/>
    <col min="14083" max="14088" width="13.375" style="2"/>
    <col min="14089" max="14091" width="12.125" style="2" customWidth="1"/>
    <col min="14092" max="14336" width="13.375" style="2"/>
    <col min="14337" max="14337" width="13.375" style="2" customWidth="1"/>
    <col min="14338" max="14338" width="15.875" style="2" customWidth="1"/>
    <col min="14339" max="14344" width="13.375" style="2"/>
    <col min="14345" max="14347" width="12.125" style="2" customWidth="1"/>
    <col min="14348" max="14592" width="13.375" style="2"/>
    <col min="14593" max="14593" width="13.375" style="2" customWidth="1"/>
    <col min="14594" max="14594" width="15.875" style="2" customWidth="1"/>
    <col min="14595" max="14600" width="13.375" style="2"/>
    <col min="14601" max="14603" width="12.125" style="2" customWidth="1"/>
    <col min="14604" max="14848" width="13.375" style="2"/>
    <col min="14849" max="14849" width="13.375" style="2" customWidth="1"/>
    <col min="14850" max="14850" width="15.875" style="2" customWidth="1"/>
    <col min="14851" max="14856" width="13.375" style="2"/>
    <col min="14857" max="14859" width="12.125" style="2" customWidth="1"/>
    <col min="14860" max="15104" width="13.375" style="2"/>
    <col min="15105" max="15105" width="13.375" style="2" customWidth="1"/>
    <col min="15106" max="15106" width="15.875" style="2" customWidth="1"/>
    <col min="15107" max="15112" width="13.375" style="2"/>
    <col min="15113" max="15115" width="12.125" style="2" customWidth="1"/>
    <col min="15116" max="15360" width="13.375" style="2"/>
    <col min="15361" max="15361" width="13.375" style="2" customWidth="1"/>
    <col min="15362" max="15362" width="15.875" style="2" customWidth="1"/>
    <col min="15363" max="15368" width="13.375" style="2"/>
    <col min="15369" max="15371" width="12.125" style="2" customWidth="1"/>
    <col min="15372" max="15616" width="13.375" style="2"/>
    <col min="15617" max="15617" width="13.375" style="2" customWidth="1"/>
    <col min="15618" max="15618" width="15.875" style="2" customWidth="1"/>
    <col min="15619" max="15624" width="13.375" style="2"/>
    <col min="15625" max="15627" width="12.125" style="2" customWidth="1"/>
    <col min="15628" max="15872" width="13.375" style="2"/>
    <col min="15873" max="15873" width="13.375" style="2" customWidth="1"/>
    <col min="15874" max="15874" width="15.875" style="2" customWidth="1"/>
    <col min="15875" max="15880" width="13.375" style="2"/>
    <col min="15881" max="15883" width="12.125" style="2" customWidth="1"/>
    <col min="15884" max="16128" width="13.375" style="2"/>
    <col min="16129" max="16129" width="13.375" style="2" customWidth="1"/>
    <col min="16130" max="16130" width="15.875" style="2" customWidth="1"/>
    <col min="16131" max="16136" width="13.375" style="2"/>
    <col min="16137" max="16139" width="12.125" style="2" customWidth="1"/>
    <col min="16140" max="16384" width="13.375" style="2"/>
  </cols>
  <sheetData>
    <row r="1" spans="1:11" x14ac:dyDescent="0.2">
      <c r="A1" s="1"/>
    </row>
    <row r="6" spans="1:11" x14ac:dyDescent="0.2">
      <c r="F6" s="3" t="s">
        <v>142</v>
      </c>
    </row>
    <row r="7" spans="1:11" x14ac:dyDescent="0.2">
      <c r="C7" s="3" t="s">
        <v>165</v>
      </c>
      <c r="F7" s="1" t="s">
        <v>166</v>
      </c>
    </row>
    <row r="8" spans="1:11" x14ac:dyDescent="0.2">
      <c r="C8" s="1" t="s">
        <v>167</v>
      </c>
    </row>
    <row r="9" spans="1:11" ht="18" thickBot="1" x14ac:dyDescent="0.25">
      <c r="B9" s="4"/>
      <c r="C9" s="56" t="s">
        <v>168</v>
      </c>
      <c r="D9" s="4"/>
      <c r="E9" s="4"/>
      <c r="F9" s="4"/>
      <c r="G9" s="4"/>
      <c r="H9" s="4"/>
      <c r="I9" s="4"/>
      <c r="J9" s="56" t="s">
        <v>169</v>
      </c>
      <c r="K9" s="4"/>
    </row>
    <row r="10" spans="1:11" x14ac:dyDescent="0.2">
      <c r="C10" s="22" t="s">
        <v>170</v>
      </c>
      <c r="D10" s="9"/>
      <c r="E10" s="9"/>
      <c r="F10" s="57" t="s">
        <v>171</v>
      </c>
      <c r="G10" s="9"/>
      <c r="H10" s="9"/>
      <c r="I10" s="9"/>
      <c r="J10" s="9"/>
      <c r="K10" s="9"/>
    </row>
    <row r="11" spans="1:11" x14ac:dyDescent="0.2">
      <c r="B11" s="9"/>
      <c r="C11" s="13" t="s">
        <v>172</v>
      </c>
      <c r="D11" s="13" t="s">
        <v>173</v>
      </c>
      <c r="E11" s="13" t="s">
        <v>174</v>
      </c>
      <c r="F11" s="13" t="s">
        <v>175</v>
      </c>
      <c r="G11" s="13" t="s">
        <v>176</v>
      </c>
      <c r="H11" s="13" t="s">
        <v>177</v>
      </c>
      <c r="I11" s="13" t="s">
        <v>178</v>
      </c>
      <c r="J11" s="13" t="s">
        <v>179</v>
      </c>
      <c r="K11" s="12" t="s">
        <v>180</v>
      </c>
    </row>
    <row r="12" spans="1:11" x14ac:dyDescent="0.2">
      <c r="C12" s="8"/>
    </row>
    <row r="13" spans="1:11" x14ac:dyDescent="0.2">
      <c r="B13" s="53" t="s">
        <v>163</v>
      </c>
      <c r="C13" s="11">
        <f t="shared" ref="C13:K13" si="0">SUM(C15:C70)</f>
        <v>379753</v>
      </c>
      <c r="D13" s="6">
        <f t="shared" si="0"/>
        <v>83448</v>
      </c>
      <c r="E13" s="6">
        <f t="shared" si="0"/>
        <v>108548</v>
      </c>
      <c r="F13" s="6">
        <f t="shared" si="0"/>
        <v>73884</v>
      </c>
      <c r="G13" s="6">
        <f t="shared" si="0"/>
        <v>67178</v>
      </c>
      <c r="H13" s="6">
        <f t="shared" si="0"/>
        <v>27608</v>
      </c>
      <c r="I13" s="6">
        <f t="shared" si="0"/>
        <v>12805</v>
      </c>
      <c r="J13" s="6">
        <f t="shared" si="0"/>
        <v>4982</v>
      </c>
      <c r="K13" s="6">
        <f t="shared" si="0"/>
        <v>1300</v>
      </c>
    </row>
    <row r="14" spans="1:11" x14ac:dyDescent="0.2">
      <c r="C14" s="8"/>
    </row>
    <row r="15" spans="1:11" x14ac:dyDescent="0.2">
      <c r="B15" s="1" t="s">
        <v>75</v>
      </c>
      <c r="C15" s="14">
        <f t="shared" ref="C15:C21" si="1">SUM(D15:K15)</f>
        <v>143381</v>
      </c>
      <c r="D15" s="16">
        <v>34157</v>
      </c>
      <c r="E15" s="16">
        <v>40733</v>
      </c>
      <c r="F15" s="16">
        <v>28919</v>
      </c>
      <c r="G15" s="16">
        <v>26285</v>
      </c>
      <c r="H15" s="16">
        <v>8842</v>
      </c>
      <c r="I15" s="16">
        <v>3255</v>
      </c>
      <c r="J15" s="16">
        <v>961</v>
      </c>
      <c r="K15" s="16">
        <v>229</v>
      </c>
    </row>
    <row r="16" spans="1:11" x14ac:dyDescent="0.2">
      <c r="B16" s="1" t="s">
        <v>76</v>
      </c>
      <c r="C16" s="14">
        <f t="shared" si="1"/>
        <v>16158</v>
      </c>
      <c r="D16" s="16">
        <v>3108</v>
      </c>
      <c r="E16" s="16">
        <v>5012</v>
      </c>
      <c r="F16" s="16">
        <v>3229</v>
      </c>
      <c r="G16" s="16">
        <v>2909</v>
      </c>
      <c r="H16" s="16">
        <v>1156</v>
      </c>
      <c r="I16" s="16">
        <v>520</v>
      </c>
      <c r="J16" s="16">
        <v>182</v>
      </c>
      <c r="K16" s="16">
        <v>42</v>
      </c>
    </row>
    <row r="17" spans="2:11" x14ac:dyDescent="0.2">
      <c r="B17" s="1" t="s">
        <v>77</v>
      </c>
      <c r="C17" s="14">
        <f t="shared" si="1"/>
        <v>16910</v>
      </c>
      <c r="D17" s="16">
        <v>2202</v>
      </c>
      <c r="E17" s="16">
        <v>4035</v>
      </c>
      <c r="F17" s="16">
        <v>3519</v>
      </c>
      <c r="G17" s="16">
        <v>4160</v>
      </c>
      <c r="H17" s="16">
        <v>1847</v>
      </c>
      <c r="I17" s="16">
        <v>779</v>
      </c>
      <c r="J17" s="16">
        <v>300</v>
      </c>
      <c r="K17" s="16">
        <v>68</v>
      </c>
    </row>
    <row r="18" spans="2:11" x14ac:dyDescent="0.2">
      <c r="B18" s="1" t="s">
        <v>78</v>
      </c>
      <c r="C18" s="14">
        <f t="shared" si="1"/>
        <v>10544</v>
      </c>
      <c r="D18" s="16">
        <v>1705</v>
      </c>
      <c r="E18" s="16">
        <v>2633</v>
      </c>
      <c r="F18" s="16">
        <v>2046</v>
      </c>
      <c r="G18" s="16">
        <v>2023</v>
      </c>
      <c r="H18" s="16">
        <v>1110</v>
      </c>
      <c r="I18" s="16">
        <v>666</v>
      </c>
      <c r="J18" s="16">
        <v>286</v>
      </c>
      <c r="K18" s="16">
        <v>75</v>
      </c>
    </row>
    <row r="19" spans="2:11" x14ac:dyDescent="0.2">
      <c r="B19" s="1" t="s">
        <v>79</v>
      </c>
      <c r="C19" s="14">
        <f t="shared" si="1"/>
        <v>9807</v>
      </c>
      <c r="D19" s="16">
        <v>2341</v>
      </c>
      <c r="E19" s="16">
        <v>2737</v>
      </c>
      <c r="F19" s="16">
        <v>1878</v>
      </c>
      <c r="G19" s="16">
        <v>1504</v>
      </c>
      <c r="H19" s="16">
        <v>713</v>
      </c>
      <c r="I19" s="16">
        <v>393</v>
      </c>
      <c r="J19" s="16">
        <v>193</v>
      </c>
      <c r="K19" s="16">
        <v>48</v>
      </c>
    </row>
    <row r="20" spans="2:11" x14ac:dyDescent="0.2">
      <c r="B20" s="1" t="s">
        <v>80</v>
      </c>
      <c r="C20" s="14">
        <f t="shared" si="1"/>
        <v>26254</v>
      </c>
      <c r="D20" s="16">
        <v>6566</v>
      </c>
      <c r="E20" s="16">
        <v>7607</v>
      </c>
      <c r="F20" s="16">
        <v>5127</v>
      </c>
      <c r="G20" s="16">
        <v>4259</v>
      </c>
      <c r="H20" s="16">
        <v>1659</v>
      </c>
      <c r="I20" s="16">
        <v>656</v>
      </c>
      <c r="J20" s="16">
        <v>286</v>
      </c>
      <c r="K20" s="16">
        <v>94</v>
      </c>
    </row>
    <row r="21" spans="2:11" x14ac:dyDescent="0.2">
      <c r="B21" s="1" t="s">
        <v>81</v>
      </c>
      <c r="C21" s="14">
        <f t="shared" si="1"/>
        <v>13726</v>
      </c>
      <c r="D21" s="16">
        <v>4052</v>
      </c>
      <c r="E21" s="16">
        <v>4509</v>
      </c>
      <c r="F21" s="16">
        <v>2428</v>
      </c>
      <c r="G21" s="16">
        <v>1891</v>
      </c>
      <c r="H21" s="16">
        <v>647</v>
      </c>
      <c r="I21" s="16">
        <v>154</v>
      </c>
      <c r="J21" s="16">
        <v>37</v>
      </c>
      <c r="K21" s="16">
        <v>8</v>
      </c>
    </row>
    <row r="22" spans="2:11" x14ac:dyDescent="0.2">
      <c r="C22" s="8"/>
    </row>
    <row r="23" spans="2:11" x14ac:dyDescent="0.2">
      <c r="B23" s="1" t="s">
        <v>82</v>
      </c>
      <c r="C23" s="14">
        <f t="shared" ref="C23:C31" si="2">SUM(D23:K23)</f>
        <v>4467</v>
      </c>
      <c r="D23" s="16">
        <v>608</v>
      </c>
      <c r="E23" s="16">
        <v>1153</v>
      </c>
      <c r="F23" s="16">
        <v>867</v>
      </c>
      <c r="G23" s="16">
        <v>799</v>
      </c>
      <c r="H23" s="16">
        <v>515</v>
      </c>
      <c r="I23" s="16">
        <v>343</v>
      </c>
      <c r="J23" s="16">
        <v>144</v>
      </c>
      <c r="K23" s="16">
        <v>38</v>
      </c>
    </row>
    <row r="24" spans="2:11" x14ac:dyDescent="0.2">
      <c r="B24" s="1" t="s">
        <v>83</v>
      </c>
      <c r="C24" s="14">
        <f t="shared" si="2"/>
        <v>2693</v>
      </c>
      <c r="D24" s="16">
        <v>434</v>
      </c>
      <c r="E24" s="16">
        <v>802</v>
      </c>
      <c r="F24" s="16">
        <v>555</v>
      </c>
      <c r="G24" s="16">
        <v>457</v>
      </c>
      <c r="H24" s="16">
        <v>246</v>
      </c>
      <c r="I24" s="16">
        <v>143</v>
      </c>
      <c r="J24" s="16">
        <v>46</v>
      </c>
      <c r="K24" s="16">
        <v>10</v>
      </c>
    </row>
    <row r="25" spans="2:11" x14ac:dyDescent="0.2">
      <c r="B25" s="1" t="s">
        <v>84</v>
      </c>
      <c r="C25" s="14">
        <f t="shared" si="2"/>
        <v>1520</v>
      </c>
      <c r="D25" s="16">
        <v>343</v>
      </c>
      <c r="E25" s="16">
        <v>570</v>
      </c>
      <c r="F25" s="16">
        <v>231</v>
      </c>
      <c r="G25" s="16">
        <v>176</v>
      </c>
      <c r="H25" s="16">
        <v>97</v>
      </c>
      <c r="I25" s="16">
        <v>70</v>
      </c>
      <c r="J25" s="16">
        <v>30</v>
      </c>
      <c r="K25" s="16">
        <v>3</v>
      </c>
    </row>
    <row r="26" spans="2:11" x14ac:dyDescent="0.2">
      <c r="B26" s="1" t="s">
        <v>85</v>
      </c>
      <c r="C26" s="14">
        <f t="shared" si="2"/>
        <v>4899</v>
      </c>
      <c r="D26" s="16">
        <v>946</v>
      </c>
      <c r="E26" s="16">
        <v>1171</v>
      </c>
      <c r="F26" s="16">
        <v>942</v>
      </c>
      <c r="G26" s="16">
        <v>915</v>
      </c>
      <c r="H26" s="16">
        <v>472</v>
      </c>
      <c r="I26" s="16">
        <v>330</v>
      </c>
      <c r="J26" s="16">
        <v>91</v>
      </c>
      <c r="K26" s="16">
        <v>32</v>
      </c>
    </row>
    <row r="27" spans="2:11" x14ac:dyDescent="0.2">
      <c r="B27" s="1" t="s">
        <v>86</v>
      </c>
      <c r="C27" s="14">
        <f t="shared" si="2"/>
        <v>4998</v>
      </c>
      <c r="D27" s="16">
        <v>629</v>
      </c>
      <c r="E27" s="16">
        <v>1269</v>
      </c>
      <c r="F27" s="16">
        <v>887</v>
      </c>
      <c r="G27" s="16">
        <v>1041</v>
      </c>
      <c r="H27" s="16">
        <v>570</v>
      </c>
      <c r="I27" s="16">
        <v>408</v>
      </c>
      <c r="J27" s="16">
        <v>153</v>
      </c>
      <c r="K27" s="16">
        <v>41</v>
      </c>
    </row>
    <row r="28" spans="2:11" x14ac:dyDescent="0.2">
      <c r="B28" s="1" t="s">
        <v>87</v>
      </c>
      <c r="C28" s="14">
        <f t="shared" si="2"/>
        <v>2823</v>
      </c>
      <c r="D28" s="16">
        <v>500</v>
      </c>
      <c r="E28" s="16">
        <v>744</v>
      </c>
      <c r="F28" s="16">
        <v>496</v>
      </c>
      <c r="G28" s="16">
        <v>529</v>
      </c>
      <c r="H28" s="16">
        <v>288</v>
      </c>
      <c r="I28" s="16">
        <v>178</v>
      </c>
      <c r="J28" s="16">
        <v>74</v>
      </c>
      <c r="K28" s="16">
        <v>14</v>
      </c>
    </row>
    <row r="29" spans="2:11" x14ac:dyDescent="0.2">
      <c r="B29" s="1" t="s">
        <v>88</v>
      </c>
      <c r="C29" s="14">
        <f t="shared" si="2"/>
        <v>2538</v>
      </c>
      <c r="D29" s="16">
        <v>382</v>
      </c>
      <c r="E29" s="16">
        <v>705</v>
      </c>
      <c r="F29" s="16">
        <v>481</v>
      </c>
      <c r="G29" s="16">
        <v>470</v>
      </c>
      <c r="H29" s="16">
        <v>268</v>
      </c>
      <c r="I29" s="16">
        <v>149</v>
      </c>
      <c r="J29" s="16">
        <v>71</v>
      </c>
      <c r="K29" s="16">
        <v>12</v>
      </c>
    </row>
    <row r="30" spans="2:11" x14ac:dyDescent="0.2">
      <c r="B30" s="1" t="s">
        <v>89</v>
      </c>
      <c r="C30" s="14">
        <f t="shared" si="2"/>
        <v>6632</v>
      </c>
      <c r="D30" s="16">
        <v>705</v>
      </c>
      <c r="E30" s="16">
        <v>1683</v>
      </c>
      <c r="F30" s="16">
        <v>1502</v>
      </c>
      <c r="G30" s="16">
        <v>1720</v>
      </c>
      <c r="H30" s="16">
        <v>674</v>
      </c>
      <c r="I30" s="16">
        <v>259</v>
      </c>
      <c r="J30" s="16">
        <v>69</v>
      </c>
      <c r="K30" s="16">
        <v>20</v>
      </c>
    </row>
    <row r="31" spans="2:11" x14ac:dyDescent="0.2">
      <c r="B31" s="1" t="s">
        <v>90</v>
      </c>
      <c r="C31" s="14">
        <f t="shared" si="2"/>
        <v>16178</v>
      </c>
      <c r="D31" s="16">
        <v>2831</v>
      </c>
      <c r="E31" s="16">
        <v>3942</v>
      </c>
      <c r="F31" s="16">
        <v>3649</v>
      </c>
      <c r="G31" s="16">
        <v>3793</v>
      </c>
      <c r="H31" s="16">
        <v>1292</v>
      </c>
      <c r="I31" s="16">
        <v>496</v>
      </c>
      <c r="J31" s="16">
        <v>144</v>
      </c>
      <c r="K31" s="16">
        <v>31</v>
      </c>
    </row>
    <row r="32" spans="2:11" x14ac:dyDescent="0.2">
      <c r="C32" s="8"/>
    </row>
    <row r="33" spans="2:11" x14ac:dyDescent="0.2">
      <c r="B33" s="1" t="s">
        <v>91</v>
      </c>
      <c r="C33" s="14">
        <f>SUM(D33:K33)</f>
        <v>6365</v>
      </c>
      <c r="D33" s="16">
        <v>1019</v>
      </c>
      <c r="E33" s="16">
        <v>1722</v>
      </c>
      <c r="F33" s="16">
        <v>1188</v>
      </c>
      <c r="G33" s="16">
        <v>1109</v>
      </c>
      <c r="H33" s="16">
        <v>602</v>
      </c>
      <c r="I33" s="16">
        <v>455</v>
      </c>
      <c r="J33" s="16">
        <v>226</v>
      </c>
      <c r="K33" s="16">
        <v>44</v>
      </c>
    </row>
    <row r="34" spans="2:11" x14ac:dyDescent="0.2">
      <c r="B34" s="1" t="s">
        <v>92</v>
      </c>
      <c r="C34" s="14">
        <f>SUM(D34:K34)</f>
        <v>5201</v>
      </c>
      <c r="D34" s="16">
        <v>950</v>
      </c>
      <c r="E34" s="16">
        <v>1454</v>
      </c>
      <c r="F34" s="16">
        <v>1016</v>
      </c>
      <c r="G34" s="16">
        <v>947</v>
      </c>
      <c r="H34" s="16">
        <v>474</v>
      </c>
      <c r="I34" s="16">
        <v>242</v>
      </c>
      <c r="J34" s="16">
        <v>95</v>
      </c>
      <c r="K34" s="16">
        <v>23</v>
      </c>
    </row>
    <row r="35" spans="2:11" x14ac:dyDescent="0.2">
      <c r="B35" s="1" t="s">
        <v>93</v>
      </c>
      <c r="C35" s="14">
        <f>SUM(D35:K35)</f>
        <v>1893</v>
      </c>
      <c r="D35" s="16">
        <v>310</v>
      </c>
      <c r="E35" s="16">
        <v>539</v>
      </c>
      <c r="F35" s="16">
        <v>340</v>
      </c>
      <c r="G35" s="16">
        <v>275</v>
      </c>
      <c r="H35" s="16">
        <v>204</v>
      </c>
      <c r="I35" s="16">
        <v>129</v>
      </c>
      <c r="J35" s="16">
        <v>83</v>
      </c>
      <c r="K35" s="16">
        <v>13</v>
      </c>
    </row>
    <row r="36" spans="2:11" x14ac:dyDescent="0.2">
      <c r="B36" s="1" t="s">
        <v>94</v>
      </c>
      <c r="C36" s="14">
        <f>SUM(D36:K36)</f>
        <v>2177</v>
      </c>
      <c r="D36" s="16">
        <v>926</v>
      </c>
      <c r="E36" s="16">
        <v>576</v>
      </c>
      <c r="F36" s="16">
        <v>265</v>
      </c>
      <c r="G36" s="16">
        <v>185</v>
      </c>
      <c r="H36" s="16">
        <v>118</v>
      </c>
      <c r="I36" s="16">
        <v>56</v>
      </c>
      <c r="J36" s="16">
        <v>23</v>
      </c>
      <c r="K36" s="16">
        <v>28</v>
      </c>
    </row>
    <row r="37" spans="2:11" x14ac:dyDescent="0.2">
      <c r="B37" s="1" t="s">
        <v>95</v>
      </c>
      <c r="C37" s="14">
        <f>SUM(D37:K37)</f>
        <v>257</v>
      </c>
      <c r="D37" s="16">
        <v>72</v>
      </c>
      <c r="E37" s="16">
        <v>108</v>
      </c>
      <c r="F37" s="16">
        <v>30</v>
      </c>
      <c r="G37" s="16">
        <v>21</v>
      </c>
      <c r="H37" s="16">
        <v>17</v>
      </c>
      <c r="I37" s="16">
        <v>6</v>
      </c>
      <c r="J37" s="16">
        <v>1</v>
      </c>
      <c r="K37" s="16">
        <v>2</v>
      </c>
    </row>
    <row r="38" spans="2:11" x14ac:dyDescent="0.2">
      <c r="C38" s="8"/>
    </row>
    <row r="39" spans="2:11" x14ac:dyDescent="0.2">
      <c r="B39" s="1" t="s">
        <v>96</v>
      </c>
      <c r="C39" s="14">
        <f>SUM(D39:K39)</f>
        <v>5138</v>
      </c>
      <c r="D39" s="16">
        <v>1120</v>
      </c>
      <c r="E39" s="16">
        <v>1311</v>
      </c>
      <c r="F39" s="16">
        <v>944</v>
      </c>
      <c r="G39" s="16">
        <v>871</v>
      </c>
      <c r="H39" s="16">
        <v>456</v>
      </c>
      <c r="I39" s="16">
        <v>296</v>
      </c>
      <c r="J39" s="16">
        <v>101</v>
      </c>
      <c r="K39" s="16">
        <v>39</v>
      </c>
    </row>
    <row r="40" spans="2:11" x14ac:dyDescent="0.2">
      <c r="B40" s="1" t="s">
        <v>97</v>
      </c>
      <c r="C40" s="14">
        <f>SUM(D40:K40)</f>
        <v>2499</v>
      </c>
      <c r="D40" s="16">
        <v>396</v>
      </c>
      <c r="E40" s="16">
        <v>592</v>
      </c>
      <c r="F40" s="16">
        <v>460</v>
      </c>
      <c r="G40" s="16">
        <v>420</v>
      </c>
      <c r="H40" s="16">
        <v>265</v>
      </c>
      <c r="I40" s="16">
        <v>215</v>
      </c>
      <c r="J40" s="16">
        <v>113</v>
      </c>
      <c r="K40" s="16">
        <v>38</v>
      </c>
    </row>
    <row r="41" spans="2:11" x14ac:dyDescent="0.2">
      <c r="B41" s="1" t="s">
        <v>98</v>
      </c>
      <c r="C41" s="14">
        <f>SUM(D41:K41)</f>
        <v>4139</v>
      </c>
      <c r="D41" s="16">
        <v>537</v>
      </c>
      <c r="E41" s="16">
        <v>919</v>
      </c>
      <c r="F41" s="16">
        <v>755</v>
      </c>
      <c r="G41" s="16">
        <v>874</v>
      </c>
      <c r="H41" s="16">
        <v>472</v>
      </c>
      <c r="I41" s="16">
        <v>353</v>
      </c>
      <c r="J41" s="16">
        <v>172</v>
      </c>
      <c r="K41" s="16">
        <v>57</v>
      </c>
    </row>
    <row r="42" spans="2:11" x14ac:dyDescent="0.2">
      <c r="B42" s="1" t="s">
        <v>99</v>
      </c>
      <c r="C42" s="14">
        <f>SUM(D42:K42)</f>
        <v>2879</v>
      </c>
      <c r="D42" s="16">
        <v>394</v>
      </c>
      <c r="E42" s="16">
        <v>788</v>
      </c>
      <c r="F42" s="16">
        <v>504</v>
      </c>
      <c r="G42" s="16">
        <v>497</v>
      </c>
      <c r="H42" s="16">
        <v>319</v>
      </c>
      <c r="I42" s="16">
        <v>214</v>
      </c>
      <c r="J42" s="16">
        <v>124</v>
      </c>
      <c r="K42" s="16">
        <v>39</v>
      </c>
    </row>
    <row r="43" spans="2:11" x14ac:dyDescent="0.2">
      <c r="B43" s="1" t="s">
        <v>100</v>
      </c>
      <c r="C43" s="14">
        <f>SUM(D43:K43)</f>
        <v>2041</v>
      </c>
      <c r="D43" s="16">
        <v>583</v>
      </c>
      <c r="E43" s="16">
        <v>713</v>
      </c>
      <c r="F43" s="16">
        <v>303</v>
      </c>
      <c r="G43" s="16">
        <v>203</v>
      </c>
      <c r="H43" s="16">
        <v>128</v>
      </c>
      <c r="I43" s="16">
        <v>66</v>
      </c>
      <c r="J43" s="16">
        <v>39</v>
      </c>
      <c r="K43" s="16">
        <v>6</v>
      </c>
    </row>
    <row r="44" spans="2:11" x14ac:dyDescent="0.2">
      <c r="C44" s="8"/>
    </row>
    <row r="45" spans="2:11" x14ac:dyDescent="0.2">
      <c r="B45" s="1" t="s">
        <v>101</v>
      </c>
      <c r="C45" s="14">
        <f t="shared" ref="C45:C54" si="3">SUM(D45:K45)</f>
        <v>3117</v>
      </c>
      <c r="D45" s="16">
        <v>733</v>
      </c>
      <c r="E45" s="16">
        <v>991</v>
      </c>
      <c r="F45" s="16">
        <v>563</v>
      </c>
      <c r="G45" s="16">
        <v>487</v>
      </c>
      <c r="H45" s="16">
        <v>212</v>
      </c>
      <c r="I45" s="16">
        <v>86</v>
      </c>
      <c r="J45" s="16">
        <v>38</v>
      </c>
      <c r="K45" s="16">
        <v>7</v>
      </c>
    </row>
    <row r="46" spans="2:11" x14ac:dyDescent="0.2">
      <c r="B46" s="1" t="s">
        <v>102</v>
      </c>
      <c r="C46" s="14">
        <f t="shared" si="3"/>
        <v>2317</v>
      </c>
      <c r="D46" s="16">
        <v>359</v>
      </c>
      <c r="E46" s="16">
        <v>676</v>
      </c>
      <c r="F46" s="16">
        <v>464</v>
      </c>
      <c r="G46" s="16">
        <v>390</v>
      </c>
      <c r="H46" s="16">
        <v>203</v>
      </c>
      <c r="I46" s="16">
        <v>131</v>
      </c>
      <c r="J46" s="16">
        <v>77</v>
      </c>
      <c r="K46" s="16">
        <v>17</v>
      </c>
    </row>
    <row r="47" spans="2:11" x14ac:dyDescent="0.2">
      <c r="B47" s="1" t="s">
        <v>103</v>
      </c>
      <c r="C47" s="14">
        <f t="shared" si="3"/>
        <v>2555</v>
      </c>
      <c r="D47" s="16">
        <v>528</v>
      </c>
      <c r="E47" s="16">
        <v>738</v>
      </c>
      <c r="F47" s="16">
        <v>473</v>
      </c>
      <c r="G47" s="16">
        <v>404</v>
      </c>
      <c r="H47" s="16">
        <v>229</v>
      </c>
      <c r="I47" s="16">
        <v>111</v>
      </c>
      <c r="J47" s="16">
        <v>54</v>
      </c>
      <c r="K47" s="16">
        <v>18</v>
      </c>
    </row>
    <row r="48" spans="2:11" x14ac:dyDescent="0.2">
      <c r="B48" s="1" t="s">
        <v>104</v>
      </c>
      <c r="C48" s="14">
        <f t="shared" si="3"/>
        <v>1991</v>
      </c>
      <c r="D48" s="16">
        <v>275</v>
      </c>
      <c r="E48" s="16">
        <v>478</v>
      </c>
      <c r="F48" s="16">
        <v>374</v>
      </c>
      <c r="G48" s="16">
        <v>353</v>
      </c>
      <c r="H48" s="16">
        <v>249</v>
      </c>
      <c r="I48" s="16">
        <v>162</v>
      </c>
      <c r="J48" s="16">
        <v>86</v>
      </c>
      <c r="K48" s="16">
        <v>14</v>
      </c>
    </row>
    <row r="49" spans="2:11" x14ac:dyDescent="0.2">
      <c r="B49" s="1" t="s">
        <v>105</v>
      </c>
      <c r="C49" s="14">
        <f t="shared" si="3"/>
        <v>898</v>
      </c>
      <c r="D49" s="16">
        <v>238</v>
      </c>
      <c r="E49" s="16">
        <v>292</v>
      </c>
      <c r="F49" s="16">
        <v>121</v>
      </c>
      <c r="G49" s="16">
        <v>106</v>
      </c>
      <c r="H49" s="16">
        <v>63</v>
      </c>
      <c r="I49" s="16">
        <v>54</v>
      </c>
      <c r="J49" s="16">
        <v>20</v>
      </c>
      <c r="K49" s="16">
        <v>4</v>
      </c>
    </row>
    <row r="50" spans="2:11" x14ac:dyDescent="0.2">
      <c r="B50" s="1" t="s">
        <v>106</v>
      </c>
      <c r="C50" s="14">
        <f t="shared" si="3"/>
        <v>918</v>
      </c>
      <c r="D50" s="16">
        <v>259</v>
      </c>
      <c r="E50" s="16">
        <v>359</v>
      </c>
      <c r="F50" s="16">
        <v>141</v>
      </c>
      <c r="G50" s="16">
        <v>82</v>
      </c>
      <c r="H50" s="16">
        <v>43</v>
      </c>
      <c r="I50" s="16">
        <v>18</v>
      </c>
      <c r="J50" s="16">
        <v>14</v>
      </c>
      <c r="K50" s="16">
        <v>2</v>
      </c>
    </row>
    <row r="51" spans="2:11" x14ac:dyDescent="0.2">
      <c r="B51" s="1" t="s">
        <v>107</v>
      </c>
      <c r="C51" s="14">
        <f t="shared" si="3"/>
        <v>1634</v>
      </c>
      <c r="D51" s="16">
        <v>327</v>
      </c>
      <c r="E51" s="16">
        <v>583</v>
      </c>
      <c r="F51" s="16">
        <v>301</v>
      </c>
      <c r="G51" s="16">
        <v>216</v>
      </c>
      <c r="H51" s="16">
        <v>104</v>
      </c>
      <c r="I51" s="16">
        <v>64</v>
      </c>
      <c r="J51" s="16">
        <v>32</v>
      </c>
      <c r="K51" s="16">
        <v>7</v>
      </c>
    </row>
    <row r="52" spans="2:11" x14ac:dyDescent="0.2">
      <c r="B52" s="1" t="s">
        <v>108</v>
      </c>
      <c r="C52" s="14">
        <f t="shared" si="3"/>
        <v>1603</v>
      </c>
      <c r="D52" s="16">
        <v>170</v>
      </c>
      <c r="E52" s="16">
        <v>269</v>
      </c>
      <c r="F52" s="16">
        <v>239</v>
      </c>
      <c r="G52" s="16">
        <v>244</v>
      </c>
      <c r="H52" s="16">
        <v>225</v>
      </c>
      <c r="I52" s="16">
        <v>224</v>
      </c>
      <c r="J52" s="16">
        <v>181</v>
      </c>
      <c r="K52" s="16">
        <v>51</v>
      </c>
    </row>
    <row r="53" spans="2:11" x14ac:dyDescent="0.2">
      <c r="B53" s="1" t="s">
        <v>109</v>
      </c>
      <c r="C53" s="14">
        <f t="shared" si="3"/>
        <v>2670</v>
      </c>
      <c r="D53" s="16">
        <v>483</v>
      </c>
      <c r="E53" s="16">
        <v>742</v>
      </c>
      <c r="F53" s="16">
        <v>519</v>
      </c>
      <c r="G53" s="16">
        <v>456</v>
      </c>
      <c r="H53" s="16">
        <v>230</v>
      </c>
      <c r="I53" s="16">
        <v>129</v>
      </c>
      <c r="J53" s="16">
        <v>89</v>
      </c>
      <c r="K53" s="16">
        <v>22</v>
      </c>
    </row>
    <row r="54" spans="2:11" x14ac:dyDescent="0.2">
      <c r="B54" s="1" t="s">
        <v>110</v>
      </c>
      <c r="C54" s="14">
        <f t="shared" si="3"/>
        <v>2973</v>
      </c>
      <c r="D54" s="16">
        <v>503</v>
      </c>
      <c r="E54" s="16">
        <v>778</v>
      </c>
      <c r="F54" s="16">
        <v>541</v>
      </c>
      <c r="G54" s="16">
        <v>417</v>
      </c>
      <c r="H54" s="16">
        <v>337</v>
      </c>
      <c r="I54" s="16">
        <v>242</v>
      </c>
      <c r="J54" s="16">
        <v>115</v>
      </c>
      <c r="K54" s="16">
        <v>40</v>
      </c>
    </row>
    <row r="55" spans="2:11" x14ac:dyDescent="0.2">
      <c r="C55" s="8"/>
    </row>
    <row r="56" spans="2:11" x14ac:dyDescent="0.2">
      <c r="B56" s="1" t="s">
        <v>111</v>
      </c>
      <c r="C56" s="14">
        <f t="shared" ref="C56:C62" si="4">SUM(D56:K56)</f>
        <v>7911</v>
      </c>
      <c r="D56" s="16">
        <v>2491</v>
      </c>
      <c r="E56" s="16">
        <v>2299</v>
      </c>
      <c r="F56" s="16">
        <v>1359</v>
      </c>
      <c r="G56" s="16">
        <v>1086</v>
      </c>
      <c r="H56" s="16">
        <v>456</v>
      </c>
      <c r="I56" s="16">
        <v>158</v>
      </c>
      <c r="J56" s="16">
        <v>55</v>
      </c>
      <c r="K56" s="16">
        <v>7</v>
      </c>
    </row>
    <row r="57" spans="2:11" x14ac:dyDescent="0.2">
      <c r="B57" s="1" t="s">
        <v>112</v>
      </c>
      <c r="C57" s="14">
        <f t="shared" si="4"/>
        <v>1526</v>
      </c>
      <c r="D57" s="16">
        <v>418</v>
      </c>
      <c r="E57" s="16">
        <v>559</v>
      </c>
      <c r="F57" s="16">
        <v>266</v>
      </c>
      <c r="G57" s="16">
        <v>169</v>
      </c>
      <c r="H57" s="16">
        <v>71</v>
      </c>
      <c r="I57" s="16">
        <v>33</v>
      </c>
      <c r="J57" s="16">
        <v>7</v>
      </c>
      <c r="K57" s="16">
        <v>3</v>
      </c>
    </row>
    <row r="58" spans="2:11" x14ac:dyDescent="0.2">
      <c r="B58" s="1" t="s">
        <v>113</v>
      </c>
      <c r="C58" s="14">
        <f t="shared" si="4"/>
        <v>1241</v>
      </c>
      <c r="D58" s="16">
        <v>303</v>
      </c>
      <c r="E58" s="16">
        <v>437</v>
      </c>
      <c r="F58" s="16">
        <v>210</v>
      </c>
      <c r="G58" s="16">
        <v>178</v>
      </c>
      <c r="H58" s="16">
        <v>76</v>
      </c>
      <c r="I58" s="16">
        <v>27</v>
      </c>
      <c r="J58" s="16">
        <v>9</v>
      </c>
      <c r="K58" s="16">
        <v>1</v>
      </c>
    </row>
    <row r="59" spans="2:11" x14ac:dyDescent="0.2">
      <c r="B59" s="1" t="s">
        <v>114</v>
      </c>
      <c r="C59" s="14">
        <f t="shared" si="4"/>
        <v>4977</v>
      </c>
      <c r="D59" s="16">
        <v>963</v>
      </c>
      <c r="E59" s="16">
        <v>1378</v>
      </c>
      <c r="F59" s="16">
        <v>1047</v>
      </c>
      <c r="G59" s="16">
        <v>974</v>
      </c>
      <c r="H59" s="16">
        <v>382</v>
      </c>
      <c r="I59" s="16">
        <v>160</v>
      </c>
      <c r="J59" s="16">
        <v>57</v>
      </c>
      <c r="K59" s="16">
        <v>16</v>
      </c>
    </row>
    <row r="60" spans="2:11" x14ac:dyDescent="0.2">
      <c r="B60" s="1" t="s">
        <v>115</v>
      </c>
      <c r="C60" s="14">
        <f t="shared" si="4"/>
        <v>1912</v>
      </c>
      <c r="D60" s="16">
        <v>493</v>
      </c>
      <c r="E60" s="16">
        <v>678</v>
      </c>
      <c r="F60" s="16">
        <v>323</v>
      </c>
      <c r="G60" s="16">
        <v>228</v>
      </c>
      <c r="H60" s="16">
        <v>119</v>
      </c>
      <c r="I60" s="16">
        <v>49</v>
      </c>
      <c r="J60" s="16">
        <v>14</v>
      </c>
      <c r="K60" s="16">
        <v>8</v>
      </c>
    </row>
    <row r="61" spans="2:11" x14ac:dyDescent="0.2">
      <c r="B61" s="1" t="s">
        <v>116</v>
      </c>
      <c r="C61" s="14">
        <f t="shared" si="4"/>
        <v>2335</v>
      </c>
      <c r="D61" s="16">
        <v>590</v>
      </c>
      <c r="E61" s="16">
        <v>804</v>
      </c>
      <c r="F61" s="16">
        <v>423</v>
      </c>
      <c r="G61" s="16">
        <v>302</v>
      </c>
      <c r="H61" s="16">
        <v>146</v>
      </c>
      <c r="I61" s="16">
        <v>49</v>
      </c>
      <c r="J61" s="16">
        <v>19</v>
      </c>
      <c r="K61" s="16">
        <v>2</v>
      </c>
    </row>
    <row r="62" spans="2:11" x14ac:dyDescent="0.2">
      <c r="B62" s="1" t="s">
        <v>118</v>
      </c>
      <c r="C62" s="14">
        <f t="shared" si="4"/>
        <v>6448</v>
      </c>
      <c r="D62" s="16">
        <v>1837</v>
      </c>
      <c r="E62" s="16">
        <v>2258</v>
      </c>
      <c r="F62" s="16">
        <v>1128</v>
      </c>
      <c r="G62" s="16">
        <v>815</v>
      </c>
      <c r="H62" s="16">
        <v>300</v>
      </c>
      <c r="I62" s="16">
        <v>83</v>
      </c>
      <c r="J62" s="16">
        <v>22</v>
      </c>
      <c r="K62" s="16">
        <v>5</v>
      </c>
    </row>
    <row r="63" spans="2:11" x14ac:dyDescent="0.2">
      <c r="C63" s="8"/>
    </row>
    <row r="64" spans="2:11" x14ac:dyDescent="0.2">
      <c r="B64" s="1" t="s">
        <v>119</v>
      </c>
      <c r="C64" s="14">
        <f t="shared" ref="C64:C70" si="5">SUM(D64:K64)</f>
        <v>8162</v>
      </c>
      <c r="D64" s="16">
        <v>2255</v>
      </c>
      <c r="E64" s="16">
        <v>2886</v>
      </c>
      <c r="F64" s="16">
        <v>1487</v>
      </c>
      <c r="G64" s="16">
        <v>1044</v>
      </c>
      <c r="H64" s="16">
        <v>357</v>
      </c>
      <c r="I64" s="16">
        <v>95</v>
      </c>
      <c r="J64" s="16">
        <v>30</v>
      </c>
      <c r="K64" s="16">
        <v>8</v>
      </c>
    </row>
    <row r="65" spans="1:11" x14ac:dyDescent="0.2">
      <c r="B65" s="1" t="s">
        <v>120</v>
      </c>
      <c r="C65" s="14">
        <f t="shared" si="5"/>
        <v>1495</v>
      </c>
      <c r="D65" s="16">
        <v>348</v>
      </c>
      <c r="E65" s="16">
        <v>577</v>
      </c>
      <c r="F65" s="16">
        <v>274</v>
      </c>
      <c r="G65" s="16">
        <v>205</v>
      </c>
      <c r="H65" s="16">
        <v>72</v>
      </c>
      <c r="I65" s="16">
        <v>16</v>
      </c>
      <c r="J65" s="16">
        <v>3</v>
      </c>
      <c r="K65" s="17" t="s">
        <v>140</v>
      </c>
    </row>
    <row r="66" spans="1:11" x14ac:dyDescent="0.2">
      <c r="B66" s="1" t="s">
        <v>121</v>
      </c>
      <c r="C66" s="14">
        <f t="shared" si="5"/>
        <v>2395</v>
      </c>
      <c r="D66" s="16">
        <v>637</v>
      </c>
      <c r="E66" s="16">
        <v>904</v>
      </c>
      <c r="F66" s="16">
        <v>422</v>
      </c>
      <c r="G66" s="16">
        <v>275</v>
      </c>
      <c r="H66" s="16">
        <v>112</v>
      </c>
      <c r="I66" s="16">
        <v>33</v>
      </c>
      <c r="J66" s="16">
        <v>7</v>
      </c>
      <c r="K66" s="16">
        <v>5</v>
      </c>
    </row>
    <row r="67" spans="1:11" x14ac:dyDescent="0.2">
      <c r="B67" s="1" t="s">
        <v>122</v>
      </c>
      <c r="C67" s="14">
        <f t="shared" si="5"/>
        <v>1647</v>
      </c>
      <c r="D67" s="16">
        <v>489</v>
      </c>
      <c r="E67" s="16">
        <v>679</v>
      </c>
      <c r="F67" s="16">
        <v>258</v>
      </c>
      <c r="G67" s="16">
        <v>152</v>
      </c>
      <c r="H67" s="16">
        <v>52</v>
      </c>
      <c r="I67" s="16">
        <v>12</v>
      </c>
      <c r="J67" s="16">
        <v>4</v>
      </c>
      <c r="K67" s="16">
        <v>1</v>
      </c>
    </row>
    <row r="68" spans="1:11" x14ac:dyDescent="0.2">
      <c r="B68" s="1" t="s">
        <v>123</v>
      </c>
      <c r="C68" s="14">
        <f t="shared" si="5"/>
        <v>872</v>
      </c>
      <c r="D68" s="16">
        <v>262</v>
      </c>
      <c r="E68" s="16">
        <v>339</v>
      </c>
      <c r="F68" s="16">
        <v>131</v>
      </c>
      <c r="G68" s="16">
        <v>92</v>
      </c>
      <c r="H68" s="16">
        <v>40</v>
      </c>
      <c r="I68" s="16">
        <v>6</v>
      </c>
      <c r="J68" s="16">
        <v>1</v>
      </c>
      <c r="K68" s="17">
        <v>1</v>
      </c>
    </row>
    <row r="69" spans="1:11" x14ac:dyDescent="0.2">
      <c r="B69" s="1" t="s">
        <v>124</v>
      </c>
      <c r="C69" s="14">
        <f t="shared" si="5"/>
        <v>1724</v>
      </c>
      <c r="D69" s="16">
        <v>557</v>
      </c>
      <c r="E69" s="16">
        <v>679</v>
      </c>
      <c r="F69" s="16">
        <v>223</v>
      </c>
      <c r="G69" s="16">
        <v>147</v>
      </c>
      <c r="H69" s="16">
        <v>75</v>
      </c>
      <c r="I69" s="16">
        <v>32</v>
      </c>
      <c r="J69" s="16">
        <v>4</v>
      </c>
      <c r="K69" s="16">
        <v>7</v>
      </c>
    </row>
    <row r="70" spans="1:11" x14ac:dyDescent="0.2">
      <c r="B70" s="1" t="s">
        <v>125</v>
      </c>
      <c r="C70" s="14">
        <f t="shared" si="5"/>
        <v>315</v>
      </c>
      <c r="D70" s="16">
        <v>114</v>
      </c>
      <c r="E70" s="16">
        <v>138</v>
      </c>
      <c r="F70" s="16">
        <v>36</v>
      </c>
      <c r="G70" s="16">
        <v>23</v>
      </c>
      <c r="H70" s="16">
        <v>4</v>
      </c>
      <c r="I70" s="17" t="s">
        <v>140</v>
      </c>
      <c r="J70" s="17" t="s">
        <v>140</v>
      </c>
      <c r="K70" s="17" t="s">
        <v>140</v>
      </c>
    </row>
    <row r="71" spans="1:11" ht="18" thickBot="1" x14ac:dyDescent="0.25">
      <c r="B71" s="4"/>
      <c r="C71" s="36"/>
      <c r="D71" s="4"/>
      <c r="E71" s="4"/>
      <c r="F71" s="4"/>
      <c r="G71" s="4"/>
      <c r="H71" s="4"/>
      <c r="I71" s="4"/>
      <c r="J71" s="4"/>
      <c r="K71" s="4"/>
    </row>
    <row r="72" spans="1:11" x14ac:dyDescent="0.2">
      <c r="C72" s="1" t="s">
        <v>26</v>
      </c>
    </row>
    <row r="73" spans="1:11" x14ac:dyDescent="0.2">
      <c r="A73" s="1"/>
    </row>
  </sheetData>
  <phoneticPr fontId="2"/>
  <pageMargins left="0.43" right="0.63" top="0.56999999999999995" bottom="0.53" header="0.51200000000000001" footer="0.51200000000000001"/>
  <pageSetup paperSize="12"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tabSelected="1" zoomScale="75" workbookViewId="0">
      <selection activeCell="D9" sqref="D9"/>
    </sheetView>
  </sheetViews>
  <sheetFormatPr defaultColWidth="13.375" defaultRowHeight="17.25" x14ac:dyDescent="0.2"/>
  <cols>
    <col min="1" max="1" width="13.375" style="2" customWidth="1"/>
    <col min="2" max="2" width="14.625" style="2" customWidth="1"/>
    <col min="3" max="3" width="15.875" style="2" customWidth="1"/>
    <col min="4" max="4" width="13.375" style="2"/>
    <col min="5" max="5" width="15.875" style="2" customWidth="1"/>
    <col min="6" max="7" width="14.625" style="2" customWidth="1"/>
    <col min="8" max="8" width="13.375" style="2"/>
    <col min="9" max="10" width="14.625" style="2" customWidth="1"/>
    <col min="11" max="256" width="13.375" style="2"/>
    <col min="257" max="257" width="13.375" style="2" customWidth="1"/>
    <col min="258" max="258" width="14.625" style="2" customWidth="1"/>
    <col min="259" max="259" width="15.875" style="2" customWidth="1"/>
    <col min="260" max="260" width="13.375" style="2"/>
    <col min="261" max="261" width="15.875" style="2" customWidth="1"/>
    <col min="262" max="263" width="14.625" style="2" customWidth="1"/>
    <col min="264" max="264" width="13.375" style="2"/>
    <col min="265" max="266" width="14.625" style="2" customWidth="1"/>
    <col min="267" max="512" width="13.375" style="2"/>
    <col min="513" max="513" width="13.375" style="2" customWidth="1"/>
    <col min="514" max="514" width="14.625" style="2" customWidth="1"/>
    <col min="515" max="515" width="15.875" style="2" customWidth="1"/>
    <col min="516" max="516" width="13.375" style="2"/>
    <col min="517" max="517" width="15.875" style="2" customWidth="1"/>
    <col min="518" max="519" width="14.625" style="2" customWidth="1"/>
    <col min="520" max="520" width="13.375" style="2"/>
    <col min="521" max="522" width="14.625" style="2" customWidth="1"/>
    <col min="523" max="768" width="13.375" style="2"/>
    <col min="769" max="769" width="13.375" style="2" customWidth="1"/>
    <col min="770" max="770" width="14.625" style="2" customWidth="1"/>
    <col min="771" max="771" width="15.875" style="2" customWidth="1"/>
    <col min="772" max="772" width="13.375" style="2"/>
    <col min="773" max="773" width="15.875" style="2" customWidth="1"/>
    <col min="774" max="775" width="14.625" style="2" customWidth="1"/>
    <col min="776" max="776" width="13.375" style="2"/>
    <col min="777" max="778" width="14.625" style="2" customWidth="1"/>
    <col min="779" max="1024" width="13.375" style="2"/>
    <col min="1025" max="1025" width="13.375" style="2" customWidth="1"/>
    <col min="1026" max="1026" width="14.625" style="2" customWidth="1"/>
    <col min="1027" max="1027" width="15.875" style="2" customWidth="1"/>
    <col min="1028" max="1028" width="13.375" style="2"/>
    <col min="1029" max="1029" width="15.875" style="2" customWidth="1"/>
    <col min="1030" max="1031" width="14.625" style="2" customWidth="1"/>
    <col min="1032" max="1032" width="13.375" style="2"/>
    <col min="1033" max="1034" width="14.625" style="2" customWidth="1"/>
    <col min="1035" max="1280" width="13.375" style="2"/>
    <col min="1281" max="1281" width="13.375" style="2" customWidth="1"/>
    <col min="1282" max="1282" width="14.625" style="2" customWidth="1"/>
    <col min="1283" max="1283" width="15.875" style="2" customWidth="1"/>
    <col min="1284" max="1284" width="13.375" style="2"/>
    <col min="1285" max="1285" width="15.875" style="2" customWidth="1"/>
    <col min="1286" max="1287" width="14.625" style="2" customWidth="1"/>
    <col min="1288" max="1288" width="13.375" style="2"/>
    <col min="1289" max="1290" width="14.625" style="2" customWidth="1"/>
    <col min="1291" max="1536" width="13.375" style="2"/>
    <col min="1537" max="1537" width="13.375" style="2" customWidth="1"/>
    <col min="1538" max="1538" width="14.625" style="2" customWidth="1"/>
    <col min="1539" max="1539" width="15.875" style="2" customWidth="1"/>
    <col min="1540" max="1540" width="13.375" style="2"/>
    <col min="1541" max="1541" width="15.875" style="2" customWidth="1"/>
    <col min="1542" max="1543" width="14.625" style="2" customWidth="1"/>
    <col min="1544" max="1544" width="13.375" style="2"/>
    <col min="1545" max="1546" width="14.625" style="2" customWidth="1"/>
    <col min="1547" max="1792" width="13.375" style="2"/>
    <col min="1793" max="1793" width="13.375" style="2" customWidth="1"/>
    <col min="1794" max="1794" width="14.625" style="2" customWidth="1"/>
    <col min="1795" max="1795" width="15.875" style="2" customWidth="1"/>
    <col min="1796" max="1796" width="13.375" style="2"/>
    <col min="1797" max="1797" width="15.875" style="2" customWidth="1"/>
    <col min="1798" max="1799" width="14.625" style="2" customWidth="1"/>
    <col min="1800" max="1800" width="13.375" style="2"/>
    <col min="1801" max="1802" width="14.625" style="2" customWidth="1"/>
    <col min="1803" max="2048" width="13.375" style="2"/>
    <col min="2049" max="2049" width="13.375" style="2" customWidth="1"/>
    <col min="2050" max="2050" width="14.625" style="2" customWidth="1"/>
    <col min="2051" max="2051" width="15.875" style="2" customWidth="1"/>
    <col min="2052" max="2052" width="13.375" style="2"/>
    <col min="2053" max="2053" width="15.875" style="2" customWidth="1"/>
    <col min="2054" max="2055" width="14.625" style="2" customWidth="1"/>
    <col min="2056" max="2056" width="13.375" style="2"/>
    <col min="2057" max="2058" width="14.625" style="2" customWidth="1"/>
    <col min="2059" max="2304" width="13.375" style="2"/>
    <col min="2305" max="2305" width="13.375" style="2" customWidth="1"/>
    <col min="2306" max="2306" width="14.625" style="2" customWidth="1"/>
    <col min="2307" max="2307" width="15.875" style="2" customWidth="1"/>
    <col min="2308" max="2308" width="13.375" style="2"/>
    <col min="2309" max="2309" width="15.875" style="2" customWidth="1"/>
    <col min="2310" max="2311" width="14.625" style="2" customWidth="1"/>
    <col min="2312" max="2312" width="13.375" style="2"/>
    <col min="2313" max="2314" width="14.625" style="2" customWidth="1"/>
    <col min="2315" max="2560" width="13.375" style="2"/>
    <col min="2561" max="2561" width="13.375" style="2" customWidth="1"/>
    <col min="2562" max="2562" width="14.625" style="2" customWidth="1"/>
    <col min="2563" max="2563" width="15.875" style="2" customWidth="1"/>
    <col min="2564" max="2564" width="13.375" style="2"/>
    <col min="2565" max="2565" width="15.875" style="2" customWidth="1"/>
    <col min="2566" max="2567" width="14.625" style="2" customWidth="1"/>
    <col min="2568" max="2568" width="13.375" style="2"/>
    <col min="2569" max="2570" width="14.625" style="2" customWidth="1"/>
    <col min="2571" max="2816" width="13.375" style="2"/>
    <col min="2817" max="2817" width="13.375" style="2" customWidth="1"/>
    <col min="2818" max="2818" width="14.625" style="2" customWidth="1"/>
    <col min="2819" max="2819" width="15.875" style="2" customWidth="1"/>
    <col min="2820" max="2820" width="13.375" style="2"/>
    <col min="2821" max="2821" width="15.875" style="2" customWidth="1"/>
    <col min="2822" max="2823" width="14.625" style="2" customWidth="1"/>
    <col min="2824" max="2824" width="13.375" style="2"/>
    <col min="2825" max="2826" width="14.625" style="2" customWidth="1"/>
    <col min="2827" max="3072" width="13.375" style="2"/>
    <col min="3073" max="3073" width="13.375" style="2" customWidth="1"/>
    <col min="3074" max="3074" width="14.625" style="2" customWidth="1"/>
    <col min="3075" max="3075" width="15.875" style="2" customWidth="1"/>
    <col min="3076" max="3076" width="13.375" style="2"/>
    <col min="3077" max="3077" width="15.875" style="2" customWidth="1"/>
    <col min="3078" max="3079" width="14.625" style="2" customWidth="1"/>
    <col min="3080" max="3080" width="13.375" style="2"/>
    <col min="3081" max="3082" width="14.625" style="2" customWidth="1"/>
    <col min="3083" max="3328" width="13.375" style="2"/>
    <col min="3329" max="3329" width="13.375" style="2" customWidth="1"/>
    <col min="3330" max="3330" width="14.625" style="2" customWidth="1"/>
    <col min="3331" max="3331" width="15.875" style="2" customWidth="1"/>
    <col min="3332" max="3332" width="13.375" style="2"/>
    <col min="3333" max="3333" width="15.875" style="2" customWidth="1"/>
    <col min="3334" max="3335" width="14.625" style="2" customWidth="1"/>
    <col min="3336" max="3336" width="13.375" style="2"/>
    <col min="3337" max="3338" width="14.625" style="2" customWidth="1"/>
    <col min="3339" max="3584" width="13.375" style="2"/>
    <col min="3585" max="3585" width="13.375" style="2" customWidth="1"/>
    <col min="3586" max="3586" width="14.625" style="2" customWidth="1"/>
    <col min="3587" max="3587" width="15.875" style="2" customWidth="1"/>
    <col min="3588" max="3588" width="13.375" style="2"/>
    <col min="3589" max="3589" width="15.875" style="2" customWidth="1"/>
    <col min="3590" max="3591" width="14.625" style="2" customWidth="1"/>
    <col min="3592" max="3592" width="13.375" style="2"/>
    <col min="3593" max="3594" width="14.625" style="2" customWidth="1"/>
    <col min="3595" max="3840" width="13.375" style="2"/>
    <col min="3841" max="3841" width="13.375" style="2" customWidth="1"/>
    <col min="3842" max="3842" width="14.625" style="2" customWidth="1"/>
    <col min="3843" max="3843" width="15.875" style="2" customWidth="1"/>
    <col min="3844" max="3844" width="13.375" style="2"/>
    <col min="3845" max="3845" width="15.875" style="2" customWidth="1"/>
    <col min="3846" max="3847" width="14.625" style="2" customWidth="1"/>
    <col min="3848" max="3848" width="13.375" style="2"/>
    <col min="3849" max="3850" width="14.625" style="2" customWidth="1"/>
    <col min="3851" max="4096" width="13.375" style="2"/>
    <col min="4097" max="4097" width="13.375" style="2" customWidth="1"/>
    <col min="4098" max="4098" width="14.625" style="2" customWidth="1"/>
    <col min="4099" max="4099" width="15.875" style="2" customWidth="1"/>
    <col min="4100" max="4100" width="13.375" style="2"/>
    <col min="4101" max="4101" width="15.875" style="2" customWidth="1"/>
    <col min="4102" max="4103" width="14.625" style="2" customWidth="1"/>
    <col min="4104" max="4104" width="13.375" style="2"/>
    <col min="4105" max="4106" width="14.625" style="2" customWidth="1"/>
    <col min="4107" max="4352" width="13.375" style="2"/>
    <col min="4353" max="4353" width="13.375" style="2" customWidth="1"/>
    <col min="4354" max="4354" width="14.625" style="2" customWidth="1"/>
    <col min="4355" max="4355" width="15.875" style="2" customWidth="1"/>
    <col min="4356" max="4356" width="13.375" style="2"/>
    <col min="4357" max="4357" width="15.875" style="2" customWidth="1"/>
    <col min="4358" max="4359" width="14.625" style="2" customWidth="1"/>
    <col min="4360" max="4360" width="13.375" style="2"/>
    <col min="4361" max="4362" width="14.625" style="2" customWidth="1"/>
    <col min="4363" max="4608" width="13.375" style="2"/>
    <col min="4609" max="4609" width="13.375" style="2" customWidth="1"/>
    <col min="4610" max="4610" width="14.625" style="2" customWidth="1"/>
    <col min="4611" max="4611" width="15.875" style="2" customWidth="1"/>
    <col min="4612" max="4612" width="13.375" style="2"/>
    <col min="4613" max="4613" width="15.875" style="2" customWidth="1"/>
    <col min="4614" max="4615" width="14.625" style="2" customWidth="1"/>
    <col min="4616" max="4616" width="13.375" style="2"/>
    <col min="4617" max="4618" width="14.625" style="2" customWidth="1"/>
    <col min="4619" max="4864" width="13.375" style="2"/>
    <col min="4865" max="4865" width="13.375" style="2" customWidth="1"/>
    <col min="4866" max="4866" width="14.625" style="2" customWidth="1"/>
    <col min="4867" max="4867" width="15.875" style="2" customWidth="1"/>
    <col min="4868" max="4868" width="13.375" style="2"/>
    <col min="4869" max="4869" width="15.875" style="2" customWidth="1"/>
    <col min="4870" max="4871" width="14.625" style="2" customWidth="1"/>
    <col min="4872" max="4872" width="13.375" style="2"/>
    <col min="4873" max="4874" width="14.625" style="2" customWidth="1"/>
    <col min="4875" max="5120" width="13.375" style="2"/>
    <col min="5121" max="5121" width="13.375" style="2" customWidth="1"/>
    <col min="5122" max="5122" width="14.625" style="2" customWidth="1"/>
    <col min="5123" max="5123" width="15.875" style="2" customWidth="1"/>
    <col min="5124" max="5124" width="13.375" style="2"/>
    <col min="5125" max="5125" width="15.875" style="2" customWidth="1"/>
    <col min="5126" max="5127" width="14.625" style="2" customWidth="1"/>
    <col min="5128" max="5128" width="13.375" style="2"/>
    <col min="5129" max="5130" width="14.625" style="2" customWidth="1"/>
    <col min="5131" max="5376" width="13.375" style="2"/>
    <col min="5377" max="5377" width="13.375" style="2" customWidth="1"/>
    <col min="5378" max="5378" width="14.625" style="2" customWidth="1"/>
    <col min="5379" max="5379" width="15.875" style="2" customWidth="1"/>
    <col min="5380" max="5380" width="13.375" style="2"/>
    <col min="5381" max="5381" width="15.875" style="2" customWidth="1"/>
    <col min="5382" max="5383" width="14.625" style="2" customWidth="1"/>
    <col min="5384" max="5384" width="13.375" style="2"/>
    <col min="5385" max="5386" width="14.625" style="2" customWidth="1"/>
    <col min="5387" max="5632" width="13.375" style="2"/>
    <col min="5633" max="5633" width="13.375" style="2" customWidth="1"/>
    <col min="5634" max="5634" width="14.625" style="2" customWidth="1"/>
    <col min="5635" max="5635" width="15.875" style="2" customWidth="1"/>
    <col min="5636" max="5636" width="13.375" style="2"/>
    <col min="5637" max="5637" width="15.875" style="2" customWidth="1"/>
    <col min="5638" max="5639" width="14.625" style="2" customWidth="1"/>
    <col min="5640" max="5640" width="13.375" style="2"/>
    <col min="5641" max="5642" width="14.625" style="2" customWidth="1"/>
    <col min="5643" max="5888" width="13.375" style="2"/>
    <col min="5889" max="5889" width="13.375" style="2" customWidth="1"/>
    <col min="5890" max="5890" width="14.625" style="2" customWidth="1"/>
    <col min="5891" max="5891" width="15.875" style="2" customWidth="1"/>
    <col min="5892" max="5892" width="13.375" style="2"/>
    <col min="5893" max="5893" width="15.875" style="2" customWidth="1"/>
    <col min="5894" max="5895" width="14.625" style="2" customWidth="1"/>
    <col min="5896" max="5896" width="13.375" style="2"/>
    <col min="5897" max="5898" width="14.625" style="2" customWidth="1"/>
    <col min="5899" max="6144" width="13.375" style="2"/>
    <col min="6145" max="6145" width="13.375" style="2" customWidth="1"/>
    <col min="6146" max="6146" width="14.625" style="2" customWidth="1"/>
    <col min="6147" max="6147" width="15.875" style="2" customWidth="1"/>
    <col min="6148" max="6148" width="13.375" style="2"/>
    <col min="6149" max="6149" width="15.875" style="2" customWidth="1"/>
    <col min="6150" max="6151" width="14.625" style="2" customWidth="1"/>
    <col min="6152" max="6152" width="13.375" style="2"/>
    <col min="6153" max="6154" width="14.625" style="2" customWidth="1"/>
    <col min="6155" max="6400" width="13.375" style="2"/>
    <col min="6401" max="6401" width="13.375" style="2" customWidth="1"/>
    <col min="6402" max="6402" width="14.625" style="2" customWidth="1"/>
    <col min="6403" max="6403" width="15.875" style="2" customWidth="1"/>
    <col min="6404" max="6404" width="13.375" style="2"/>
    <col min="6405" max="6405" width="15.875" style="2" customWidth="1"/>
    <col min="6406" max="6407" width="14.625" style="2" customWidth="1"/>
    <col min="6408" max="6408" width="13.375" style="2"/>
    <col min="6409" max="6410" width="14.625" style="2" customWidth="1"/>
    <col min="6411" max="6656" width="13.375" style="2"/>
    <col min="6657" max="6657" width="13.375" style="2" customWidth="1"/>
    <col min="6658" max="6658" width="14.625" style="2" customWidth="1"/>
    <col min="6659" max="6659" width="15.875" style="2" customWidth="1"/>
    <col min="6660" max="6660" width="13.375" style="2"/>
    <col min="6661" max="6661" width="15.875" style="2" customWidth="1"/>
    <col min="6662" max="6663" width="14.625" style="2" customWidth="1"/>
    <col min="6664" max="6664" width="13.375" style="2"/>
    <col min="6665" max="6666" width="14.625" style="2" customWidth="1"/>
    <col min="6667" max="6912" width="13.375" style="2"/>
    <col min="6913" max="6913" width="13.375" style="2" customWidth="1"/>
    <col min="6914" max="6914" width="14.625" style="2" customWidth="1"/>
    <col min="6915" max="6915" width="15.875" style="2" customWidth="1"/>
    <col min="6916" max="6916" width="13.375" style="2"/>
    <col min="6917" max="6917" width="15.875" style="2" customWidth="1"/>
    <col min="6918" max="6919" width="14.625" style="2" customWidth="1"/>
    <col min="6920" max="6920" width="13.375" style="2"/>
    <col min="6921" max="6922" width="14.625" style="2" customWidth="1"/>
    <col min="6923" max="7168" width="13.375" style="2"/>
    <col min="7169" max="7169" width="13.375" style="2" customWidth="1"/>
    <col min="7170" max="7170" width="14.625" style="2" customWidth="1"/>
    <col min="7171" max="7171" width="15.875" style="2" customWidth="1"/>
    <col min="7172" max="7172" width="13.375" style="2"/>
    <col min="7173" max="7173" width="15.875" style="2" customWidth="1"/>
    <col min="7174" max="7175" width="14.625" style="2" customWidth="1"/>
    <col min="7176" max="7176" width="13.375" style="2"/>
    <col min="7177" max="7178" width="14.625" style="2" customWidth="1"/>
    <col min="7179" max="7424" width="13.375" style="2"/>
    <col min="7425" max="7425" width="13.375" style="2" customWidth="1"/>
    <col min="7426" max="7426" width="14.625" style="2" customWidth="1"/>
    <col min="7427" max="7427" width="15.875" style="2" customWidth="1"/>
    <col min="7428" max="7428" width="13.375" style="2"/>
    <col min="7429" max="7429" width="15.875" style="2" customWidth="1"/>
    <col min="7430" max="7431" width="14.625" style="2" customWidth="1"/>
    <col min="7432" max="7432" width="13.375" style="2"/>
    <col min="7433" max="7434" width="14.625" style="2" customWidth="1"/>
    <col min="7435" max="7680" width="13.375" style="2"/>
    <col min="7681" max="7681" width="13.375" style="2" customWidth="1"/>
    <col min="7682" max="7682" width="14.625" style="2" customWidth="1"/>
    <col min="7683" max="7683" width="15.875" style="2" customWidth="1"/>
    <col min="7684" max="7684" width="13.375" style="2"/>
    <col min="7685" max="7685" width="15.875" style="2" customWidth="1"/>
    <col min="7686" max="7687" width="14.625" style="2" customWidth="1"/>
    <col min="7688" max="7688" width="13.375" style="2"/>
    <col min="7689" max="7690" width="14.625" style="2" customWidth="1"/>
    <col min="7691" max="7936" width="13.375" style="2"/>
    <col min="7937" max="7937" width="13.375" style="2" customWidth="1"/>
    <col min="7938" max="7938" width="14.625" style="2" customWidth="1"/>
    <col min="7939" max="7939" width="15.875" style="2" customWidth="1"/>
    <col min="7940" max="7940" width="13.375" style="2"/>
    <col min="7941" max="7941" width="15.875" style="2" customWidth="1"/>
    <col min="7942" max="7943" width="14.625" style="2" customWidth="1"/>
    <col min="7944" max="7944" width="13.375" style="2"/>
    <col min="7945" max="7946" width="14.625" style="2" customWidth="1"/>
    <col min="7947" max="8192" width="13.375" style="2"/>
    <col min="8193" max="8193" width="13.375" style="2" customWidth="1"/>
    <col min="8194" max="8194" width="14.625" style="2" customWidth="1"/>
    <col min="8195" max="8195" width="15.875" style="2" customWidth="1"/>
    <col min="8196" max="8196" width="13.375" style="2"/>
    <col min="8197" max="8197" width="15.875" style="2" customWidth="1"/>
    <col min="8198" max="8199" width="14.625" style="2" customWidth="1"/>
    <col min="8200" max="8200" width="13.375" style="2"/>
    <col min="8201" max="8202" width="14.625" style="2" customWidth="1"/>
    <col min="8203" max="8448" width="13.375" style="2"/>
    <col min="8449" max="8449" width="13.375" style="2" customWidth="1"/>
    <col min="8450" max="8450" width="14.625" style="2" customWidth="1"/>
    <col min="8451" max="8451" width="15.875" style="2" customWidth="1"/>
    <col min="8452" max="8452" width="13.375" style="2"/>
    <col min="8453" max="8453" width="15.875" style="2" customWidth="1"/>
    <col min="8454" max="8455" width="14.625" style="2" customWidth="1"/>
    <col min="8456" max="8456" width="13.375" style="2"/>
    <col min="8457" max="8458" width="14.625" style="2" customWidth="1"/>
    <col min="8459" max="8704" width="13.375" style="2"/>
    <col min="8705" max="8705" width="13.375" style="2" customWidth="1"/>
    <col min="8706" max="8706" width="14.625" style="2" customWidth="1"/>
    <col min="8707" max="8707" width="15.875" style="2" customWidth="1"/>
    <col min="8708" max="8708" width="13.375" style="2"/>
    <col min="8709" max="8709" width="15.875" style="2" customWidth="1"/>
    <col min="8710" max="8711" width="14.625" style="2" customWidth="1"/>
    <col min="8712" max="8712" width="13.375" style="2"/>
    <col min="8713" max="8714" width="14.625" style="2" customWidth="1"/>
    <col min="8715" max="8960" width="13.375" style="2"/>
    <col min="8961" max="8961" width="13.375" style="2" customWidth="1"/>
    <col min="8962" max="8962" width="14.625" style="2" customWidth="1"/>
    <col min="8963" max="8963" width="15.875" style="2" customWidth="1"/>
    <col min="8964" max="8964" width="13.375" style="2"/>
    <col min="8965" max="8965" width="15.875" style="2" customWidth="1"/>
    <col min="8966" max="8967" width="14.625" style="2" customWidth="1"/>
    <col min="8968" max="8968" width="13.375" style="2"/>
    <col min="8969" max="8970" width="14.625" style="2" customWidth="1"/>
    <col min="8971" max="9216" width="13.375" style="2"/>
    <col min="9217" max="9217" width="13.375" style="2" customWidth="1"/>
    <col min="9218" max="9218" width="14.625" style="2" customWidth="1"/>
    <col min="9219" max="9219" width="15.875" style="2" customWidth="1"/>
    <col min="9220" max="9220" width="13.375" style="2"/>
    <col min="9221" max="9221" width="15.875" style="2" customWidth="1"/>
    <col min="9222" max="9223" width="14.625" style="2" customWidth="1"/>
    <col min="9224" max="9224" width="13.375" style="2"/>
    <col min="9225" max="9226" width="14.625" style="2" customWidth="1"/>
    <col min="9227" max="9472" width="13.375" style="2"/>
    <col min="9473" max="9473" width="13.375" style="2" customWidth="1"/>
    <col min="9474" max="9474" width="14.625" style="2" customWidth="1"/>
    <col min="9475" max="9475" width="15.875" style="2" customWidth="1"/>
    <col min="9476" max="9476" width="13.375" style="2"/>
    <col min="9477" max="9477" width="15.875" style="2" customWidth="1"/>
    <col min="9478" max="9479" width="14.625" style="2" customWidth="1"/>
    <col min="9480" max="9480" width="13.375" style="2"/>
    <col min="9481" max="9482" width="14.625" style="2" customWidth="1"/>
    <col min="9483" max="9728" width="13.375" style="2"/>
    <col min="9729" max="9729" width="13.375" style="2" customWidth="1"/>
    <col min="9730" max="9730" width="14.625" style="2" customWidth="1"/>
    <col min="9731" max="9731" width="15.875" style="2" customWidth="1"/>
    <col min="9732" max="9732" width="13.375" style="2"/>
    <col min="9733" max="9733" width="15.875" style="2" customWidth="1"/>
    <col min="9734" max="9735" width="14.625" style="2" customWidth="1"/>
    <col min="9736" max="9736" width="13.375" style="2"/>
    <col min="9737" max="9738" width="14.625" style="2" customWidth="1"/>
    <col min="9739" max="9984" width="13.375" style="2"/>
    <col min="9985" max="9985" width="13.375" style="2" customWidth="1"/>
    <col min="9986" max="9986" width="14.625" style="2" customWidth="1"/>
    <col min="9987" max="9987" width="15.875" style="2" customWidth="1"/>
    <col min="9988" max="9988" width="13.375" style="2"/>
    <col min="9989" max="9989" width="15.875" style="2" customWidth="1"/>
    <col min="9990" max="9991" width="14.625" style="2" customWidth="1"/>
    <col min="9992" max="9992" width="13.375" style="2"/>
    <col min="9993" max="9994" width="14.625" style="2" customWidth="1"/>
    <col min="9995" max="10240" width="13.375" style="2"/>
    <col min="10241" max="10241" width="13.375" style="2" customWidth="1"/>
    <col min="10242" max="10242" width="14.625" style="2" customWidth="1"/>
    <col min="10243" max="10243" width="15.875" style="2" customWidth="1"/>
    <col min="10244" max="10244" width="13.375" style="2"/>
    <col min="10245" max="10245" width="15.875" style="2" customWidth="1"/>
    <col min="10246" max="10247" width="14.625" style="2" customWidth="1"/>
    <col min="10248" max="10248" width="13.375" style="2"/>
    <col min="10249" max="10250" width="14.625" style="2" customWidth="1"/>
    <col min="10251" max="10496" width="13.375" style="2"/>
    <col min="10497" max="10497" width="13.375" style="2" customWidth="1"/>
    <col min="10498" max="10498" width="14.625" style="2" customWidth="1"/>
    <col min="10499" max="10499" width="15.875" style="2" customWidth="1"/>
    <col min="10500" max="10500" width="13.375" style="2"/>
    <col min="10501" max="10501" width="15.875" style="2" customWidth="1"/>
    <col min="10502" max="10503" width="14.625" style="2" customWidth="1"/>
    <col min="10504" max="10504" width="13.375" style="2"/>
    <col min="10505" max="10506" width="14.625" style="2" customWidth="1"/>
    <col min="10507" max="10752" width="13.375" style="2"/>
    <col min="10753" max="10753" width="13.375" style="2" customWidth="1"/>
    <col min="10754" max="10754" width="14.625" style="2" customWidth="1"/>
    <col min="10755" max="10755" width="15.875" style="2" customWidth="1"/>
    <col min="10756" max="10756" width="13.375" style="2"/>
    <col min="10757" max="10757" width="15.875" style="2" customWidth="1"/>
    <col min="10758" max="10759" width="14.625" style="2" customWidth="1"/>
    <col min="10760" max="10760" width="13.375" style="2"/>
    <col min="10761" max="10762" width="14.625" style="2" customWidth="1"/>
    <col min="10763" max="11008" width="13.375" style="2"/>
    <col min="11009" max="11009" width="13.375" style="2" customWidth="1"/>
    <col min="11010" max="11010" width="14.625" style="2" customWidth="1"/>
    <col min="11011" max="11011" width="15.875" style="2" customWidth="1"/>
    <col min="11012" max="11012" width="13.375" style="2"/>
    <col min="11013" max="11013" width="15.875" style="2" customWidth="1"/>
    <col min="11014" max="11015" width="14.625" style="2" customWidth="1"/>
    <col min="11016" max="11016" width="13.375" style="2"/>
    <col min="11017" max="11018" width="14.625" style="2" customWidth="1"/>
    <col min="11019" max="11264" width="13.375" style="2"/>
    <col min="11265" max="11265" width="13.375" style="2" customWidth="1"/>
    <col min="11266" max="11266" width="14.625" style="2" customWidth="1"/>
    <col min="11267" max="11267" width="15.875" style="2" customWidth="1"/>
    <col min="11268" max="11268" width="13.375" style="2"/>
    <col min="11269" max="11269" width="15.875" style="2" customWidth="1"/>
    <col min="11270" max="11271" width="14.625" style="2" customWidth="1"/>
    <col min="11272" max="11272" width="13.375" style="2"/>
    <col min="11273" max="11274" width="14.625" style="2" customWidth="1"/>
    <col min="11275" max="11520" width="13.375" style="2"/>
    <col min="11521" max="11521" width="13.375" style="2" customWidth="1"/>
    <col min="11522" max="11522" width="14.625" style="2" customWidth="1"/>
    <col min="11523" max="11523" width="15.875" style="2" customWidth="1"/>
    <col min="11524" max="11524" width="13.375" style="2"/>
    <col min="11525" max="11525" width="15.875" style="2" customWidth="1"/>
    <col min="11526" max="11527" width="14.625" style="2" customWidth="1"/>
    <col min="11528" max="11528" width="13.375" style="2"/>
    <col min="11529" max="11530" width="14.625" style="2" customWidth="1"/>
    <col min="11531" max="11776" width="13.375" style="2"/>
    <col min="11777" max="11777" width="13.375" style="2" customWidth="1"/>
    <col min="11778" max="11778" width="14.625" style="2" customWidth="1"/>
    <col min="11779" max="11779" width="15.875" style="2" customWidth="1"/>
    <col min="11780" max="11780" width="13.375" style="2"/>
    <col min="11781" max="11781" width="15.875" style="2" customWidth="1"/>
    <col min="11782" max="11783" width="14.625" style="2" customWidth="1"/>
    <col min="11784" max="11784" width="13.375" style="2"/>
    <col min="11785" max="11786" width="14.625" style="2" customWidth="1"/>
    <col min="11787" max="12032" width="13.375" style="2"/>
    <col min="12033" max="12033" width="13.375" style="2" customWidth="1"/>
    <col min="12034" max="12034" width="14.625" style="2" customWidth="1"/>
    <col min="12035" max="12035" width="15.875" style="2" customWidth="1"/>
    <col min="12036" max="12036" width="13.375" style="2"/>
    <col min="12037" max="12037" width="15.875" style="2" customWidth="1"/>
    <col min="12038" max="12039" width="14.625" style="2" customWidth="1"/>
    <col min="12040" max="12040" width="13.375" style="2"/>
    <col min="12041" max="12042" width="14.625" style="2" customWidth="1"/>
    <col min="12043" max="12288" width="13.375" style="2"/>
    <col min="12289" max="12289" width="13.375" style="2" customWidth="1"/>
    <col min="12290" max="12290" width="14.625" style="2" customWidth="1"/>
    <col min="12291" max="12291" width="15.875" style="2" customWidth="1"/>
    <col min="12292" max="12292" width="13.375" style="2"/>
    <col min="12293" max="12293" width="15.875" style="2" customWidth="1"/>
    <col min="12294" max="12295" width="14.625" style="2" customWidth="1"/>
    <col min="12296" max="12296" width="13.375" style="2"/>
    <col min="12297" max="12298" width="14.625" style="2" customWidth="1"/>
    <col min="12299" max="12544" width="13.375" style="2"/>
    <col min="12545" max="12545" width="13.375" style="2" customWidth="1"/>
    <col min="12546" max="12546" width="14.625" style="2" customWidth="1"/>
    <col min="12547" max="12547" width="15.875" style="2" customWidth="1"/>
    <col min="12548" max="12548" width="13.375" style="2"/>
    <col min="12549" max="12549" width="15.875" style="2" customWidth="1"/>
    <col min="12550" max="12551" width="14.625" style="2" customWidth="1"/>
    <col min="12552" max="12552" width="13.375" style="2"/>
    <col min="12553" max="12554" width="14.625" style="2" customWidth="1"/>
    <col min="12555" max="12800" width="13.375" style="2"/>
    <col min="12801" max="12801" width="13.375" style="2" customWidth="1"/>
    <col min="12802" max="12802" width="14.625" style="2" customWidth="1"/>
    <col min="12803" max="12803" width="15.875" style="2" customWidth="1"/>
    <col min="12804" max="12804" width="13.375" style="2"/>
    <col min="12805" max="12805" width="15.875" style="2" customWidth="1"/>
    <col min="12806" max="12807" width="14.625" style="2" customWidth="1"/>
    <col min="12808" max="12808" width="13.375" style="2"/>
    <col min="12809" max="12810" width="14.625" style="2" customWidth="1"/>
    <col min="12811" max="13056" width="13.375" style="2"/>
    <col min="13057" max="13057" width="13.375" style="2" customWidth="1"/>
    <col min="13058" max="13058" width="14.625" style="2" customWidth="1"/>
    <col min="13059" max="13059" width="15.875" style="2" customWidth="1"/>
    <col min="13060" max="13060" width="13.375" style="2"/>
    <col min="13061" max="13061" width="15.875" style="2" customWidth="1"/>
    <col min="13062" max="13063" width="14.625" style="2" customWidth="1"/>
    <col min="13064" max="13064" width="13.375" style="2"/>
    <col min="13065" max="13066" width="14.625" style="2" customWidth="1"/>
    <col min="13067" max="13312" width="13.375" style="2"/>
    <col min="13313" max="13313" width="13.375" style="2" customWidth="1"/>
    <col min="13314" max="13314" width="14.625" style="2" customWidth="1"/>
    <col min="13315" max="13315" width="15.875" style="2" customWidth="1"/>
    <col min="13316" max="13316" width="13.375" style="2"/>
    <col min="13317" max="13317" width="15.875" style="2" customWidth="1"/>
    <col min="13318" max="13319" width="14.625" style="2" customWidth="1"/>
    <col min="13320" max="13320" width="13.375" style="2"/>
    <col min="13321" max="13322" width="14.625" style="2" customWidth="1"/>
    <col min="13323" max="13568" width="13.375" style="2"/>
    <col min="13569" max="13569" width="13.375" style="2" customWidth="1"/>
    <col min="13570" max="13570" width="14.625" style="2" customWidth="1"/>
    <col min="13571" max="13571" width="15.875" style="2" customWidth="1"/>
    <col min="13572" max="13572" width="13.375" style="2"/>
    <col min="13573" max="13573" width="15.875" style="2" customWidth="1"/>
    <col min="13574" max="13575" width="14.625" style="2" customWidth="1"/>
    <col min="13576" max="13576" width="13.375" style="2"/>
    <col min="13577" max="13578" width="14.625" style="2" customWidth="1"/>
    <col min="13579" max="13824" width="13.375" style="2"/>
    <col min="13825" max="13825" width="13.375" style="2" customWidth="1"/>
    <col min="13826" max="13826" width="14.625" style="2" customWidth="1"/>
    <col min="13827" max="13827" width="15.875" style="2" customWidth="1"/>
    <col min="13828" max="13828" width="13.375" style="2"/>
    <col min="13829" max="13829" width="15.875" style="2" customWidth="1"/>
    <col min="13830" max="13831" width="14.625" style="2" customWidth="1"/>
    <col min="13832" max="13832" width="13.375" style="2"/>
    <col min="13833" max="13834" width="14.625" style="2" customWidth="1"/>
    <col min="13835" max="14080" width="13.375" style="2"/>
    <col min="14081" max="14081" width="13.375" style="2" customWidth="1"/>
    <col min="14082" max="14082" width="14.625" style="2" customWidth="1"/>
    <col min="14083" max="14083" width="15.875" style="2" customWidth="1"/>
    <col min="14084" max="14084" width="13.375" style="2"/>
    <col min="14085" max="14085" width="15.875" style="2" customWidth="1"/>
    <col min="14086" max="14087" width="14.625" style="2" customWidth="1"/>
    <col min="14088" max="14088" width="13.375" style="2"/>
    <col min="14089" max="14090" width="14.625" style="2" customWidth="1"/>
    <col min="14091" max="14336" width="13.375" style="2"/>
    <col min="14337" max="14337" width="13.375" style="2" customWidth="1"/>
    <col min="14338" max="14338" width="14.625" style="2" customWidth="1"/>
    <col min="14339" max="14339" width="15.875" style="2" customWidth="1"/>
    <col min="14340" max="14340" width="13.375" style="2"/>
    <col min="14341" max="14341" width="15.875" style="2" customWidth="1"/>
    <col min="14342" max="14343" width="14.625" style="2" customWidth="1"/>
    <col min="14344" max="14344" width="13.375" style="2"/>
    <col min="14345" max="14346" width="14.625" style="2" customWidth="1"/>
    <col min="14347" max="14592" width="13.375" style="2"/>
    <col min="14593" max="14593" width="13.375" style="2" customWidth="1"/>
    <col min="14594" max="14594" width="14.625" style="2" customWidth="1"/>
    <col min="14595" max="14595" width="15.875" style="2" customWidth="1"/>
    <col min="14596" max="14596" width="13.375" style="2"/>
    <col min="14597" max="14597" width="15.875" style="2" customWidth="1"/>
    <col min="14598" max="14599" width="14.625" style="2" customWidth="1"/>
    <col min="14600" max="14600" width="13.375" style="2"/>
    <col min="14601" max="14602" width="14.625" style="2" customWidth="1"/>
    <col min="14603" max="14848" width="13.375" style="2"/>
    <col min="14849" max="14849" width="13.375" style="2" customWidth="1"/>
    <col min="14850" max="14850" width="14.625" style="2" customWidth="1"/>
    <col min="14851" max="14851" width="15.875" style="2" customWidth="1"/>
    <col min="14852" max="14852" width="13.375" style="2"/>
    <col min="14853" max="14853" width="15.875" style="2" customWidth="1"/>
    <col min="14854" max="14855" width="14.625" style="2" customWidth="1"/>
    <col min="14856" max="14856" width="13.375" style="2"/>
    <col min="14857" max="14858" width="14.625" style="2" customWidth="1"/>
    <col min="14859" max="15104" width="13.375" style="2"/>
    <col min="15105" max="15105" width="13.375" style="2" customWidth="1"/>
    <col min="15106" max="15106" width="14.625" style="2" customWidth="1"/>
    <col min="15107" max="15107" width="15.875" style="2" customWidth="1"/>
    <col min="15108" max="15108" width="13.375" style="2"/>
    <col min="15109" max="15109" width="15.875" style="2" customWidth="1"/>
    <col min="15110" max="15111" width="14.625" style="2" customWidth="1"/>
    <col min="15112" max="15112" width="13.375" style="2"/>
    <col min="15113" max="15114" width="14.625" style="2" customWidth="1"/>
    <col min="15115" max="15360" width="13.375" style="2"/>
    <col min="15361" max="15361" width="13.375" style="2" customWidth="1"/>
    <col min="15362" max="15362" width="14.625" style="2" customWidth="1"/>
    <col min="15363" max="15363" width="15.875" style="2" customWidth="1"/>
    <col min="15364" max="15364" width="13.375" style="2"/>
    <col min="15365" max="15365" width="15.875" style="2" customWidth="1"/>
    <col min="15366" max="15367" width="14.625" style="2" customWidth="1"/>
    <col min="15368" max="15368" width="13.375" style="2"/>
    <col min="15369" max="15370" width="14.625" style="2" customWidth="1"/>
    <col min="15371" max="15616" width="13.375" style="2"/>
    <col min="15617" max="15617" width="13.375" style="2" customWidth="1"/>
    <col min="15618" max="15618" width="14.625" style="2" customWidth="1"/>
    <col min="15619" max="15619" width="15.875" style="2" customWidth="1"/>
    <col min="15620" max="15620" width="13.375" style="2"/>
    <col min="15621" max="15621" width="15.875" style="2" customWidth="1"/>
    <col min="15622" max="15623" width="14.625" style="2" customWidth="1"/>
    <col min="15624" max="15624" width="13.375" style="2"/>
    <col min="15625" max="15626" width="14.625" style="2" customWidth="1"/>
    <col min="15627" max="15872" width="13.375" style="2"/>
    <col min="15873" max="15873" width="13.375" style="2" customWidth="1"/>
    <col min="15874" max="15874" width="14.625" style="2" customWidth="1"/>
    <col min="15875" max="15875" width="15.875" style="2" customWidth="1"/>
    <col min="15876" max="15876" width="13.375" style="2"/>
    <col min="15877" max="15877" width="15.875" style="2" customWidth="1"/>
    <col min="15878" max="15879" width="14.625" style="2" customWidth="1"/>
    <col min="15880" max="15880" width="13.375" style="2"/>
    <col min="15881" max="15882" width="14.625" style="2" customWidth="1"/>
    <col min="15883" max="16128" width="13.375" style="2"/>
    <col min="16129" max="16129" width="13.375" style="2" customWidth="1"/>
    <col min="16130" max="16130" width="14.625" style="2" customWidth="1"/>
    <col min="16131" max="16131" width="15.875" style="2" customWidth="1"/>
    <col min="16132" max="16132" width="13.375" style="2"/>
    <col min="16133" max="16133" width="15.875" style="2" customWidth="1"/>
    <col min="16134" max="16135" width="14.625" style="2" customWidth="1"/>
    <col min="16136" max="16136" width="13.375" style="2"/>
    <col min="16137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F6" s="3" t="s">
        <v>142</v>
      </c>
    </row>
    <row r="7" spans="1:10" x14ac:dyDescent="0.2">
      <c r="C7" s="3" t="s">
        <v>181</v>
      </c>
      <c r="F7" s="1" t="s">
        <v>166</v>
      </c>
    </row>
    <row r="8" spans="1:10" ht="18" thickBot="1" x14ac:dyDescent="0.25">
      <c r="B8" s="4"/>
      <c r="C8" s="4"/>
      <c r="D8" s="56" t="s">
        <v>182</v>
      </c>
      <c r="E8" s="4"/>
      <c r="F8" s="4"/>
      <c r="G8" s="4"/>
      <c r="H8" s="4"/>
      <c r="I8" s="4"/>
      <c r="J8" s="56" t="s">
        <v>183</v>
      </c>
    </row>
    <row r="9" spans="1:10" x14ac:dyDescent="0.2">
      <c r="C9" s="8"/>
      <c r="D9" s="9"/>
      <c r="E9" s="9"/>
      <c r="F9" s="9"/>
      <c r="G9" s="9"/>
      <c r="H9" s="9"/>
      <c r="I9" s="9"/>
      <c r="J9" s="9"/>
    </row>
    <row r="10" spans="1:10" x14ac:dyDescent="0.2">
      <c r="C10" s="7" t="s">
        <v>170</v>
      </c>
      <c r="D10" s="38"/>
      <c r="E10" s="57" t="s">
        <v>184</v>
      </c>
      <c r="F10" s="9"/>
      <c r="G10" s="9"/>
      <c r="H10" s="7" t="s">
        <v>185</v>
      </c>
      <c r="I10" s="8"/>
      <c r="J10" s="8"/>
    </row>
    <row r="11" spans="1:10" x14ac:dyDescent="0.2">
      <c r="B11" s="9"/>
      <c r="C11" s="13" t="s">
        <v>186</v>
      </c>
      <c r="D11" s="13" t="s">
        <v>187</v>
      </c>
      <c r="E11" s="13" t="s">
        <v>188</v>
      </c>
      <c r="F11" s="13" t="s">
        <v>189</v>
      </c>
      <c r="G11" s="13" t="s">
        <v>190</v>
      </c>
      <c r="H11" s="13" t="s">
        <v>191</v>
      </c>
      <c r="I11" s="13" t="s">
        <v>192</v>
      </c>
      <c r="J11" s="13" t="s">
        <v>193</v>
      </c>
    </row>
    <row r="12" spans="1:10" x14ac:dyDescent="0.2">
      <c r="C12" s="8"/>
    </row>
    <row r="13" spans="1:10" x14ac:dyDescent="0.2">
      <c r="B13" s="53" t="s">
        <v>163</v>
      </c>
      <c r="C13" s="11">
        <f t="shared" ref="C13:J13" si="0">SUM(C15:C70)</f>
        <v>379753</v>
      </c>
      <c r="D13" s="6">
        <f t="shared" si="0"/>
        <v>83628</v>
      </c>
      <c r="E13" s="6">
        <f t="shared" si="0"/>
        <v>120880</v>
      </c>
      <c r="F13" s="6">
        <f t="shared" si="0"/>
        <v>4625</v>
      </c>
      <c r="G13" s="6">
        <f t="shared" si="0"/>
        <v>26222</v>
      </c>
      <c r="H13" s="6">
        <f t="shared" si="0"/>
        <v>59870</v>
      </c>
      <c r="I13" s="6">
        <f t="shared" si="0"/>
        <v>1080</v>
      </c>
      <c r="J13" s="6">
        <f t="shared" si="0"/>
        <v>83448</v>
      </c>
    </row>
    <row r="14" spans="1:10" x14ac:dyDescent="0.2">
      <c r="C14" s="8"/>
    </row>
    <row r="15" spans="1:10" x14ac:dyDescent="0.2">
      <c r="B15" s="1" t="s">
        <v>75</v>
      </c>
      <c r="C15" s="14">
        <f t="shared" ref="C15:C21" si="1">SUM(D15:J15)</f>
        <v>143381</v>
      </c>
      <c r="D15" s="16">
        <v>30958</v>
      </c>
      <c r="E15" s="16">
        <v>48391</v>
      </c>
      <c r="F15" s="16">
        <v>1780</v>
      </c>
      <c r="G15" s="16">
        <v>10524</v>
      </c>
      <c r="H15" s="16">
        <v>17062</v>
      </c>
      <c r="I15" s="16">
        <v>509</v>
      </c>
      <c r="J15" s="16">
        <v>34157</v>
      </c>
    </row>
    <row r="16" spans="1:10" x14ac:dyDescent="0.2">
      <c r="B16" s="1" t="s">
        <v>76</v>
      </c>
      <c r="C16" s="14">
        <f t="shared" si="1"/>
        <v>16158</v>
      </c>
      <c r="D16" s="16">
        <v>3951</v>
      </c>
      <c r="E16" s="16">
        <v>4975</v>
      </c>
      <c r="F16" s="16">
        <v>191</v>
      </c>
      <c r="G16" s="16">
        <v>1081</v>
      </c>
      <c r="H16" s="16">
        <v>2812</v>
      </c>
      <c r="I16" s="16">
        <v>40</v>
      </c>
      <c r="J16" s="16">
        <v>3108</v>
      </c>
    </row>
    <row r="17" spans="2:10" x14ac:dyDescent="0.2">
      <c r="B17" s="1" t="s">
        <v>77</v>
      </c>
      <c r="C17" s="14">
        <f t="shared" si="1"/>
        <v>16910</v>
      </c>
      <c r="D17" s="16">
        <v>3169</v>
      </c>
      <c r="E17" s="16">
        <v>7216</v>
      </c>
      <c r="F17" s="16">
        <v>182</v>
      </c>
      <c r="G17" s="16">
        <v>1011</v>
      </c>
      <c r="H17" s="16">
        <v>3104</v>
      </c>
      <c r="I17" s="16">
        <v>26</v>
      </c>
      <c r="J17" s="16">
        <v>2202</v>
      </c>
    </row>
    <row r="18" spans="2:10" x14ac:dyDescent="0.2">
      <c r="B18" s="1" t="s">
        <v>78</v>
      </c>
      <c r="C18" s="14">
        <f t="shared" si="1"/>
        <v>10544</v>
      </c>
      <c r="D18" s="16">
        <v>1932</v>
      </c>
      <c r="E18" s="16">
        <v>3164</v>
      </c>
      <c r="F18" s="16">
        <v>143</v>
      </c>
      <c r="G18" s="16">
        <v>732</v>
      </c>
      <c r="H18" s="16">
        <v>2845</v>
      </c>
      <c r="I18" s="16">
        <v>23</v>
      </c>
      <c r="J18" s="16">
        <v>1705</v>
      </c>
    </row>
    <row r="19" spans="2:10" x14ac:dyDescent="0.2">
      <c r="B19" s="1" t="s">
        <v>79</v>
      </c>
      <c r="C19" s="14">
        <f t="shared" si="1"/>
        <v>9807</v>
      </c>
      <c r="D19" s="16">
        <v>2001</v>
      </c>
      <c r="E19" s="16">
        <v>2752</v>
      </c>
      <c r="F19" s="16">
        <v>127</v>
      </c>
      <c r="G19" s="16">
        <v>740</v>
      </c>
      <c r="H19" s="16">
        <v>1808</v>
      </c>
      <c r="I19" s="16">
        <v>38</v>
      </c>
      <c r="J19" s="16">
        <v>2341</v>
      </c>
    </row>
    <row r="20" spans="2:10" x14ac:dyDescent="0.2">
      <c r="B20" s="1" t="s">
        <v>80</v>
      </c>
      <c r="C20" s="14">
        <f t="shared" si="1"/>
        <v>26254</v>
      </c>
      <c r="D20" s="16">
        <v>5758</v>
      </c>
      <c r="E20" s="16">
        <v>8224</v>
      </c>
      <c r="F20" s="16">
        <v>339</v>
      </c>
      <c r="G20" s="16">
        <v>1985</v>
      </c>
      <c r="H20" s="16">
        <v>3309</v>
      </c>
      <c r="I20" s="16">
        <v>73</v>
      </c>
      <c r="J20" s="16">
        <v>6566</v>
      </c>
    </row>
    <row r="21" spans="2:10" x14ac:dyDescent="0.2">
      <c r="B21" s="1" t="s">
        <v>81</v>
      </c>
      <c r="C21" s="14">
        <f t="shared" si="1"/>
        <v>13726</v>
      </c>
      <c r="D21" s="16">
        <v>3483</v>
      </c>
      <c r="E21" s="16">
        <v>3988</v>
      </c>
      <c r="F21" s="16">
        <v>188</v>
      </c>
      <c r="G21" s="16">
        <v>972</v>
      </c>
      <c r="H21" s="16">
        <v>997</v>
      </c>
      <c r="I21" s="16">
        <v>46</v>
      </c>
      <c r="J21" s="16">
        <v>4052</v>
      </c>
    </row>
    <row r="22" spans="2:10" x14ac:dyDescent="0.2">
      <c r="C22" s="8"/>
      <c r="D22" s="16"/>
      <c r="E22" s="16"/>
      <c r="F22" s="16"/>
      <c r="G22" s="16"/>
      <c r="H22" s="16"/>
      <c r="I22" s="16"/>
      <c r="J22" s="16"/>
    </row>
    <row r="23" spans="2:10" x14ac:dyDescent="0.2">
      <c r="B23" s="1" t="s">
        <v>82</v>
      </c>
      <c r="C23" s="14">
        <f t="shared" ref="C23:C31" si="2">SUM(D23:J23)</f>
        <v>4467</v>
      </c>
      <c r="D23" s="16">
        <v>906</v>
      </c>
      <c r="E23" s="16">
        <v>1219</v>
      </c>
      <c r="F23" s="16">
        <v>51</v>
      </c>
      <c r="G23" s="16">
        <v>260</v>
      </c>
      <c r="H23" s="16">
        <v>1415</v>
      </c>
      <c r="I23" s="16">
        <v>8</v>
      </c>
      <c r="J23" s="16">
        <v>608</v>
      </c>
    </row>
    <row r="24" spans="2:10" x14ac:dyDescent="0.2">
      <c r="B24" s="1" t="s">
        <v>83</v>
      </c>
      <c r="C24" s="14">
        <f t="shared" si="2"/>
        <v>2693</v>
      </c>
      <c r="D24" s="16">
        <v>623</v>
      </c>
      <c r="E24" s="16">
        <v>775</v>
      </c>
      <c r="F24" s="16">
        <v>37</v>
      </c>
      <c r="G24" s="16">
        <v>176</v>
      </c>
      <c r="H24" s="16">
        <v>645</v>
      </c>
      <c r="I24" s="16">
        <v>3</v>
      </c>
      <c r="J24" s="16">
        <v>434</v>
      </c>
    </row>
    <row r="25" spans="2:10" x14ac:dyDescent="0.2">
      <c r="B25" s="1" t="s">
        <v>84</v>
      </c>
      <c r="C25" s="14">
        <f t="shared" si="2"/>
        <v>1520</v>
      </c>
      <c r="D25" s="16">
        <v>469</v>
      </c>
      <c r="E25" s="16">
        <v>285</v>
      </c>
      <c r="F25" s="16">
        <v>6</v>
      </c>
      <c r="G25" s="16">
        <v>96</v>
      </c>
      <c r="H25" s="16">
        <v>318</v>
      </c>
      <c r="I25" s="17">
        <v>3</v>
      </c>
      <c r="J25" s="16">
        <v>343</v>
      </c>
    </row>
    <row r="26" spans="2:10" x14ac:dyDescent="0.2">
      <c r="B26" s="1" t="s">
        <v>85</v>
      </c>
      <c r="C26" s="14">
        <f t="shared" si="2"/>
        <v>4899</v>
      </c>
      <c r="D26" s="16">
        <v>900</v>
      </c>
      <c r="E26" s="16">
        <v>1494</v>
      </c>
      <c r="F26" s="16">
        <v>52</v>
      </c>
      <c r="G26" s="16">
        <v>279</v>
      </c>
      <c r="H26" s="16">
        <v>1214</v>
      </c>
      <c r="I26" s="16">
        <v>14</v>
      </c>
      <c r="J26" s="16">
        <v>946</v>
      </c>
    </row>
    <row r="27" spans="2:10" x14ac:dyDescent="0.2">
      <c r="B27" s="1" t="s">
        <v>86</v>
      </c>
      <c r="C27" s="14">
        <f t="shared" si="2"/>
        <v>4998</v>
      </c>
      <c r="D27" s="16">
        <v>991</v>
      </c>
      <c r="E27" s="16">
        <v>1497</v>
      </c>
      <c r="F27" s="16">
        <v>62</v>
      </c>
      <c r="G27" s="16">
        <v>290</v>
      </c>
      <c r="H27" s="16">
        <v>1516</v>
      </c>
      <c r="I27" s="16">
        <v>13</v>
      </c>
      <c r="J27" s="16">
        <v>629</v>
      </c>
    </row>
    <row r="28" spans="2:10" x14ac:dyDescent="0.2">
      <c r="B28" s="1" t="s">
        <v>87</v>
      </c>
      <c r="C28" s="14">
        <f t="shared" si="2"/>
        <v>2823</v>
      </c>
      <c r="D28" s="16">
        <v>572</v>
      </c>
      <c r="E28" s="16">
        <v>774</v>
      </c>
      <c r="F28" s="16">
        <v>39</v>
      </c>
      <c r="G28" s="16">
        <v>175</v>
      </c>
      <c r="H28" s="16">
        <v>757</v>
      </c>
      <c r="I28" s="16">
        <v>6</v>
      </c>
      <c r="J28" s="16">
        <v>500</v>
      </c>
    </row>
    <row r="29" spans="2:10" x14ac:dyDescent="0.2">
      <c r="B29" s="1" t="s">
        <v>88</v>
      </c>
      <c r="C29" s="14">
        <f t="shared" si="2"/>
        <v>2538</v>
      </c>
      <c r="D29" s="16">
        <v>567</v>
      </c>
      <c r="E29" s="16">
        <v>733</v>
      </c>
      <c r="F29" s="16">
        <v>34</v>
      </c>
      <c r="G29" s="16">
        <v>135</v>
      </c>
      <c r="H29" s="16">
        <v>684</v>
      </c>
      <c r="I29" s="16">
        <v>3</v>
      </c>
      <c r="J29" s="16">
        <v>382</v>
      </c>
    </row>
    <row r="30" spans="2:10" x14ac:dyDescent="0.2">
      <c r="B30" s="1" t="s">
        <v>89</v>
      </c>
      <c r="C30" s="14">
        <f t="shared" si="2"/>
        <v>6632</v>
      </c>
      <c r="D30" s="16">
        <v>1340</v>
      </c>
      <c r="E30" s="16">
        <v>2913</v>
      </c>
      <c r="F30" s="16">
        <v>70</v>
      </c>
      <c r="G30" s="16">
        <v>389</v>
      </c>
      <c r="H30" s="16">
        <v>1203</v>
      </c>
      <c r="I30" s="16">
        <v>12</v>
      </c>
      <c r="J30" s="16">
        <v>705</v>
      </c>
    </row>
    <row r="31" spans="2:10" x14ac:dyDescent="0.2">
      <c r="B31" s="1" t="s">
        <v>90</v>
      </c>
      <c r="C31" s="14">
        <f t="shared" si="2"/>
        <v>16178</v>
      </c>
      <c r="D31" s="16">
        <v>3059</v>
      </c>
      <c r="E31" s="16">
        <v>6955</v>
      </c>
      <c r="F31" s="16">
        <v>194</v>
      </c>
      <c r="G31" s="16">
        <v>1031</v>
      </c>
      <c r="H31" s="16">
        <v>2050</v>
      </c>
      <c r="I31" s="16">
        <v>58</v>
      </c>
      <c r="J31" s="16">
        <v>2831</v>
      </c>
    </row>
    <row r="32" spans="2:10" x14ac:dyDescent="0.2">
      <c r="C32" s="8"/>
    </row>
    <row r="33" spans="2:10" x14ac:dyDescent="0.2">
      <c r="B33" s="1" t="s">
        <v>91</v>
      </c>
      <c r="C33" s="14">
        <f>SUM(D33:J33)</f>
        <v>6365</v>
      </c>
      <c r="D33" s="16">
        <v>1305</v>
      </c>
      <c r="E33" s="16">
        <v>1689</v>
      </c>
      <c r="F33" s="16">
        <v>82</v>
      </c>
      <c r="G33" s="16">
        <v>433</v>
      </c>
      <c r="H33" s="16">
        <v>1824</v>
      </c>
      <c r="I33" s="16">
        <v>13</v>
      </c>
      <c r="J33" s="16">
        <v>1019</v>
      </c>
    </row>
    <row r="34" spans="2:10" x14ac:dyDescent="0.2">
      <c r="B34" s="1" t="s">
        <v>92</v>
      </c>
      <c r="C34" s="14">
        <f>SUM(D34:J34)</f>
        <v>5201</v>
      </c>
      <c r="D34" s="16">
        <v>1091</v>
      </c>
      <c r="E34" s="16">
        <v>1693</v>
      </c>
      <c r="F34" s="16">
        <v>50</v>
      </c>
      <c r="G34" s="16">
        <v>406</v>
      </c>
      <c r="H34" s="16">
        <v>996</v>
      </c>
      <c r="I34" s="16">
        <v>15</v>
      </c>
      <c r="J34" s="16">
        <v>950</v>
      </c>
    </row>
    <row r="35" spans="2:10" x14ac:dyDescent="0.2">
      <c r="B35" s="1" t="s">
        <v>93</v>
      </c>
      <c r="C35" s="14">
        <f>SUM(D35:J35)</f>
        <v>1893</v>
      </c>
      <c r="D35" s="16">
        <v>403</v>
      </c>
      <c r="E35" s="16">
        <v>471</v>
      </c>
      <c r="F35" s="16">
        <v>27</v>
      </c>
      <c r="G35" s="16">
        <v>135</v>
      </c>
      <c r="H35" s="16">
        <v>546</v>
      </c>
      <c r="I35" s="17">
        <v>1</v>
      </c>
      <c r="J35" s="16">
        <v>310</v>
      </c>
    </row>
    <row r="36" spans="2:10" x14ac:dyDescent="0.2">
      <c r="B36" s="1" t="s">
        <v>94</v>
      </c>
      <c r="C36" s="14">
        <f>SUM(D36:J36)</f>
        <v>2177</v>
      </c>
      <c r="D36" s="16">
        <v>463</v>
      </c>
      <c r="E36" s="16">
        <v>353</v>
      </c>
      <c r="F36" s="16">
        <v>25</v>
      </c>
      <c r="G36" s="16">
        <v>100</v>
      </c>
      <c r="H36" s="16">
        <v>303</v>
      </c>
      <c r="I36" s="16">
        <v>7</v>
      </c>
      <c r="J36" s="16">
        <v>926</v>
      </c>
    </row>
    <row r="37" spans="2:10" x14ac:dyDescent="0.2">
      <c r="B37" s="1" t="s">
        <v>95</v>
      </c>
      <c r="C37" s="14">
        <f>SUM(D37:J37)</f>
        <v>257</v>
      </c>
      <c r="D37" s="16">
        <v>86</v>
      </c>
      <c r="E37" s="16">
        <v>43</v>
      </c>
      <c r="F37" s="16">
        <v>2</v>
      </c>
      <c r="G37" s="16">
        <v>22</v>
      </c>
      <c r="H37" s="16">
        <v>31</v>
      </c>
      <c r="I37" s="16">
        <v>1</v>
      </c>
      <c r="J37" s="16">
        <v>72</v>
      </c>
    </row>
    <row r="38" spans="2:10" x14ac:dyDescent="0.2">
      <c r="C38" s="8"/>
    </row>
    <row r="39" spans="2:10" x14ac:dyDescent="0.2">
      <c r="B39" s="1" t="s">
        <v>96</v>
      </c>
      <c r="C39" s="14">
        <f>SUM(D39:J39)</f>
        <v>5138</v>
      </c>
      <c r="D39" s="16">
        <v>922</v>
      </c>
      <c r="E39" s="16">
        <v>1498</v>
      </c>
      <c r="F39" s="16">
        <v>79</v>
      </c>
      <c r="G39" s="16">
        <v>409</v>
      </c>
      <c r="H39" s="16">
        <v>1088</v>
      </c>
      <c r="I39" s="16">
        <v>22</v>
      </c>
      <c r="J39" s="16">
        <v>1120</v>
      </c>
    </row>
    <row r="40" spans="2:10" x14ac:dyDescent="0.2">
      <c r="B40" s="1" t="s">
        <v>97</v>
      </c>
      <c r="C40" s="14">
        <f>SUM(D40:J40)</f>
        <v>2499</v>
      </c>
      <c r="D40" s="16">
        <v>420</v>
      </c>
      <c r="E40" s="16">
        <v>676</v>
      </c>
      <c r="F40" s="16">
        <v>38</v>
      </c>
      <c r="G40" s="16">
        <v>184</v>
      </c>
      <c r="H40" s="16">
        <v>781</v>
      </c>
      <c r="I40" s="17">
        <v>4</v>
      </c>
      <c r="J40" s="16">
        <v>396</v>
      </c>
    </row>
    <row r="41" spans="2:10" x14ac:dyDescent="0.2">
      <c r="B41" s="1" t="s">
        <v>98</v>
      </c>
      <c r="C41" s="14">
        <f>SUM(D41:J41)</f>
        <v>4139</v>
      </c>
      <c r="D41" s="16">
        <v>710</v>
      </c>
      <c r="E41" s="16">
        <v>1298</v>
      </c>
      <c r="F41" s="16">
        <v>46</v>
      </c>
      <c r="G41" s="16">
        <v>191</v>
      </c>
      <c r="H41" s="16">
        <v>1345</v>
      </c>
      <c r="I41" s="16">
        <v>12</v>
      </c>
      <c r="J41" s="16">
        <v>537</v>
      </c>
    </row>
    <row r="42" spans="2:10" x14ac:dyDescent="0.2">
      <c r="B42" s="1" t="s">
        <v>99</v>
      </c>
      <c r="C42" s="14">
        <f>SUM(D42:J42)</f>
        <v>2879</v>
      </c>
      <c r="D42" s="16">
        <v>642</v>
      </c>
      <c r="E42" s="16">
        <v>660</v>
      </c>
      <c r="F42" s="16">
        <v>31</v>
      </c>
      <c r="G42" s="16">
        <v>134</v>
      </c>
      <c r="H42" s="16">
        <v>1014</v>
      </c>
      <c r="I42" s="16">
        <v>4</v>
      </c>
      <c r="J42" s="16">
        <v>394</v>
      </c>
    </row>
    <row r="43" spans="2:10" x14ac:dyDescent="0.2">
      <c r="B43" s="1" t="s">
        <v>100</v>
      </c>
      <c r="C43" s="14">
        <f>SUM(D43:J43)</f>
        <v>2041</v>
      </c>
      <c r="D43" s="16">
        <v>608</v>
      </c>
      <c r="E43" s="16">
        <v>400</v>
      </c>
      <c r="F43" s="16">
        <v>25</v>
      </c>
      <c r="G43" s="16">
        <v>93</v>
      </c>
      <c r="H43" s="16">
        <v>330</v>
      </c>
      <c r="I43" s="16">
        <v>2</v>
      </c>
      <c r="J43" s="16">
        <v>583</v>
      </c>
    </row>
    <row r="44" spans="2:10" x14ac:dyDescent="0.2">
      <c r="C44" s="8"/>
    </row>
    <row r="45" spans="2:10" x14ac:dyDescent="0.2">
      <c r="B45" s="1" t="s">
        <v>101</v>
      </c>
      <c r="C45" s="14">
        <f t="shared" ref="C45:C54" si="3">SUM(D45:J45)</f>
        <v>3117</v>
      </c>
      <c r="D45" s="16">
        <v>785</v>
      </c>
      <c r="E45" s="16">
        <v>903</v>
      </c>
      <c r="F45" s="16">
        <v>37</v>
      </c>
      <c r="G45" s="16">
        <v>207</v>
      </c>
      <c r="H45" s="16">
        <v>444</v>
      </c>
      <c r="I45" s="16">
        <v>8</v>
      </c>
      <c r="J45" s="16">
        <v>733</v>
      </c>
    </row>
    <row r="46" spans="2:10" x14ac:dyDescent="0.2">
      <c r="B46" s="1" t="s">
        <v>102</v>
      </c>
      <c r="C46" s="14">
        <f t="shared" si="3"/>
        <v>2317</v>
      </c>
      <c r="D46" s="16">
        <v>524</v>
      </c>
      <c r="E46" s="16">
        <v>649</v>
      </c>
      <c r="F46" s="16">
        <v>33</v>
      </c>
      <c r="G46" s="16">
        <v>142</v>
      </c>
      <c r="H46" s="16">
        <v>606</v>
      </c>
      <c r="I46" s="16">
        <v>4</v>
      </c>
      <c r="J46" s="16">
        <v>359</v>
      </c>
    </row>
    <row r="47" spans="2:10" x14ac:dyDescent="0.2">
      <c r="B47" s="1" t="s">
        <v>103</v>
      </c>
      <c r="C47" s="14">
        <f t="shared" si="3"/>
        <v>2555</v>
      </c>
      <c r="D47" s="16">
        <v>560</v>
      </c>
      <c r="E47" s="16">
        <v>671</v>
      </c>
      <c r="F47" s="16">
        <v>35</v>
      </c>
      <c r="G47" s="16">
        <v>182</v>
      </c>
      <c r="H47" s="16">
        <v>574</v>
      </c>
      <c r="I47" s="16">
        <v>5</v>
      </c>
      <c r="J47" s="16">
        <v>528</v>
      </c>
    </row>
    <row r="48" spans="2:10" x14ac:dyDescent="0.2">
      <c r="B48" s="1" t="s">
        <v>104</v>
      </c>
      <c r="C48" s="14">
        <f t="shared" si="3"/>
        <v>1991</v>
      </c>
      <c r="D48" s="16">
        <v>375</v>
      </c>
      <c r="E48" s="16">
        <v>581</v>
      </c>
      <c r="F48" s="16">
        <v>19</v>
      </c>
      <c r="G48" s="16">
        <v>106</v>
      </c>
      <c r="H48" s="16">
        <v>633</v>
      </c>
      <c r="I48" s="16">
        <v>2</v>
      </c>
      <c r="J48" s="16">
        <v>275</v>
      </c>
    </row>
    <row r="49" spans="2:10" x14ac:dyDescent="0.2">
      <c r="B49" s="1" t="s">
        <v>105</v>
      </c>
      <c r="C49" s="14">
        <f t="shared" si="3"/>
        <v>898</v>
      </c>
      <c r="D49" s="16">
        <v>235</v>
      </c>
      <c r="E49" s="16">
        <v>169</v>
      </c>
      <c r="F49" s="16">
        <v>8</v>
      </c>
      <c r="G49" s="16">
        <v>59</v>
      </c>
      <c r="H49" s="16">
        <v>189</v>
      </c>
      <c r="I49" s="17" t="s">
        <v>140</v>
      </c>
      <c r="J49" s="16">
        <v>238</v>
      </c>
    </row>
    <row r="50" spans="2:10" x14ac:dyDescent="0.2">
      <c r="B50" s="1" t="s">
        <v>106</v>
      </c>
      <c r="C50" s="14">
        <f t="shared" si="3"/>
        <v>918</v>
      </c>
      <c r="D50" s="16">
        <v>299</v>
      </c>
      <c r="E50" s="16">
        <v>151</v>
      </c>
      <c r="F50" s="16">
        <v>17</v>
      </c>
      <c r="G50" s="16">
        <v>53</v>
      </c>
      <c r="H50" s="16">
        <v>138</v>
      </c>
      <c r="I50" s="16">
        <v>1</v>
      </c>
      <c r="J50" s="16">
        <v>259</v>
      </c>
    </row>
    <row r="51" spans="2:10" x14ac:dyDescent="0.2">
      <c r="B51" s="1" t="s">
        <v>107</v>
      </c>
      <c r="C51" s="14">
        <f t="shared" si="3"/>
        <v>1634</v>
      </c>
      <c r="D51" s="16">
        <v>478</v>
      </c>
      <c r="E51" s="16">
        <v>400</v>
      </c>
      <c r="F51" s="16">
        <v>12</v>
      </c>
      <c r="G51" s="16">
        <v>114</v>
      </c>
      <c r="H51" s="16">
        <v>301</v>
      </c>
      <c r="I51" s="16">
        <v>2</v>
      </c>
      <c r="J51" s="16">
        <v>327</v>
      </c>
    </row>
    <row r="52" spans="2:10" x14ac:dyDescent="0.2">
      <c r="B52" s="1" t="s">
        <v>108</v>
      </c>
      <c r="C52" s="14">
        <f t="shared" si="3"/>
        <v>1603</v>
      </c>
      <c r="D52" s="16">
        <v>185</v>
      </c>
      <c r="E52" s="16">
        <v>338</v>
      </c>
      <c r="F52" s="16">
        <v>15</v>
      </c>
      <c r="G52" s="16">
        <v>83</v>
      </c>
      <c r="H52" s="16">
        <v>811</v>
      </c>
      <c r="I52" s="16">
        <v>1</v>
      </c>
      <c r="J52" s="16">
        <v>170</v>
      </c>
    </row>
    <row r="53" spans="2:10" x14ac:dyDescent="0.2">
      <c r="B53" s="1" t="s">
        <v>109</v>
      </c>
      <c r="C53" s="14">
        <f t="shared" si="3"/>
        <v>2670</v>
      </c>
      <c r="D53" s="16">
        <v>586</v>
      </c>
      <c r="E53" s="16">
        <v>790</v>
      </c>
      <c r="F53" s="16">
        <v>33</v>
      </c>
      <c r="G53" s="16">
        <v>165</v>
      </c>
      <c r="H53" s="16">
        <v>609</v>
      </c>
      <c r="I53" s="16">
        <v>4</v>
      </c>
      <c r="J53" s="16">
        <v>483</v>
      </c>
    </row>
    <row r="54" spans="2:10" x14ac:dyDescent="0.2">
      <c r="B54" s="1" t="s">
        <v>110</v>
      </c>
      <c r="C54" s="14">
        <f t="shared" si="3"/>
        <v>2973</v>
      </c>
      <c r="D54" s="16">
        <v>622</v>
      </c>
      <c r="E54" s="16">
        <v>676</v>
      </c>
      <c r="F54" s="16">
        <v>40</v>
      </c>
      <c r="G54" s="16">
        <v>154</v>
      </c>
      <c r="H54" s="16">
        <v>977</v>
      </c>
      <c r="I54" s="16">
        <v>1</v>
      </c>
      <c r="J54" s="16">
        <v>503</v>
      </c>
    </row>
    <row r="55" spans="2:10" x14ac:dyDescent="0.2">
      <c r="C55" s="8"/>
    </row>
    <row r="56" spans="2:10" x14ac:dyDescent="0.2">
      <c r="B56" s="1" t="s">
        <v>111</v>
      </c>
      <c r="C56" s="14">
        <f t="shared" ref="C56:C62" si="4">SUM(D56:J56)</f>
        <v>7911</v>
      </c>
      <c r="D56" s="16">
        <v>1808</v>
      </c>
      <c r="E56" s="16">
        <v>2144</v>
      </c>
      <c r="F56" s="16">
        <v>77</v>
      </c>
      <c r="G56" s="16">
        <v>526</v>
      </c>
      <c r="H56" s="16">
        <v>836</v>
      </c>
      <c r="I56" s="16">
        <v>29</v>
      </c>
      <c r="J56" s="16">
        <v>2491</v>
      </c>
    </row>
    <row r="57" spans="2:10" x14ac:dyDescent="0.2">
      <c r="B57" s="1" t="s">
        <v>112</v>
      </c>
      <c r="C57" s="14">
        <f t="shared" si="4"/>
        <v>1526</v>
      </c>
      <c r="D57" s="16">
        <v>443</v>
      </c>
      <c r="E57" s="16">
        <v>370</v>
      </c>
      <c r="F57" s="16">
        <v>20</v>
      </c>
      <c r="G57" s="16">
        <v>125</v>
      </c>
      <c r="H57" s="16">
        <v>146</v>
      </c>
      <c r="I57" s="16">
        <v>4</v>
      </c>
      <c r="J57" s="16">
        <v>418</v>
      </c>
    </row>
    <row r="58" spans="2:10" x14ac:dyDescent="0.2">
      <c r="B58" s="1" t="s">
        <v>113</v>
      </c>
      <c r="C58" s="14">
        <f t="shared" si="4"/>
        <v>1241</v>
      </c>
      <c r="D58" s="16">
        <v>352</v>
      </c>
      <c r="E58" s="16">
        <v>362</v>
      </c>
      <c r="F58" s="16">
        <v>19</v>
      </c>
      <c r="G58" s="16">
        <v>73</v>
      </c>
      <c r="H58" s="16">
        <v>128</v>
      </c>
      <c r="I58" s="16">
        <v>4</v>
      </c>
      <c r="J58" s="16">
        <v>303</v>
      </c>
    </row>
    <row r="59" spans="2:10" x14ac:dyDescent="0.2">
      <c r="B59" s="1" t="s">
        <v>114</v>
      </c>
      <c r="C59" s="14">
        <f t="shared" si="4"/>
        <v>4977</v>
      </c>
      <c r="D59" s="16">
        <v>1092</v>
      </c>
      <c r="E59" s="16">
        <v>1840</v>
      </c>
      <c r="F59" s="16">
        <v>67</v>
      </c>
      <c r="G59" s="16">
        <v>323</v>
      </c>
      <c r="H59" s="16">
        <v>679</v>
      </c>
      <c r="I59" s="16">
        <v>13</v>
      </c>
      <c r="J59" s="16">
        <v>963</v>
      </c>
    </row>
    <row r="60" spans="2:10" x14ac:dyDescent="0.2">
      <c r="B60" s="1" t="s">
        <v>115</v>
      </c>
      <c r="C60" s="14">
        <f t="shared" si="4"/>
        <v>1912</v>
      </c>
      <c r="D60" s="16">
        <v>552</v>
      </c>
      <c r="E60" s="16">
        <v>440</v>
      </c>
      <c r="F60" s="16">
        <v>26</v>
      </c>
      <c r="G60" s="16">
        <v>124</v>
      </c>
      <c r="H60" s="16">
        <v>276</v>
      </c>
      <c r="I60" s="16">
        <v>1</v>
      </c>
      <c r="J60" s="16">
        <v>493</v>
      </c>
    </row>
    <row r="61" spans="2:10" x14ac:dyDescent="0.2">
      <c r="B61" s="1" t="s">
        <v>116</v>
      </c>
      <c r="C61" s="14">
        <f t="shared" si="4"/>
        <v>2335</v>
      </c>
      <c r="D61" s="16">
        <v>634</v>
      </c>
      <c r="E61" s="16">
        <v>586</v>
      </c>
      <c r="F61" s="16">
        <v>26</v>
      </c>
      <c r="G61" s="16">
        <v>178</v>
      </c>
      <c r="H61" s="16">
        <v>317</v>
      </c>
      <c r="I61" s="16">
        <v>4</v>
      </c>
      <c r="J61" s="16">
        <v>590</v>
      </c>
    </row>
    <row r="62" spans="2:10" x14ac:dyDescent="0.2">
      <c r="B62" s="1" t="s">
        <v>118</v>
      </c>
      <c r="C62" s="14">
        <f t="shared" si="4"/>
        <v>6448</v>
      </c>
      <c r="D62" s="16">
        <v>1724</v>
      </c>
      <c r="E62" s="16">
        <v>1637</v>
      </c>
      <c r="F62" s="16">
        <v>74</v>
      </c>
      <c r="G62" s="16">
        <v>497</v>
      </c>
      <c r="H62" s="16">
        <v>665</v>
      </c>
      <c r="I62" s="16">
        <v>14</v>
      </c>
      <c r="J62" s="16">
        <v>1837</v>
      </c>
    </row>
    <row r="63" spans="2:10" x14ac:dyDescent="0.2">
      <c r="C63" s="8"/>
    </row>
    <row r="64" spans="2:10" x14ac:dyDescent="0.2">
      <c r="B64" s="1" t="s">
        <v>119</v>
      </c>
      <c r="C64" s="14">
        <f t="shared" ref="C64:C70" si="5">SUM(D64:J64)</f>
        <v>8162</v>
      </c>
      <c r="D64" s="16">
        <v>2308</v>
      </c>
      <c r="E64" s="16">
        <v>2155</v>
      </c>
      <c r="F64" s="16">
        <v>98</v>
      </c>
      <c r="G64" s="16">
        <v>564</v>
      </c>
      <c r="H64" s="16">
        <v>766</v>
      </c>
      <c r="I64" s="16">
        <v>16</v>
      </c>
      <c r="J64" s="16">
        <v>2255</v>
      </c>
    </row>
    <row r="65" spans="1:10" x14ac:dyDescent="0.2">
      <c r="B65" s="1" t="s">
        <v>120</v>
      </c>
      <c r="C65" s="14">
        <f t="shared" si="5"/>
        <v>1495</v>
      </c>
      <c r="D65" s="16">
        <v>479</v>
      </c>
      <c r="E65" s="16">
        <v>437</v>
      </c>
      <c r="F65" s="16">
        <v>12</v>
      </c>
      <c r="G65" s="16">
        <v>103</v>
      </c>
      <c r="H65" s="16">
        <v>114</v>
      </c>
      <c r="I65" s="17">
        <v>2</v>
      </c>
      <c r="J65" s="16">
        <v>348</v>
      </c>
    </row>
    <row r="66" spans="1:10" x14ac:dyDescent="0.2">
      <c r="B66" s="1" t="s">
        <v>121</v>
      </c>
      <c r="C66" s="14">
        <f t="shared" si="5"/>
        <v>2395</v>
      </c>
      <c r="D66" s="16">
        <v>713</v>
      </c>
      <c r="E66" s="16">
        <v>548</v>
      </c>
      <c r="F66" s="16">
        <v>24</v>
      </c>
      <c r="G66" s="16">
        <v>182</v>
      </c>
      <c r="H66" s="16">
        <v>288</v>
      </c>
      <c r="I66" s="16">
        <v>3</v>
      </c>
      <c r="J66" s="16">
        <v>637</v>
      </c>
    </row>
    <row r="67" spans="1:10" x14ac:dyDescent="0.2">
      <c r="B67" s="1" t="s">
        <v>122</v>
      </c>
      <c r="C67" s="14">
        <f t="shared" si="5"/>
        <v>1647</v>
      </c>
      <c r="D67" s="16">
        <v>560</v>
      </c>
      <c r="E67" s="16">
        <v>303</v>
      </c>
      <c r="F67" s="16">
        <v>10</v>
      </c>
      <c r="G67" s="16">
        <v>119</v>
      </c>
      <c r="H67" s="16">
        <v>165</v>
      </c>
      <c r="I67" s="16">
        <v>1</v>
      </c>
      <c r="J67" s="16">
        <v>489</v>
      </c>
    </row>
    <row r="68" spans="1:10" x14ac:dyDescent="0.2">
      <c r="B68" s="1" t="s">
        <v>123</v>
      </c>
      <c r="C68" s="14">
        <f t="shared" si="5"/>
        <v>872</v>
      </c>
      <c r="D68" s="16">
        <v>299</v>
      </c>
      <c r="E68" s="16">
        <v>214</v>
      </c>
      <c r="F68" s="16">
        <v>7</v>
      </c>
      <c r="G68" s="16">
        <v>33</v>
      </c>
      <c r="H68" s="16">
        <v>56</v>
      </c>
      <c r="I68" s="16">
        <v>1</v>
      </c>
      <c r="J68" s="16">
        <v>262</v>
      </c>
    </row>
    <row r="69" spans="1:10" x14ac:dyDescent="0.2">
      <c r="B69" s="1" t="s">
        <v>124</v>
      </c>
      <c r="C69" s="14">
        <f t="shared" si="5"/>
        <v>1724</v>
      </c>
      <c r="D69" s="16">
        <v>569</v>
      </c>
      <c r="E69" s="16">
        <v>325</v>
      </c>
      <c r="F69" s="16">
        <v>14</v>
      </c>
      <c r="G69" s="16">
        <v>108</v>
      </c>
      <c r="H69" s="16">
        <v>148</v>
      </c>
      <c r="I69" s="16">
        <v>3</v>
      </c>
      <c r="J69" s="16">
        <v>557</v>
      </c>
    </row>
    <row r="70" spans="1:10" x14ac:dyDescent="0.2">
      <c r="B70" s="1" t="s">
        <v>125</v>
      </c>
      <c r="C70" s="14">
        <f t="shared" si="5"/>
        <v>315</v>
      </c>
      <c r="D70" s="16">
        <v>117</v>
      </c>
      <c r="E70" s="16">
        <v>55</v>
      </c>
      <c r="F70" s="16">
        <v>2</v>
      </c>
      <c r="G70" s="16">
        <v>19</v>
      </c>
      <c r="H70" s="16">
        <v>7</v>
      </c>
      <c r="I70" s="17">
        <v>1</v>
      </c>
      <c r="J70" s="16">
        <v>114</v>
      </c>
    </row>
    <row r="71" spans="1:10" ht="18" thickBot="1" x14ac:dyDescent="0.25">
      <c r="B71" s="4"/>
      <c r="C71" s="36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26</v>
      </c>
    </row>
    <row r="73" spans="1:10" x14ac:dyDescent="0.2">
      <c r="A73" s="1"/>
    </row>
  </sheetData>
  <phoneticPr fontId="2"/>
  <pageMargins left="0.37" right="0.63" top="0.55000000000000004" bottom="0.51" header="0.51200000000000001" footer="0.51200000000000001"/>
  <pageSetup paperSize="12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72"/>
  <sheetViews>
    <sheetView showGridLines="0" zoomScale="75" zoomScaleNormal="100" workbookViewId="0">
      <selection activeCell="A2" sqref="A2"/>
    </sheetView>
  </sheetViews>
  <sheetFormatPr defaultColWidth="13.375" defaultRowHeight="17.25" x14ac:dyDescent="0.2"/>
  <cols>
    <col min="1" max="1" width="13.375" style="2" customWidth="1"/>
    <col min="2" max="4" width="13.375" style="2"/>
    <col min="5" max="5" width="12.125" style="2" customWidth="1"/>
    <col min="6" max="6" width="13.375" style="2"/>
    <col min="7" max="11" width="10.875" style="2" customWidth="1"/>
    <col min="12" max="256" width="13.375" style="2"/>
    <col min="257" max="257" width="13.375" style="2" customWidth="1"/>
    <col min="258" max="260" width="13.375" style="2"/>
    <col min="261" max="261" width="12.125" style="2" customWidth="1"/>
    <col min="262" max="262" width="13.375" style="2"/>
    <col min="263" max="267" width="10.875" style="2" customWidth="1"/>
    <col min="268" max="512" width="13.375" style="2"/>
    <col min="513" max="513" width="13.375" style="2" customWidth="1"/>
    <col min="514" max="516" width="13.375" style="2"/>
    <col min="517" max="517" width="12.125" style="2" customWidth="1"/>
    <col min="518" max="518" width="13.375" style="2"/>
    <col min="519" max="523" width="10.875" style="2" customWidth="1"/>
    <col min="524" max="768" width="13.375" style="2"/>
    <col min="769" max="769" width="13.375" style="2" customWidth="1"/>
    <col min="770" max="772" width="13.375" style="2"/>
    <col min="773" max="773" width="12.125" style="2" customWidth="1"/>
    <col min="774" max="774" width="13.375" style="2"/>
    <col min="775" max="779" width="10.875" style="2" customWidth="1"/>
    <col min="780" max="1024" width="13.375" style="2"/>
    <col min="1025" max="1025" width="13.375" style="2" customWidth="1"/>
    <col min="1026" max="1028" width="13.375" style="2"/>
    <col min="1029" max="1029" width="12.125" style="2" customWidth="1"/>
    <col min="1030" max="1030" width="13.375" style="2"/>
    <col min="1031" max="1035" width="10.875" style="2" customWidth="1"/>
    <col min="1036" max="1280" width="13.375" style="2"/>
    <col min="1281" max="1281" width="13.375" style="2" customWidth="1"/>
    <col min="1282" max="1284" width="13.375" style="2"/>
    <col min="1285" max="1285" width="12.125" style="2" customWidth="1"/>
    <col min="1286" max="1286" width="13.375" style="2"/>
    <col min="1287" max="1291" width="10.875" style="2" customWidth="1"/>
    <col min="1292" max="1536" width="13.375" style="2"/>
    <col min="1537" max="1537" width="13.375" style="2" customWidth="1"/>
    <col min="1538" max="1540" width="13.375" style="2"/>
    <col min="1541" max="1541" width="12.125" style="2" customWidth="1"/>
    <col min="1542" max="1542" width="13.375" style="2"/>
    <col min="1543" max="1547" width="10.875" style="2" customWidth="1"/>
    <col min="1548" max="1792" width="13.375" style="2"/>
    <col min="1793" max="1793" width="13.375" style="2" customWidth="1"/>
    <col min="1794" max="1796" width="13.375" style="2"/>
    <col min="1797" max="1797" width="12.125" style="2" customWidth="1"/>
    <col min="1798" max="1798" width="13.375" style="2"/>
    <col min="1799" max="1803" width="10.875" style="2" customWidth="1"/>
    <col min="1804" max="2048" width="13.375" style="2"/>
    <col min="2049" max="2049" width="13.375" style="2" customWidth="1"/>
    <col min="2050" max="2052" width="13.375" style="2"/>
    <col min="2053" max="2053" width="12.125" style="2" customWidth="1"/>
    <col min="2054" max="2054" width="13.375" style="2"/>
    <col min="2055" max="2059" width="10.875" style="2" customWidth="1"/>
    <col min="2060" max="2304" width="13.375" style="2"/>
    <col min="2305" max="2305" width="13.375" style="2" customWidth="1"/>
    <col min="2306" max="2308" width="13.375" style="2"/>
    <col min="2309" max="2309" width="12.125" style="2" customWidth="1"/>
    <col min="2310" max="2310" width="13.375" style="2"/>
    <col min="2311" max="2315" width="10.875" style="2" customWidth="1"/>
    <col min="2316" max="2560" width="13.375" style="2"/>
    <col min="2561" max="2561" width="13.375" style="2" customWidth="1"/>
    <col min="2562" max="2564" width="13.375" style="2"/>
    <col min="2565" max="2565" width="12.125" style="2" customWidth="1"/>
    <col min="2566" max="2566" width="13.375" style="2"/>
    <col min="2567" max="2571" width="10.875" style="2" customWidth="1"/>
    <col min="2572" max="2816" width="13.375" style="2"/>
    <col min="2817" max="2817" width="13.375" style="2" customWidth="1"/>
    <col min="2818" max="2820" width="13.375" style="2"/>
    <col min="2821" max="2821" width="12.125" style="2" customWidth="1"/>
    <col min="2822" max="2822" width="13.375" style="2"/>
    <col min="2823" max="2827" width="10.875" style="2" customWidth="1"/>
    <col min="2828" max="3072" width="13.375" style="2"/>
    <col min="3073" max="3073" width="13.375" style="2" customWidth="1"/>
    <col min="3074" max="3076" width="13.375" style="2"/>
    <col min="3077" max="3077" width="12.125" style="2" customWidth="1"/>
    <col min="3078" max="3078" width="13.375" style="2"/>
    <col min="3079" max="3083" width="10.875" style="2" customWidth="1"/>
    <col min="3084" max="3328" width="13.375" style="2"/>
    <col min="3329" max="3329" width="13.375" style="2" customWidth="1"/>
    <col min="3330" max="3332" width="13.375" style="2"/>
    <col min="3333" max="3333" width="12.125" style="2" customWidth="1"/>
    <col min="3334" max="3334" width="13.375" style="2"/>
    <col min="3335" max="3339" width="10.875" style="2" customWidth="1"/>
    <col min="3340" max="3584" width="13.375" style="2"/>
    <col min="3585" max="3585" width="13.375" style="2" customWidth="1"/>
    <col min="3586" max="3588" width="13.375" style="2"/>
    <col min="3589" max="3589" width="12.125" style="2" customWidth="1"/>
    <col min="3590" max="3590" width="13.375" style="2"/>
    <col min="3591" max="3595" width="10.875" style="2" customWidth="1"/>
    <col min="3596" max="3840" width="13.375" style="2"/>
    <col min="3841" max="3841" width="13.375" style="2" customWidth="1"/>
    <col min="3842" max="3844" width="13.375" style="2"/>
    <col min="3845" max="3845" width="12.125" style="2" customWidth="1"/>
    <col min="3846" max="3846" width="13.375" style="2"/>
    <col min="3847" max="3851" width="10.875" style="2" customWidth="1"/>
    <col min="3852" max="4096" width="13.375" style="2"/>
    <col min="4097" max="4097" width="13.375" style="2" customWidth="1"/>
    <col min="4098" max="4100" width="13.375" style="2"/>
    <col min="4101" max="4101" width="12.125" style="2" customWidth="1"/>
    <col min="4102" max="4102" width="13.375" style="2"/>
    <col min="4103" max="4107" width="10.875" style="2" customWidth="1"/>
    <col min="4108" max="4352" width="13.375" style="2"/>
    <col min="4353" max="4353" width="13.375" style="2" customWidth="1"/>
    <col min="4354" max="4356" width="13.375" style="2"/>
    <col min="4357" max="4357" width="12.125" style="2" customWidth="1"/>
    <col min="4358" max="4358" width="13.375" style="2"/>
    <col min="4359" max="4363" width="10.875" style="2" customWidth="1"/>
    <col min="4364" max="4608" width="13.375" style="2"/>
    <col min="4609" max="4609" width="13.375" style="2" customWidth="1"/>
    <col min="4610" max="4612" width="13.375" style="2"/>
    <col min="4613" max="4613" width="12.125" style="2" customWidth="1"/>
    <col min="4614" max="4614" width="13.375" style="2"/>
    <col min="4615" max="4619" width="10.875" style="2" customWidth="1"/>
    <col min="4620" max="4864" width="13.375" style="2"/>
    <col min="4865" max="4865" width="13.375" style="2" customWidth="1"/>
    <col min="4866" max="4868" width="13.375" style="2"/>
    <col min="4869" max="4869" width="12.125" style="2" customWidth="1"/>
    <col min="4870" max="4870" width="13.375" style="2"/>
    <col min="4871" max="4875" width="10.875" style="2" customWidth="1"/>
    <col min="4876" max="5120" width="13.375" style="2"/>
    <col min="5121" max="5121" width="13.375" style="2" customWidth="1"/>
    <col min="5122" max="5124" width="13.375" style="2"/>
    <col min="5125" max="5125" width="12.125" style="2" customWidth="1"/>
    <col min="5126" max="5126" width="13.375" style="2"/>
    <col min="5127" max="5131" width="10.875" style="2" customWidth="1"/>
    <col min="5132" max="5376" width="13.375" style="2"/>
    <col min="5377" max="5377" width="13.375" style="2" customWidth="1"/>
    <col min="5378" max="5380" width="13.375" style="2"/>
    <col min="5381" max="5381" width="12.125" style="2" customWidth="1"/>
    <col min="5382" max="5382" width="13.375" style="2"/>
    <col min="5383" max="5387" width="10.875" style="2" customWidth="1"/>
    <col min="5388" max="5632" width="13.375" style="2"/>
    <col min="5633" max="5633" width="13.375" style="2" customWidth="1"/>
    <col min="5634" max="5636" width="13.375" style="2"/>
    <col min="5637" max="5637" width="12.125" style="2" customWidth="1"/>
    <col min="5638" max="5638" width="13.375" style="2"/>
    <col min="5639" max="5643" width="10.875" style="2" customWidth="1"/>
    <col min="5644" max="5888" width="13.375" style="2"/>
    <col min="5889" max="5889" width="13.375" style="2" customWidth="1"/>
    <col min="5890" max="5892" width="13.375" style="2"/>
    <col min="5893" max="5893" width="12.125" style="2" customWidth="1"/>
    <col min="5894" max="5894" width="13.375" style="2"/>
    <col min="5895" max="5899" width="10.875" style="2" customWidth="1"/>
    <col min="5900" max="6144" width="13.375" style="2"/>
    <col min="6145" max="6145" width="13.375" style="2" customWidth="1"/>
    <col min="6146" max="6148" width="13.375" style="2"/>
    <col min="6149" max="6149" width="12.125" style="2" customWidth="1"/>
    <col min="6150" max="6150" width="13.375" style="2"/>
    <col min="6151" max="6155" width="10.875" style="2" customWidth="1"/>
    <col min="6156" max="6400" width="13.375" style="2"/>
    <col min="6401" max="6401" width="13.375" style="2" customWidth="1"/>
    <col min="6402" max="6404" width="13.375" style="2"/>
    <col min="6405" max="6405" width="12.125" style="2" customWidth="1"/>
    <col min="6406" max="6406" width="13.375" style="2"/>
    <col min="6407" max="6411" width="10.875" style="2" customWidth="1"/>
    <col min="6412" max="6656" width="13.375" style="2"/>
    <col min="6657" max="6657" width="13.375" style="2" customWidth="1"/>
    <col min="6658" max="6660" width="13.375" style="2"/>
    <col min="6661" max="6661" width="12.125" style="2" customWidth="1"/>
    <col min="6662" max="6662" width="13.375" style="2"/>
    <col min="6663" max="6667" width="10.875" style="2" customWidth="1"/>
    <col min="6668" max="6912" width="13.375" style="2"/>
    <col min="6913" max="6913" width="13.375" style="2" customWidth="1"/>
    <col min="6914" max="6916" width="13.375" style="2"/>
    <col min="6917" max="6917" width="12.125" style="2" customWidth="1"/>
    <col min="6918" max="6918" width="13.375" style="2"/>
    <col min="6919" max="6923" width="10.875" style="2" customWidth="1"/>
    <col min="6924" max="7168" width="13.375" style="2"/>
    <col min="7169" max="7169" width="13.375" style="2" customWidth="1"/>
    <col min="7170" max="7172" width="13.375" style="2"/>
    <col min="7173" max="7173" width="12.125" style="2" customWidth="1"/>
    <col min="7174" max="7174" width="13.375" style="2"/>
    <col min="7175" max="7179" width="10.875" style="2" customWidth="1"/>
    <col min="7180" max="7424" width="13.375" style="2"/>
    <col min="7425" max="7425" width="13.375" style="2" customWidth="1"/>
    <col min="7426" max="7428" width="13.375" style="2"/>
    <col min="7429" max="7429" width="12.125" style="2" customWidth="1"/>
    <col min="7430" max="7430" width="13.375" style="2"/>
    <col min="7431" max="7435" width="10.875" style="2" customWidth="1"/>
    <col min="7436" max="7680" width="13.375" style="2"/>
    <col min="7681" max="7681" width="13.375" style="2" customWidth="1"/>
    <col min="7682" max="7684" width="13.375" style="2"/>
    <col min="7685" max="7685" width="12.125" style="2" customWidth="1"/>
    <col min="7686" max="7686" width="13.375" style="2"/>
    <col min="7687" max="7691" width="10.875" style="2" customWidth="1"/>
    <col min="7692" max="7936" width="13.375" style="2"/>
    <col min="7937" max="7937" width="13.375" style="2" customWidth="1"/>
    <col min="7938" max="7940" width="13.375" style="2"/>
    <col min="7941" max="7941" width="12.125" style="2" customWidth="1"/>
    <col min="7942" max="7942" width="13.375" style="2"/>
    <col min="7943" max="7947" width="10.875" style="2" customWidth="1"/>
    <col min="7948" max="8192" width="13.375" style="2"/>
    <col min="8193" max="8193" width="13.375" style="2" customWidth="1"/>
    <col min="8194" max="8196" width="13.375" style="2"/>
    <col min="8197" max="8197" width="12.125" style="2" customWidth="1"/>
    <col min="8198" max="8198" width="13.375" style="2"/>
    <col min="8199" max="8203" width="10.875" style="2" customWidth="1"/>
    <col min="8204" max="8448" width="13.375" style="2"/>
    <col min="8449" max="8449" width="13.375" style="2" customWidth="1"/>
    <col min="8450" max="8452" width="13.375" style="2"/>
    <col min="8453" max="8453" width="12.125" style="2" customWidth="1"/>
    <col min="8454" max="8454" width="13.375" style="2"/>
    <col min="8455" max="8459" width="10.875" style="2" customWidth="1"/>
    <col min="8460" max="8704" width="13.375" style="2"/>
    <col min="8705" max="8705" width="13.375" style="2" customWidth="1"/>
    <col min="8706" max="8708" width="13.375" style="2"/>
    <col min="8709" max="8709" width="12.125" style="2" customWidth="1"/>
    <col min="8710" max="8710" width="13.375" style="2"/>
    <col min="8711" max="8715" width="10.875" style="2" customWidth="1"/>
    <col min="8716" max="8960" width="13.375" style="2"/>
    <col min="8961" max="8961" width="13.375" style="2" customWidth="1"/>
    <col min="8962" max="8964" width="13.375" style="2"/>
    <col min="8965" max="8965" width="12.125" style="2" customWidth="1"/>
    <col min="8966" max="8966" width="13.375" style="2"/>
    <col min="8967" max="8971" width="10.875" style="2" customWidth="1"/>
    <col min="8972" max="9216" width="13.375" style="2"/>
    <col min="9217" max="9217" width="13.375" style="2" customWidth="1"/>
    <col min="9218" max="9220" width="13.375" style="2"/>
    <col min="9221" max="9221" width="12.125" style="2" customWidth="1"/>
    <col min="9222" max="9222" width="13.375" style="2"/>
    <col min="9223" max="9227" width="10.875" style="2" customWidth="1"/>
    <col min="9228" max="9472" width="13.375" style="2"/>
    <col min="9473" max="9473" width="13.375" style="2" customWidth="1"/>
    <col min="9474" max="9476" width="13.375" style="2"/>
    <col min="9477" max="9477" width="12.125" style="2" customWidth="1"/>
    <col min="9478" max="9478" width="13.375" style="2"/>
    <col min="9479" max="9483" width="10.875" style="2" customWidth="1"/>
    <col min="9484" max="9728" width="13.375" style="2"/>
    <col min="9729" max="9729" width="13.375" style="2" customWidth="1"/>
    <col min="9730" max="9732" width="13.375" style="2"/>
    <col min="9733" max="9733" width="12.125" style="2" customWidth="1"/>
    <col min="9734" max="9734" width="13.375" style="2"/>
    <col min="9735" max="9739" width="10.875" style="2" customWidth="1"/>
    <col min="9740" max="9984" width="13.375" style="2"/>
    <col min="9985" max="9985" width="13.375" style="2" customWidth="1"/>
    <col min="9986" max="9988" width="13.375" style="2"/>
    <col min="9989" max="9989" width="12.125" style="2" customWidth="1"/>
    <col min="9990" max="9990" width="13.375" style="2"/>
    <col min="9991" max="9995" width="10.875" style="2" customWidth="1"/>
    <col min="9996" max="10240" width="13.375" style="2"/>
    <col min="10241" max="10241" width="13.375" style="2" customWidth="1"/>
    <col min="10242" max="10244" width="13.375" style="2"/>
    <col min="10245" max="10245" width="12.125" style="2" customWidth="1"/>
    <col min="10246" max="10246" width="13.375" style="2"/>
    <col min="10247" max="10251" width="10.875" style="2" customWidth="1"/>
    <col min="10252" max="10496" width="13.375" style="2"/>
    <col min="10497" max="10497" width="13.375" style="2" customWidth="1"/>
    <col min="10498" max="10500" width="13.375" style="2"/>
    <col min="10501" max="10501" width="12.125" style="2" customWidth="1"/>
    <col min="10502" max="10502" width="13.375" style="2"/>
    <col min="10503" max="10507" width="10.875" style="2" customWidth="1"/>
    <col min="10508" max="10752" width="13.375" style="2"/>
    <col min="10753" max="10753" width="13.375" style="2" customWidth="1"/>
    <col min="10754" max="10756" width="13.375" style="2"/>
    <col min="10757" max="10757" width="12.125" style="2" customWidth="1"/>
    <col min="10758" max="10758" width="13.375" style="2"/>
    <col min="10759" max="10763" width="10.875" style="2" customWidth="1"/>
    <col min="10764" max="11008" width="13.375" style="2"/>
    <col min="11009" max="11009" width="13.375" style="2" customWidth="1"/>
    <col min="11010" max="11012" width="13.375" style="2"/>
    <col min="11013" max="11013" width="12.125" style="2" customWidth="1"/>
    <col min="11014" max="11014" width="13.375" style="2"/>
    <col min="11015" max="11019" width="10.875" style="2" customWidth="1"/>
    <col min="11020" max="11264" width="13.375" style="2"/>
    <col min="11265" max="11265" width="13.375" style="2" customWidth="1"/>
    <col min="11266" max="11268" width="13.375" style="2"/>
    <col min="11269" max="11269" width="12.125" style="2" customWidth="1"/>
    <col min="11270" max="11270" width="13.375" style="2"/>
    <col min="11271" max="11275" width="10.875" style="2" customWidth="1"/>
    <col min="11276" max="11520" width="13.375" style="2"/>
    <col min="11521" max="11521" width="13.375" style="2" customWidth="1"/>
    <col min="11522" max="11524" width="13.375" style="2"/>
    <col min="11525" max="11525" width="12.125" style="2" customWidth="1"/>
    <col min="11526" max="11526" width="13.375" style="2"/>
    <col min="11527" max="11531" width="10.875" style="2" customWidth="1"/>
    <col min="11532" max="11776" width="13.375" style="2"/>
    <col min="11777" max="11777" width="13.375" style="2" customWidth="1"/>
    <col min="11778" max="11780" width="13.375" style="2"/>
    <col min="11781" max="11781" width="12.125" style="2" customWidth="1"/>
    <col min="11782" max="11782" width="13.375" style="2"/>
    <col min="11783" max="11787" width="10.875" style="2" customWidth="1"/>
    <col min="11788" max="12032" width="13.375" style="2"/>
    <col min="12033" max="12033" width="13.375" style="2" customWidth="1"/>
    <col min="12034" max="12036" width="13.375" style="2"/>
    <col min="12037" max="12037" width="12.125" style="2" customWidth="1"/>
    <col min="12038" max="12038" width="13.375" style="2"/>
    <col min="12039" max="12043" width="10.875" style="2" customWidth="1"/>
    <col min="12044" max="12288" width="13.375" style="2"/>
    <col min="12289" max="12289" width="13.375" style="2" customWidth="1"/>
    <col min="12290" max="12292" width="13.375" style="2"/>
    <col min="12293" max="12293" width="12.125" style="2" customWidth="1"/>
    <col min="12294" max="12294" width="13.375" style="2"/>
    <col min="12295" max="12299" width="10.875" style="2" customWidth="1"/>
    <col min="12300" max="12544" width="13.375" style="2"/>
    <col min="12545" max="12545" width="13.375" style="2" customWidth="1"/>
    <col min="12546" max="12548" width="13.375" style="2"/>
    <col min="12549" max="12549" width="12.125" style="2" customWidth="1"/>
    <col min="12550" max="12550" width="13.375" style="2"/>
    <col min="12551" max="12555" width="10.875" style="2" customWidth="1"/>
    <col min="12556" max="12800" width="13.375" style="2"/>
    <col min="12801" max="12801" width="13.375" style="2" customWidth="1"/>
    <col min="12802" max="12804" width="13.375" style="2"/>
    <col min="12805" max="12805" width="12.125" style="2" customWidth="1"/>
    <col min="12806" max="12806" width="13.375" style="2"/>
    <col min="12807" max="12811" width="10.875" style="2" customWidth="1"/>
    <col min="12812" max="13056" width="13.375" style="2"/>
    <col min="13057" max="13057" width="13.375" style="2" customWidth="1"/>
    <col min="13058" max="13060" width="13.375" style="2"/>
    <col min="13061" max="13061" width="12.125" style="2" customWidth="1"/>
    <col min="13062" max="13062" width="13.375" style="2"/>
    <col min="13063" max="13067" width="10.875" style="2" customWidth="1"/>
    <col min="13068" max="13312" width="13.375" style="2"/>
    <col min="13313" max="13313" width="13.375" style="2" customWidth="1"/>
    <col min="13314" max="13316" width="13.375" style="2"/>
    <col min="13317" max="13317" width="12.125" style="2" customWidth="1"/>
    <col min="13318" max="13318" width="13.375" style="2"/>
    <col min="13319" max="13323" width="10.875" style="2" customWidth="1"/>
    <col min="13324" max="13568" width="13.375" style="2"/>
    <col min="13569" max="13569" width="13.375" style="2" customWidth="1"/>
    <col min="13570" max="13572" width="13.375" style="2"/>
    <col min="13573" max="13573" width="12.125" style="2" customWidth="1"/>
    <col min="13574" max="13574" width="13.375" style="2"/>
    <col min="13575" max="13579" width="10.875" style="2" customWidth="1"/>
    <col min="13580" max="13824" width="13.375" style="2"/>
    <col min="13825" max="13825" width="13.375" style="2" customWidth="1"/>
    <col min="13826" max="13828" width="13.375" style="2"/>
    <col min="13829" max="13829" width="12.125" style="2" customWidth="1"/>
    <col min="13830" max="13830" width="13.375" style="2"/>
    <col min="13831" max="13835" width="10.875" style="2" customWidth="1"/>
    <col min="13836" max="14080" width="13.375" style="2"/>
    <col min="14081" max="14081" width="13.375" style="2" customWidth="1"/>
    <col min="14082" max="14084" width="13.375" style="2"/>
    <col min="14085" max="14085" width="12.125" style="2" customWidth="1"/>
    <col min="14086" max="14086" width="13.375" style="2"/>
    <col min="14087" max="14091" width="10.875" style="2" customWidth="1"/>
    <col min="14092" max="14336" width="13.375" style="2"/>
    <col min="14337" max="14337" width="13.375" style="2" customWidth="1"/>
    <col min="14338" max="14340" width="13.375" style="2"/>
    <col min="14341" max="14341" width="12.125" style="2" customWidth="1"/>
    <col min="14342" max="14342" width="13.375" style="2"/>
    <col min="14343" max="14347" width="10.875" style="2" customWidth="1"/>
    <col min="14348" max="14592" width="13.375" style="2"/>
    <col min="14593" max="14593" width="13.375" style="2" customWidth="1"/>
    <col min="14594" max="14596" width="13.375" style="2"/>
    <col min="14597" max="14597" width="12.125" style="2" customWidth="1"/>
    <col min="14598" max="14598" width="13.375" style="2"/>
    <col min="14599" max="14603" width="10.875" style="2" customWidth="1"/>
    <col min="14604" max="14848" width="13.375" style="2"/>
    <col min="14849" max="14849" width="13.375" style="2" customWidth="1"/>
    <col min="14850" max="14852" width="13.375" style="2"/>
    <col min="14853" max="14853" width="12.125" style="2" customWidth="1"/>
    <col min="14854" max="14854" width="13.375" style="2"/>
    <col min="14855" max="14859" width="10.875" style="2" customWidth="1"/>
    <col min="14860" max="15104" width="13.375" style="2"/>
    <col min="15105" max="15105" width="13.375" style="2" customWidth="1"/>
    <col min="15106" max="15108" width="13.375" style="2"/>
    <col min="15109" max="15109" width="12.125" style="2" customWidth="1"/>
    <col min="15110" max="15110" width="13.375" style="2"/>
    <col min="15111" max="15115" width="10.875" style="2" customWidth="1"/>
    <col min="15116" max="15360" width="13.375" style="2"/>
    <col min="15361" max="15361" width="13.375" style="2" customWidth="1"/>
    <col min="15362" max="15364" width="13.375" style="2"/>
    <col min="15365" max="15365" width="12.125" style="2" customWidth="1"/>
    <col min="15366" max="15366" width="13.375" style="2"/>
    <col min="15367" max="15371" width="10.875" style="2" customWidth="1"/>
    <col min="15372" max="15616" width="13.375" style="2"/>
    <col min="15617" max="15617" width="13.375" style="2" customWidth="1"/>
    <col min="15618" max="15620" width="13.375" style="2"/>
    <col min="15621" max="15621" width="12.125" style="2" customWidth="1"/>
    <col min="15622" max="15622" width="13.375" style="2"/>
    <col min="15623" max="15627" width="10.875" style="2" customWidth="1"/>
    <col min="15628" max="15872" width="13.375" style="2"/>
    <col min="15873" max="15873" width="13.375" style="2" customWidth="1"/>
    <col min="15874" max="15876" width="13.375" style="2"/>
    <col min="15877" max="15877" width="12.125" style="2" customWidth="1"/>
    <col min="15878" max="15878" width="13.375" style="2"/>
    <col min="15879" max="15883" width="10.875" style="2" customWidth="1"/>
    <col min="15884" max="16128" width="13.375" style="2"/>
    <col min="16129" max="16129" width="13.375" style="2" customWidth="1"/>
    <col min="16130" max="16132" width="13.375" style="2"/>
    <col min="16133" max="16133" width="12.125" style="2" customWidth="1"/>
    <col min="16134" max="16134" width="13.375" style="2"/>
    <col min="16135" max="16139" width="10.875" style="2" customWidth="1"/>
    <col min="16140" max="16384" width="13.375" style="2"/>
  </cols>
  <sheetData>
    <row r="1" spans="1:12" x14ac:dyDescent="0.2">
      <c r="A1" s="1"/>
    </row>
    <row r="6" spans="1:12" x14ac:dyDescent="0.2">
      <c r="F6" s="3" t="s">
        <v>142</v>
      </c>
    </row>
    <row r="7" spans="1:12" ht="18" thickBot="1" x14ac:dyDescent="0.25">
      <c r="B7" s="4"/>
      <c r="C7" s="39" t="s">
        <v>194</v>
      </c>
      <c r="D7" s="4"/>
      <c r="E7" s="4"/>
      <c r="F7" s="4"/>
      <c r="G7" s="56"/>
      <c r="H7" s="58" t="s">
        <v>166</v>
      </c>
      <c r="I7" s="4"/>
      <c r="J7" s="4"/>
      <c r="K7" s="4"/>
      <c r="L7" s="4"/>
    </row>
    <row r="8" spans="1:12" x14ac:dyDescent="0.2">
      <c r="C8" s="12" t="s">
        <v>195</v>
      </c>
      <c r="D8" s="9"/>
      <c r="E8" s="9"/>
      <c r="F8" s="22" t="s">
        <v>196</v>
      </c>
      <c r="G8" s="9"/>
      <c r="H8" s="9"/>
      <c r="I8" s="57" t="s">
        <v>197</v>
      </c>
      <c r="J8" s="9"/>
      <c r="K8" s="9"/>
      <c r="L8" s="7" t="s">
        <v>198</v>
      </c>
    </row>
    <row r="9" spans="1:12" x14ac:dyDescent="0.2">
      <c r="C9" s="8"/>
      <c r="D9" s="8"/>
      <c r="E9" s="7" t="s">
        <v>199</v>
      </c>
      <c r="F9" s="22" t="s">
        <v>200</v>
      </c>
      <c r="G9" s="8"/>
      <c r="H9" s="8"/>
      <c r="I9" s="8"/>
      <c r="J9" s="8"/>
      <c r="K9" s="8"/>
      <c r="L9" s="22" t="s">
        <v>201</v>
      </c>
    </row>
    <row r="10" spans="1:12" x14ac:dyDescent="0.2">
      <c r="B10" s="9"/>
      <c r="C10" s="13" t="s">
        <v>202</v>
      </c>
      <c r="D10" s="13" t="s">
        <v>157</v>
      </c>
      <c r="E10" s="13" t="s">
        <v>203</v>
      </c>
      <c r="F10" s="13" t="s">
        <v>204</v>
      </c>
      <c r="G10" s="13" t="s">
        <v>205</v>
      </c>
      <c r="H10" s="13" t="s">
        <v>206</v>
      </c>
      <c r="I10" s="13" t="s">
        <v>207</v>
      </c>
      <c r="J10" s="13" t="s">
        <v>208</v>
      </c>
      <c r="K10" s="13" t="s">
        <v>209</v>
      </c>
      <c r="L10" s="12" t="s">
        <v>200</v>
      </c>
    </row>
    <row r="11" spans="1:12" x14ac:dyDescent="0.2">
      <c r="B11" s="1" t="s">
        <v>210</v>
      </c>
      <c r="C11" s="51" t="s">
        <v>160</v>
      </c>
      <c r="D11" s="52" t="s">
        <v>161</v>
      </c>
      <c r="E11" s="52" t="s">
        <v>161</v>
      </c>
      <c r="F11" s="52" t="s">
        <v>161</v>
      </c>
      <c r="G11" s="52" t="s">
        <v>161</v>
      </c>
      <c r="H11" s="52" t="s">
        <v>161</v>
      </c>
      <c r="I11" s="52" t="s">
        <v>161</v>
      </c>
      <c r="J11" s="52" t="s">
        <v>161</v>
      </c>
      <c r="K11" s="52" t="s">
        <v>161</v>
      </c>
      <c r="L11" s="52" t="s">
        <v>161</v>
      </c>
    </row>
    <row r="12" spans="1:12" x14ac:dyDescent="0.2">
      <c r="B12" s="53" t="s">
        <v>163</v>
      </c>
      <c r="C12" s="11">
        <f t="shared" ref="C12:L12" si="0">SUM(C14:C69)</f>
        <v>155997</v>
      </c>
      <c r="D12" s="6">
        <f t="shared" si="0"/>
        <v>429288</v>
      </c>
      <c r="E12" s="6">
        <f t="shared" si="0"/>
        <v>215176</v>
      </c>
      <c r="F12" s="6">
        <f t="shared" si="0"/>
        <v>36223</v>
      </c>
      <c r="G12" s="6">
        <f t="shared" si="0"/>
        <v>8775</v>
      </c>
      <c r="H12" s="6">
        <f t="shared" si="0"/>
        <v>9554</v>
      </c>
      <c r="I12" s="6">
        <f t="shared" si="0"/>
        <v>8511</v>
      </c>
      <c r="J12" s="6">
        <f t="shared" si="0"/>
        <v>5770</v>
      </c>
      <c r="K12" s="6">
        <f t="shared" si="0"/>
        <v>3613</v>
      </c>
      <c r="L12" s="6">
        <f t="shared" si="0"/>
        <v>43265</v>
      </c>
    </row>
    <row r="13" spans="1:12" x14ac:dyDescent="0.2">
      <c r="C13" s="8"/>
      <c r="G13" s="16"/>
      <c r="H13" s="16"/>
      <c r="I13" s="16"/>
      <c r="J13" s="16"/>
      <c r="K13" s="16"/>
      <c r="L13" s="16"/>
    </row>
    <row r="14" spans="1:12" x14ac:dyDescent="0.2">
      <c r="B14" s="1" t="s">
        <v>75</v>
      </c>
      <c r="C14" s="25">
        <v>50078</v>
      </c>
      <c r="D14" s="16">
        <v>128252</v>
      </c>
      <c r="E14" s="16">
        <v>67944</v>
      </c>
      <c r="F14" s="15">
        <f t="shared" ref="F14:F20" si="1">SUM(G14:K14)</f>
        <v>12724</v>
      </c>
      <c r="G14" s="16">
        <v>3430</v>
      </c>
      <c r="H14" s="16">
        <v>3539</v>
      </c>
      <c r="I14" s="16">
        <v>2789</v>
      </c>
      <c r="J14" s="16">
        <v>1879</v>
      </c>
      <c r="K14" s="16">
        <v>1087</v>
      </c>
      <c r="L14" s="16">
        <v>15697</v>
      </c>
    </row>
    <row r="15" spans="1:12" x14ac:dyDescent="0.2">
      <c r="B15" s="1" t="s">
        <v>76</v>
      </c>
      <c r="C15" s="25">
        <v>7588</v>
      </c>
      <c r="D15" s="16">
        <v>20565</v>
      </c>
      <c r="E15" s="16">
        <v>10736</v>
      </c>
      <c r="F15" s="15">
        <f t="shared" si="1"/>
        <v>1646</v>
      </c>
      <c r="G15" s="16">
        <v>387</v>
      </c>
      <c r="H15" s="16">
        <v>430</v>
      </c>
      <c r="I15" s="16">
        <v>396</v>
      </c>
      <c r="J15" s="16">
        <v>259</v>
      </c>
      <c r="K15" s="16">
        <v>174</v>
      </c>
      <c r="L15" s="16">
        <v>1907</v>
      </c>
    </row>
    <row r="16" spans="1:12" x14ac:dyDescent="0.2">
      <c r="B16" s="1" t="s">
        <v>77</v>
      </c>
      <c r="C16" s="25">
        <v>6016</v>
      </c>
      <c r="D16" s="16">
        <v>19544</v>
      </c>
      <c r="E16" s="16">
        <v>8432</v>
      </c>
      <c r="F16" s="15">
        <f t="shared" si="1"/>
        <v>921</v>
      </c>
      <c r="G16" s="16">
        <v>264</v>
      </c>
      <c r="H16" s="16">
        <v>281</v>
      </c>
      <c r="I16" s="16">
        <v>195</v>
      </c>
      <c r="J16" s="16">
        <v>117</v>
      </c>
      <c r="K16" s="16">
        <v>64</v>
      </c>
      <c r="L16" s="16">
        <v>1141</v>
      </c>
    </row>
    <row r="17" spans="2:12" x14ac:dyDescent="0.2">
      <c r="B17" s="1" t="s">
        <v>78</v>
      </c>
      <c r="C17" s="25">
        <v>4831</v>
      </c>
      <c r="D17" s="16">
        <v>16292</v>
      </c>
      <c r="E17" s="16">
        <v>6642</v>
      </c>
      <c r="F17" s="15">
        <f t="shared" si="1"/>
        <v>785</v>
      </c>
      <c r="G17" s="16">
        <v>237</v>
      </c>
      <c r="H17" s="16">
        <v>195</v>
      </c>
      <c r="I17" s="16">
        <v>166</v>
      </c>
      <c r="J17" s="16">
        <v>112</v>
      </c>
      <c r="K17" s="16">
        <v>75</v>
      </c>
      <c r="L17" s="16">
        <v>960</v>
      </c>
    </row>
    <row r="18" spans="2:12" x14ac:dyDescent="0.2">
      <c r="B18" s="1" t="s">
        <v>79</v>
      </c>
      <c r="C18" s="25">
        <v>4296</v>
      </c>
      <c r="D18" s="16">
        <v>12231</v>
      </c>
      <c r="E18" s="16">
        <v>5854</v>
      </c>
      <c r="F18" s="15">
        <f t="shared" si="1"/>
        <v>995</v>
      </c>
      <c r="G18" s="16">
        <v>248</v>
      </c>
      <c r="H18" s="16">
        <v>291</v>
      </c>
      <c r="I18" s="16">
        <v>217</v>
      </c>
      <c r="J18" s="16">
        <v>158</v>
      </c>
      <c r="K18" s="16">
        <v>81</v>
      </c>
      <c r="L18" s="16">
        <v>1216</v>
      </c>
    </row>
    <row r="19" spans="2:12" x14ac:dyDescent="0.2">
      <c r="B19" s="1" t="s">
        <v>80</v>
      </c>
      <c r="C19" s="25">
        <v>9941</v>
      </c>
      <c r="D19" s="16">
        <v>25904</v>
      </c>
      <c r="E19" s="16">
        <v>13544</v>
      </c>
      <c r="F19" s="15">
        <f t="shared" si="1"/>
        <v>2453</v>
      </c>
      <c r="G19" s="16">
        <v>609</v>
      </c>
      <c r="H19" s="16">
        <v>610</v>
      </c>
      <c r="I19" s="16">
        <v>576</v>
      </c>
      <c r="J19" s="16">
        <v>408</v>
      </c>
      <c r="K19" s="16">
        <v>250</v>
      </c>
      <c r="L19" s="16">
        <v>2923</v>
      </c>
    </row>
    <row r="20" spans="2:12" x14ac:dyDescent="0.2">
      <c r="B20" s="1" t="s">
        <v>81</v>
      </c>
      <c r="C20" s="25">
        <v>5578</v>
      </c>
      <c r="D20" s="16">
        <v>11267</v>
      </c>
      <c r="E20" s="16">
        <v>7563</v>
      </c>
      <c r="F20" s="15">
        <f t="shared" si="1"/>
        <v>1959</v>
      </c>
      <c r="G20" s="16">
        <v>396</v>
      </c>
      <c r="H20" s="16">
        <v>465</v>
      </c>
      <c r="I20" s="16">
        <v>511</v>
      </c>
      <c r="J20" s="16">
        <v>350</v>
      </c>
      <c r="K20" s="16">
        <v>237</v>
      </c>
      <c r="L20" s="16">
        <v>2269</v>
      </c>
    </row>
    <row r="21" spans="2:12" x14ac:dyDescent="0.2">
      <c r="C21" s="25"/>
      <c r="D21" s="16"/>
      <c r="E21" s="16"/>
      <c r="G21" s="16"/>
      <c r="H21" s="16"/>
      <c r="I21" s="16"/>
      <c r="J21" s="16"/>
      <c r="K21" s="16"/>
      <c r="L21" s="16"/>
    </row>
    <row r="22" spans="2:12" x14ac:dyDescent="0.2">
      <c r="B22" s="1" t="s">
        <v>82</v>
      </c>
      <c r="C22" s="25">
        <v>2400</v>
      </c>
      <c r="D22" s="16">
        <v>8368</v>
      </c>
      <c r="E22" s="16">
        <v>3364</v>
      </c>
      <c r="F22" s="15">
        <f>SUM(G22:K22)</f>
        <v>311</v>
      </c>
      <c r="G22" s="16">
        <v>67</v>
      </c>
      <c r="H22" s="16">
        <v>99</v>
      </c>
      <c r="I22" s="16">
        <v>78</v>
      </c>
      <c r="J22" s="16">
        <v>46</v>
      </c>
      <c r="K22" s="16">
        <v>21</v>
      </c>
      <c r="L22" s="16">
        <v>378</v>
      </c>
    </row>
    <row r="23" spans="2:12" x14ac:dyDescent="0.2">
      <c r="B23" s="1" t="s">
        <v>83</v>
      </c>
      <c r="C23" s="25">
        <v>1498</v>
      </c>
      <c r="D23" s="16">
        <v>4364</v>
      </c>
      <c r="E23" s="16">
        <v>2144</v>
      </c>
      <c r="F23" s="15">
        <f>SUM(G23:K23)</f>
        <v>299</v>
      </c>
      <c r="G23" s="16">
        <v>69</v>
      </c>
      <c r="H23" s="16">
        <v>70</v>
      </c>
      <c r="I23" s="16">
        <v>61</v>
      </c>
      <c r="J23" s="16">
        <v>54</v>
      </c>
      <c r="K23" s="16">
        <v>45</v>
      </c>
      <c r="L23" s="16">
        <v>335</v>
      </c>
    </row>
    <row r="24" spans="2:12" x14ac:dyDescent="0.2">
      <c r="B24" s="1" t="s">
        <v>84</v>
      </c>
      <c r="C24" s="25">
        <v>1115</v>
      </c>
      <c r="D24" s="16">
        <v>2835</v>
      </c>
      <c r="E24" s="16">
        <v>1620</v>
      </c>
      <c r="F24" s="15">
        <f>SUM(G24:K24)</f>
        <v>280</v>
      </c>
      <c r="G24" s="16">
        <v>52</v>
      </c>
      <c r="H24" s="16">
        <v>67</v>
      </c>
      <c r="I24" s="16">
        <v>64</v>
      </c>
      <c r="J24" s="16">
        <v>59</v>
      </c>
      <c r="K24" s="16">
        <v>38</v>
      </c>
      <c r="L24" s="16">
        <v>302</v>
      </c>
    </row>
    <row r="25" spans="2:12" x14ac:dyDescent="0.2">
      <c r="B25" s="1" t="s">
        <v>85</v>
      </c>
      <c r="C25" s="25">
        <v>2109</v>
      </c>
      <c r="D25" s="16">
        <v>7155</v>
      </c>
      <c r="E25" s="16">
        <v>2956</v>
      </c>
      <c r="F25" s="15">
        <f t="shared" ref="F25:F30" si="2">SUM(G25:K25)</f>
        <v>318</v>
      </c>
      <c r="G25" s="16">
        <v>61</v>
      </c>
      <c r="H25" s="16">
        <v>98</v>
      </c>
      <c r="I25" s="16">
        <v>74</v>
      </c>
      <c r="J25" s="16">
        <v>53</v>
      </c>
      <c r="K25" s="16">
        <v>32</v>
      </c>
      <c r="L25" s="16">
        <v>391</v>
      </c>
    </row>
    <row r="26" spans="2:12" x14ac:dyDescent="0.2">
      <c r="B26" s="1" t="s">
        <v>86</v>
      </c>
      <c r="C26" s="25">
        <v>2649</v>
      </c>
      <c r="D26" s="16">
        <v>9083</v>
      </c>
      <c r="E26" s="16">
        <v>3746</v>
      </c>
      <c r="F26" s="15">
        <f t="shared" si="2"/>
        <v>403</v>
      </c>
      <c r="G26" s="16">
        <v>95</v>
      </c>
      <c r="H26" s="16">
        <v>107</v>
      </c>
      <c r="I26" s="16">
        <v>90</v>
      </c>
      <c r="J26" s="16">
        <v>69</v>
      </c>
      <c r="K26" s="16">
        <v>42</v>
      </c>
      <c r="L26" s="16">
        <v>467</v>
      </c>
    </row>
    <row r="27" spans="2:12" x14ac:dyDescent="0.2">
      <c r="B27" s="1" t="s">
        <v>87</v>
      </c>
      <c r="C27" s="25">
        <v>1488</v>
      </c>
      <c r="D27" s="16">
        <v>4818</v>
      </c>
      <c r="E27" s="16">
        <v>2096</v>
      </c>
      <c r="F27" s="15">
        <f t="shared" si="2"/>
        <v>265</v>
      </c>
      <c r="G27" s="16">
        <v>63</v>
      </c>
      <c r="H27" s="16">
        <v>61</v>
      </c>
      <c r="I27" s="16">
        <v>75</v>
      </c>
      <c r="J27" s="16">
        <v>41</v>
      </c>
      <c r="K27" s="16">
        <v>25</v>
      </c>
      <c r="L27" s="16">
        <v>314</v>
      </c>
    </row>
    <row r="28" spans="2:12" x14ac:dyDescent="0.2">
      <c r="B28" s="1" t="s">
        <v>88</v>
      </c>
      <c r="C28" s="25">
        <v>1326</v>
      </c>
      <c r="D28" s="16">
        <v>4212</v>
      </c>
      <c r="E28" s="16">
        <v>1912</v>
      </c>
      <c r="F28" s="15">
        <f t="shared" si="2"/>
        <v>222</v>
      </c>
      <c r="G28" s="16">
        <v>50</v>
      </c>
      <c r="H28" s="16">
        <v>44</v>
      </c>
      <c r="I28" s="16">
        <v>59</v>
      </c>
      <c r="J28" s="16">
        <v>38</v>
      </c>
      <c r="K28" s="16">
        <v>31</v>
      </c>
      <c r="L28" s="16">
        <v>254</v>
      </c>
    </row>
    <row r="29" spans="2:12" x14ac:dyDescent="0.2">
      <c r="B29" s="1" t="s">
        <v>89</v>
      </c>
      <c r="C29" s="25">
        <v>2235</v>
      </c>
      <c r="D29" s="16">
        <v>7114</v>
      </c>
      <c r="E29" s="16">
        <v>3122</v>
      </c>
      <c r="F29" s="15">
        <f t="shared" si="2"/>
        <v>297</v>
      </c>
      <c r="G29" s="16">
        <v>83</v>
      </c>
      <c r="H29" s="16">
        <v>69</v>
      </c>
      <c r="I29" s="16">
        <v>69</v>
      </c>
      <c r="J29" s="16">
        <v>48</v>
      </c>
      <c r="K29" s="16">
        <v>28</v>
      </c>
      <c r="L29" s="16">
        <v>368</v>
      </c>
    </row>
    <row r="30" spans="2:12" x14ac:dyDescent="0.2">
      <c r="B30" s="1" t="s">
        <v>90</v>
      </c>
      <c r="C30" s="25">
        <v>3740</v>
      </c>
      <c r="D30" s="16">
        <v>11677</v>
      </c>
      <c r="E30" s="16">
        <v>5120</v>
      </c>
      <c r="F30" s="15">
        <f t="shared" si="2"/>
        <v>564</v>
      </c>
      <c r="G30" s="16">
        <v>176</v>
      </c>
      <c r="H30" s="16">
        <v>154</v>
      </c>
      <c r="I30" s="16">
        <v>124</v>
      </c>
      <c r="J30" s="16">
        <v>64</v>
      </c>
      <c r="K30" s="16">
        <v>46</v>
      </c>
      <c r="L30" s="16">
        <v>706</v>
      </c>
    </row>
    <row r="31" spans="2:12" x14ac:dyDescent="0.2">
      <c r="C31" s="8"/>
    </row>
    <row r="32" spans="2:12" x14ac:dyDescent="0.2">
      <c r="B32" s="1" t="s">
        <v>91</v>
      </c>
      <c r="C32" s="25">
        <v>3504</v>
      </c>
      <c r="D32" s="16">
        <v>11525</v>
      </c>
      <c r="E32" s="16">
        <v>4963</v>
      </c>
      <c r="F32" s="15">
        <f>SUM(G32:K32)</f>
        <v>595</v>
      </c>
      <c r="G32" s="16">
        <v>140</v>
      </c>
      <c r="H32" s="16">
        <v>156</v>
      </c>
      <c r="I32" s="16">
        <v>167</v>
      </c>
      <c r="J32" s="16">
        <v>85</v>
      </c>
      <c r="K32" s="16">
        <v>47</v>
      </c>
      <c r="L32" s="16">
        <v>708</v>
      </c>
    </row>
    <row r="33" spans="2:12" x14ac:dyDescent="0.2">
      <c r="B33" s="1" t="s">
        <v>92</v>
      </c>
      <c r="C33" s="25">
        <v>2381</v>
      </c>
      <c r="D33" s="16">
        <v>6978</v>
      </c>
      <c r="E33" s="16">
        <v>3256</v>
      </c>
      <c r="F33" s="15">
        <f>SUM(G33:K33)</f>
        <v>512</v>
      </c>
      <c r="G33" s="16">
        <v>129</v>
      </c>
      <c r="H33" s="16">
        <v>136</v>
      </c>
      <c r="I33" s="16">
        <v>122</v>
      </c>
      <c r="J33" s="16">
        <v>82</v>
      </c>
      <c r="K33" s="16">
        <v>43</v>
      </c>
      <c r="L33" s="16">
        <v>604</v>
      </c>
    </row>
    <row r="34" spans="2:12" x14ac:dyDescent="0.2">
      <c r="B34" s="1" t="s">
        <v>93</v>
      </c>
      <c r="C34" s="25">
        <v>1116</v>
      </c>
      <c r="D34" s="16">
        <v>3654</v>
      </c>
      <c r="E34" s="16">
        <v>1611</v>
      </c>
      <c r="F34" s="15">
        <f>SUM(G34:K34)</f>
        <v>193</v>
      </c>
      <c r="G34" s="16">
        <v>36</v>
      </c>
      <c r="H34" s="16">
        <v>57</v>
      </c>
      <c r="I34" s="16">
        <v>49</v>
      </c>
      <c r="J34" s="16">
        <v>37</v>
      </c>
      <c r="K34" s="16">
        <v>14</v>
      </c>
      <c r="L34" s="16">
        <v>227</v>
      </c>
    </row>
    <row r="35" spans="2:12" x14ac:dyDescent="0.2">
      <c r="B35" s="1" t="s">
        <v>94</v>
      </c>
      <c r="C35" s="25">
        <v>1032</v>
      </c>
      <c r="D35" s="16">
        <v>2681</v>
      </c>
      <c r="E35" s="16">
        <v>1422</v>
      </c>
      <c r="F35" s="15">
        <f>SUM(G35:K35)</f>
        <v>299</v>
      </c>
      <c r="G35" s="16">
        <v>61</v>
      </c>
      <c r="H35" s="16">
        <v>72</v>
      </c>
      <c r="I35" s="16">
        <v>73</v>
      </c>
      <c r="J35" s="16">
        <v>66</v>
      </c>
      <c r="K35" s="16">
        <v>27</v>
      </c>
      <c r="L35" s="16">
        <v>347</v>
      </c>
    </row>
    <row r="36" spans="2:12" x14ac:dyDescent="0.2">
      <c r="B36" s="1" t="s">
        <v>95</v>
      </c>
      <c r="C36" s="25">
        <v>156</v>
      </c>
      <c r="D36" s="16">
        <v>355</v>
      </c>
      <c r="E36" s="16">
        <v>222</v>
      </c>
      <c r="F36" s="15">
        <f>SUM(G36:K36)</f>
        <v>42</v>
      </c>
      <c r="G36" s="16">
        <v>9</v>
      </c>
      <c r="H36" s="16">
        <v>8</v>
      </c>
      <c r="I36" s="16">
        <v>11</v>
      </c>
      <c r="J36" s="16">
        <v>11</v>
      </c>
      <c r="K36" s="16">
        <v>3</v>
      </c>
      <c r="L36" s="16">
        <v>47</v>
      </c>
    </row>
    <row r="37" spans="2:12" x14ac:dyDescent="0.2">
      <c r="C37" s="8"/>
    </row>
    <row r="38" spans="2:12" x14ac:dyDescent="0.2">
      <c r="B38" s="1" t="s">
        <v>96</v>
      </c>
      <c r="C38" s="25">
        <v>2382</v>
      </c>
      <c r="D38" s="16">
        <v>7157</v>
      </c>
      <c r="E38" s="16">
        <v>3235</v>
      </c>
      <c r="F38" s="15">
        <f>SUM(G38:K38)</f>
        <v>565</v>
      </c>
      <c r="G38" s="16">
        <v>142</v>
      </c>
      <c r="H38" s="16">
        <v>142</v>
      </c>
      <c r="I38" s="16">
        <v>133</v>
      </c>
      <c r="J38" s="16">
        <v>91</v>
      </c>
      <c r="K38" s="16">
        <v>57</v>
      </c>
      <c r="L38" s="16">
        <v>661</v>
      </c>
    </row>
    <row r="39" spans="2:12" x14ac:dyDescent="0.2">
      <c r="B39" s="1" t="s">
        <v>97</v>
      </c>
      <c r="C39" s="25">
        <v>1268</v>
      </c>
      <c r="D39" s="16">
        <v>4566</v>
      </c>
      <c r="E39" s="16">
        <v>1768</v>
      </c>
      <c r="F39" s="15">
        <f>SUM(G39:K39)</f>
        <v>198</v>
      </c>
      <c r="G39" s="16">
        <v>47</v>
      </c>
      <c r="H39" s="16">
        <v>51</v>
      </c>
      <c r="I39" s="16">
        <v>47</v>
      </c>
      <c r="J39" s="16">
        <v>32</v>
      </c>
      <c r="K39" s="16">
        <v>21</v>
      </c>
      <c r="L39" s="16">
        <v>235</v>
      </c>
    </row>
    <row r="40" spans="2:12" x14ac:dyDescent="0.2">
      <c r="B40" s="1" t="s">
        <v>98</v>
      </c>
      <c r="C40" s="25">
        <v>1950</v>
      </c>
      <c r="D40" s="16">
        <v>7443</v>
      </c>
      <c r="E40" s="16">
        <v>2750</v>
      </c>
      <c r="F40" s="15">
        <f>SUM(G40:K40)</f>
        <v>229</v>
      </c>
      <c r="G40" s="16">
        <v>50</v>
      </c>
      <c r="H40" s="16">
        <v>57</v>
      </c>
      <c r="I40" s="16">
        <v>60</v>
      </c>
      <c r="J40" s="16">
        <v>47</v>
      </c>
      <c r="K40" s="16">
        <v>15</v>
      </c>
      <c r="L40" s="16">
        <v>274</v>
      </c>
    </row>
    <row r="41" spans="2:12" x14ac:dyDescent="0.2">
      <c r="B41" s="1" t="s">
        <v>99</v>
      </c>
      <c r="C41" s="25">
        <v>1871</v>
      </c>
      <c r="D41" s="16">
        <v>6311</v>
      </c>
      <c r="E41" s="16">
        <v>2695</v>
      </c>
      <c r="F41" s="15">
        <f>SUM(G41:K41)</f>
        <v>273</v>
      </c>
      <c r="G41" s="16">
        <v>52</v>
      </c>
      <c r="H41" s="16">
        <v>77</v>
      </c>
      <c r="I41" s="16">
        <v>63</v>
      </c>
      <c r="J41" s="16">
        <v>55</v>
      </c>
      <c r="K41" s="16">
        <v>26</v>
      </c>
      <c r="L41" s="16">
        <v>301</v>
      </c>
    </row>
    <row r="42" spans="2:12" x14ac:dyDescent="0.2">
      <c r="B42" s="1" t="s">
        <v>100</v>
      </c>
      <c r="C42" s="25">
        <v>1380</v>
      </c>
      <c r="D42" s="16">
        <v>3204</v>
      </c>
      <c r="E42" s="16">
        <v>1948</v>
      </c>
      <c r="F42" s="15">
        <f>SUM(G42:K42)</f>
        <v>449</v>
      </c>
      <c r="G42" s="16">
        <v>81</v>
      </c>
      <c r="H42" s="16">
        <v>104</v>
      </c>
      <c r="I42" s="16">
        <v>122</v>
      </c>
      <c r="J42" s="16">
        <v>89</v>
      </c>
      <c r="K42" s="16">
        <v>53</v>
      </c>
      <c r="L42" s="16">
        <v>486</v>
      </c>
    </row>
    <row r="43" spans="2:12" x14ac:dyDescent="0.2">
      <c r="C43" s="8"/>
    </row>
    <row r="44" spans="2:12" x14ac:dyDescent="0.2">
      <c r="B44" s="1" t="s">
        <v>101</v>
      </c>
      <c r="C44" s="25">
        <v>1344</v>
      </c>
      <c r="D44" s="16">
        <v>3440</v>
      </c>
      <c r="E44" s="16">
        <v>1858</v>
      </c>
      <c r="F44" s="15">
        <f t="shared" ref="F44:F53" si="3">SUM(G44:K44)</f>
        <v>332</v>
      </c>
      <c r="G44" s="16">
        <v>84</v>
      </c>
      <c r="H44" s="16">
        <v>85</v>
      </c>
      <c r="I44" s="16">
        <v>78</v>
      </c>
      <c r="J44" s="16">
        <v>60</v>
      </c>
      <c r="K44" s="16">
        <v>25</v>
      </c>
      <c r="L44" s="16">
        <v>383</v>
      </c>
    </row>
    <row r="45" spans="2:12" x14ac:dyDescent="0.2">
      <c r="B45" s="1" t="s">
        <v>102</v>
      </c>
      <c r="C45" s="25">
        <v>1248</v>
      </c>
      <c r="D45" s="16">
        <v>3889</v>
      </c>
      <c r="E45" s="16">
        <v>1772</v>
      </c>
      <c r="F45" s="15">
        <f t="shared" si="3"/>
        <v>217</v>
      </c>
      <c r="G45" s="16">
        <v>43</v>
      </c>
      <c r="H45" s="16">
        <v>56</v>
      </c>
      <c r="I45" s="16">
        <v>54</v>
      </c>
      <c r="J45" s="16">
        <v>39</v>
      </c>
      <c r="K45" s="16">
        <v>25</v>
      </c>
      <c r="L45" s="16">
        <v>254</v>
      </c>
    </row>
    <row r="46" spans="2:12" x14ac:dyDescent="0.2">
      <c r="B46" s="1" t="s">
        <v>103</v>
      </c>
      <c r="C46" s="25">
        <v>1286</v>
      </c>
      <c r="D46" s="16">
        <v>3893</v>
      </c>
      <c r="E46" s="16">
        <v>1789</v>
      </c>
      <c r="F46" s="15">
        <f t="shared" si="3"/>
        <v>251</v>
      </c>
      <c r="G46" s="16">
        <v>49</v>
      </c>
      <c r="H46" s="16">
        <v>70</v>
      </c>
      <c r="I46" s="16">
        <v>64</v>
      </c>
      <c r="J46" s="16">
        <v>43</v>
      </c>
      <c r="K46" s="16">
        <v>25</v>
      </c>
      <c r="L46" s="16">
        <v>298</v>
      </c>
    </row>
    <row r="47" spans="2:12" x14ac:dyDescent="0.2">
      <c r="B47" s="1" t="s">
        <v>104</v>
      </c>
      <c r="C47" s="25">
        <v>1059</v>
      </c>
      <c r="D47" s="16">
        <v>3817</v>
      </c>
      <c r="E47" s="16">
        <v>1488</v>
      </c>
      <c r="F47" s="15">
        <f t="shared" si="3"/>
        <v>142</v>
      </c>
      <c r="G47" s="16">
        <v>33</v>
      </c>
      <c r="H47" s="16">
        <v>38</v>
      </c>
      <c r="I47" s="16">
        <v>37</v>
      </c>
      <c r="J47" s="16">
        <v>26</v>
      </c>
      <c r="K47" s="16">
        <v>8</v>
      </c>
      <c r="L47" s="16">
        <v>166</v>
      </c>
    </row>
    <row r="48" spans="2:12" x14ac:dyDescent="0.2">
      <c r="B48" s="1" t="s">
        <v>105</v>
      </c>
      <c r="C48" s="25">
        <v>550</v>
      </c>
      <c r="D48" s="16">
        <v>1499</v>
      </c>
      <c r="E48" s="16">
        <v>771</v>
      </c>
      <c r="F48" s="15">
        <f t="shared" si="3"/>
        <v>141</v>
      </c>
      <c r="G48" s="16">
        <v>24</v>
      </c>
      <c r="H48" s="16">
        <v>35</v>
      </c>
      <c r="I48" s="16">
        <v>36</v>
      </c>
      <c r="J48" s="16">
        <v>32</v>
      </c>
      <c r="K48" s="16">
        <v>14</v>
      </c>
      <c r="L48" s="16">
        <v>154</v>
      </c>
    </row>
    <row r="49" spans="2:12" x14ac:dyDescent="0.2">
      <c r="B49" s="1" t="s">
        <v>106</v>
      </c>
      <c r="C49" s="25">
        <v>598</v>
      </c>
      <c r="D49" s="16">
        <v>1365</v>
      </c>
      <c r="E49" s="16">
        <v>850</v>
      </c>
      <c r="F49" s="15">
        <f t="shared" si="3"/>
        <v>169</v>
      </c>
      <c r="G49" s="16">
        <v>28</v>
      </c>
      <c r="H49" s="16">
        <v>32</v>
      </c>
      <c r="I49" s="16">
        <v>50</v>
      </c>
      <c r="J49" s="16">
        <v>40</v>
      </c>
      <c r="K49" s="16">
        <v>19</v>
      </c>
      <c r="L49" s="16">
        <v>186</v>
      </c>
    </row>
    <row r="50" spans="2:12" x14ac:dyDescent="0.2">
      <c r="B50" s="1" t="s">
        <v>107</v>
      </c>
      <c r="C50" s="25">
        <v>1024</v>
      </c>
      <c r="D50" s="16">
        <v>2658</v>
      </c>
      <c r="E50" s="16">
        <v>1510</v>
      </c>
      <c r="F50" s="15">
        <f t="shared" si="3"/>
        <v>203</v>
      </c>
      <c r="G50" s="16">
        <v>41</v>
      </c>
      <c r="H50" s="16">
        <v>47</v>
      </c>
      <c r="I50" s="16">
        <v>54</v>
      </c>
      <c r="J50" s="16">
        <v>39</v>
      </c>
      <c r="K50" s="16">
        <v>22</v>
      </c>
      <c r="L50" s="16">
        <v>228</v>
      </c>
    </row>
    <row r="51" spans="2:12" x14ac:dyDescent="0.2">
      <c r="B51" s="1" t="s">
        <v>108</v>
      </c>
      <c r="C51" s="25">
        <v>1096</v>
      </c>
      <c r="D51" s="16">
        <v>4703</v>
      </c>
      <c r="E51" s="16">
        <v>1549</v>
      </c>
      <c r="F51" s="15">
        <f t="shared" si="3"/>
        <v>110</v>
      </c>
      <c r="G51" s="16">
        <v>18</v>
      </c>
      <c r="H51" s="16">
        <v>31</v>
      </c>
      <c r="I51" s="16">
        <v>27</v>
      </c>
      <c r="J51" s="16">
        <v>17</v>
      </c>
      <c r="K51" s="16">
        <v>17</v>
      </c>
      <c r="L51" s="16">
        <v>126</v>
      </c>
    </row>
    <row r="52" spans="2:12" x14ac:dyDescent="0.2">
      <c r="B52" s="1" t="s">
        <v>109</v>
      </c>
      <c r="C52" s="25">
        <v>1332</v>
      </c>
      <c r="D52" s="16">
        <v>4215</v>
      </c>
      <c r="E52" s="16">
        <v>1854</v>
      </c>
      <c r="F52" s="15">
        <f t="shared" si="3"/>
        <v>244</v>
      </c>
      <c r="G52" s="16">
        <v>60</v>
      </c>
      <c r="H52" s="16">
        <v>60</v>
      </c>
      <c r="I52" s="16">
        <v>59</v>
      </c>
      <c r="J52" s="16">
        <v>44</v>
      </c>
      <c r="K52" s="16">
        <v>21</v>
      </c>
      <c r="L52" s="16">
        <v>279</v>
      </c>
    </row>
    <row r="53" spans="2:12" x14ac:dyDescent="0.2">
      <c r="B53" s="1" t="s">
        <v>110</v>
      </c>
      <c r="C53" s="25">
        <v>1815</v>
      </c>
      <c r="D53" s="16">
        <v>6185</v>
      </c>
      <c r="E53" s="16">
        <v>2526</v>
      </c>
      <c r="F53" s="15">
        <f t="shared" si="3"/>
        <v>303</v>
      </c>
      <c r="G53" s="16">
        <v>65</v>
      </c>
      <c r="H53" s="16">
        <v>77</v>
      </c>
      <c r="I53" s="16">
        <v>80</v>
      </c>
      <c r="J53" s="16">
        <v>50</v>
      </c>
      <c r="K53" s="16">
        <v>31</v>
      </c>
      <c r="L53" s="16">
        <v>353</v>
      </c>
    </row>
    <row r="54" spans="2:12" x14ac:dyDescent="0.2">
      <c r="C54" s="8"/>
    </row>
    <row r="55" spans="2:12" x14ac:dyDescent="0.2">
      <c r="B55" s="1" t="s">
        <v>111</v>
      </c>
      <c r="C55" s="25">
        <v>3073</v>
      </c>
      <c r="D55" s="16">
        <v>7300</v>
      </c>
      <c r="E55" s="16">
        <v>4167</v>
      </c>
      <c r="F55" s="15">
        <f t="shared" ref="F55:F61" si="4">SUM(G55:K55)</f>
        <v>882</v>
      </c>
      <c r="G55" s="16">
        <v>217</v>
      </c>
      <c r="H55" s="16">
        <v>241</v>
      </c>
      <c r="I55" s="16">
        <v>219</v>
      </c>
      <c r="J55" s="16">
        <v>122</v>
      </c>
      <c r="K55" s="16">
        <v>83</v>
      </c>
      <c r="L55" s="16">
        <v>1098</v>
      </c>
    </row>
    <row r="56" spans="2:12" x14ac:dyDescent="0.2">
      <c r="B56" s="1" t="s">
        <v>112</v>
      </c>
      <c r="C56" s="25">
        <v>900</v>
      </c>
      <c r="D56" s="16">
        <v>1906</v>
      </c>
      <c r="E56" s="16">
        <v>1271</v>
      </c>
      <c r="F56" s="15">
        <f t="shared" si="4"/>
        <v>285</v>
      </c>
      <c r="G56" s="16">
        <v>55</v>
      </c>
      <c r="H56" s="16">
        <v>62</v>
      </c>
      <c r="I56" s="16">
        <v>77</v>
      </c>
      <c r="J56" s="16">
        <v>56</v>
      </c>
      <c r="K56" s="16">
        <v>35</v>
      </c>
      <c r="L56" s="16">
        <v>323</v>
      </c>
    </row>
    <row r="57" spans="2:12" x14ac:dyDescent="0.2">
      <c r="B57" s="1" t="s">
        <v>113</v>
      </c>
      <c r="C57" s="25">
        <v>678</v>
      </c>
      <c r="D57" s="16">
        <v>1490</v>
      </c>
      <c r="E57" s="16">
        <v>948</v>
      </c>
      <c r="F57" s="15">
        <f t="shared" si="4"/>
        <v>207</v>
      </c>
      <c r="G57" s="16">
        <v>44</v>
      </c>
      <c r="H57" s="16">
        <v>47</v>
      </c>
      <c r="I57" s="16">
        <v>54</v>
      </c>
      <c r="J57" s="16">
        <v>37</v>
      </c>
      <c r="K57" s="16">
        <v>25</v>
      </c>
      <c r="L57" s="16">
        <v>234</v>
      </c>
    </row>
    <row r="58" spans="2:12" x14ac:dyDescent="0.2">
      <c r="B58" s="1" t="s">
        <v>114</v>
      </c>
      <c r="C58" s="25">
        <v>1751</v>
      </c>
      <c r="D58" s="16">
        <v>4895</v>
      </c>
      <c r="E58" s="16">
        <v>2375</v>
      </c>
      <c r="F58" s="15">
        <f t="shared" si="4"/>
        <v>387</v>
      </c>
      <c r="G58" s="16">
        <v>99</v>
      </c>
      <c r="H58" s="16">
        <v>118</v>
      </c>
      <c r="I58" s="16">
        <v>78</v>
      </c>
      <c r="J58" s="16">
        <v>53</v>
      </c>
      <c r="K58" s="16">
        <v>39</v>
      </c>
      <c r="L58" s="16">
        <v>462</v>
      </c>
    </row>
    <row r="59" spans="2:12" x14ac:dyDescent="0.2">
      <c r="B59" s="1" t="s">
        <v>115</v>
      </c>
      <c r="C59" s="25">
        <v>1116</v>
      </c>
      <c r="D59" s="16">
        <v>2627</v>
      </c>
      <c r="E59" s="16">
        <v>1563</v>
      </c>
      <c r="F59" s="15">
        <f t="shared" si="4"/>
        <v>318</v>
      </c>
      <c r="G59" s="16">
        <v>63</v>
      </c>
      <c r="H59" s="16">
        <v>94</v>
      </c>
      <c r="I59" s="16">
        <v>76</v>
      </c>
      <c r="J59" s="16">
        <v>48</v>
      </c>
      <c r="K59" s="16">
        <v>37</v>
      </c>
      <c r="L59" s="16">
        <v>357</v>
      </c>
    </row>
    <row r="60" spans="2:12" x14ac:dyDescent="0.2">
      <c r="B60" s="1" t="s">
        <v>116</v>
      </c>
      <c r="C60" s="25">
        <v>1383</v>
      </c>
      <c r="D60" s="16">
        <v>3172</v>
      </c>
      <c r="E60" s="16">
        <v>1945</v>
      </c>
      <c r="F60" s="15">
        <f t="shared" si="4"/>
        <v>392</v>
      </c>
      <c r="G60" s="16">
        <v>73</v>
      </c>
      <c r="H60" s="16">
        <v>95</v>
      </c>
      <c r="I60" s="16">
        <v>88</v>
      </c>
      <c r="J60" s="16">
        <v>63</v>
      </c>
      <c r="K60" s="16">
        <v>73</v>
      </c>
      <c r="L60" s="16">
        <v>440</v>
      </c>
    </row>
    <row r="61" spans="2:12" x14ac:dyDescent="0.2">
      <c r="B61" s="1" t="s">
        <v>118</v>
      </c>
      <c r="C61" s="25">
        <v>3228</v>
      </c>
      <c r="D61" s="16">
        <v>6858</v>
      </c>
      <c r="E61" s="16">
        <v>4407</v>
      </c>
      <c r="F61" s="15">
        <f t="shared" si="4"/>
        <v>1040</v>
      </c>
      <c r="G61" s="16">
        <v>197</v>
      </c>
      <c r="H61" s="16">
        <v>253</v>
      </c>
      <c r="I61" s="16">
        <v>269</v>
      </c>
      <c r="J61" s="16">
        <v>184</v>
      </c>
      <c r="K61" s="16">
        <v>137</v>
      </c>
      <c r="L61" s="16">
        <v>1192</v>
      </c>
    </row>
    <row r="62" spans="2:12" x14ac:dyDescent="0.2">
      <c r="C62" s="8"/>
    </row>
    <row r="63" spans="2:12" x14ac:dyDescent="0.2">
      <c r="B63" s="1" t="s">
        <v>119</v>
      </c>
      <c r="C63" s="25">
        <v>3746</v>
      </c>
      <c r="D63" s="16">
        <v>7969</v>
      </c>
      <c r="E63" s="16">
        <v>5133</v>
      </c>
      <c r="F63" s="15">
        <f t="shared" ref="F63:F69" si="5">SUM(G63:K63)</f>
        <v>1194</v>
      </c>
      <c r="G63" s="16">
        <v>266</v>
      </c>
      <c r="H63" s="16">
        <v>283</v>
      </c>
      <c r="I63" s="16">
        <v>305</v>
      </c>
      <c r="J63" s="16">
        <v>202</v>
      </c>
      <c r="K63" s="16">
        <v>138</v>
      </c>
      <c r="L63" s="16">
        <v>1405</v>
      </c>
    </row>
    <row r="64" spans="2:12" x14ac:dyDescent="0.2">
      <c r="B64" s="1" t="s">
        <v>120</v>
      </c>
      <c r="C64" s="25">
        <v>720</v>
      </c>
      <c r="D64" s="16">
        <v>1515</v>
      </c>
      <c r="E64" s="16">
        <v>1011</v>
      </c>
      <c r="F64" s="15">
        <f t="shared" si="5"/>
        <v>204</v>
      </c>
      <c r="G64" s="16">
        <v>45</v>
      </c>
      <c r="H64" s="16">
        <v>48</v>
      </c>
      <c r="I64" s="16">
        <v>50</v>
      </c>
      <c r="J64" s="16">
        <v>29</v>
      </c>
      <c r="K64" s="16">
        <v>32</v>
      </c>
      <c r="L64" s="16">
        <v>247</v>
      </c>
    </row>
    <row r="65" spans="1:12" x14ac:dyDescent="0.2">
      <c r="B65" s="1" t="s">
        <v>121</v>
      </c>
      <c r="C65" s="25">
        <v>1368</v>
      </c>
      <c r="D65" s="16">
        <v>2926</v>
      </c>
      <c r="E65" s="16">
        <v>1888</v>
      </c>
      <c r="F65" s="15">
        <f t="shared" si="5"/>
        <v>439</v>
      </c>
      <c r="G65" s="16">
        <v>84</v>
      </c>
      <c r="H65" s="16">
        <v>119</v>
      </c>
      <c r="I65" s="16">
        <v>111</v>
      </c>
      <c r="J65" s="16">
        <v>61</v>
      </c>
      <c r="K65" s="16">
        <v>64</v>
      </c>
      <c r="L65" s="16">
        <v>491</v>
      </c>
    </row>
    <row r="66" spans="1:12" x14ac:dyDescent="0.2">
      <c r="B66" s="1" t="s">
        <v>122</v>
      </c>
      <c r="C66" s="25">
        <v>1057</v>
      </c>
      <c r="D66" s="16">
        <v>2095</v>
      </c>
      <c r="E66" s="16">
        <v>1459</v>
      </c>
      <c r="F66" s="15">
        <f t="shared" si="5"/>
        <v>367</v>
      </c>
      <c r="G66" s="16">
        <v>49</v>
      </c>
      <c r="H66" s="16">
        <v>84</v>
      </c>
      <c r="I66" s="16">
        <v>97</v>
      </c>
      <c r="J66" s="16">
        <v>70</v>
      </c>
      <c r="K66" s="16">
        <v>67</v>
      </c>
      <c r="L66" s="16">
        <v>401</v>
      </c>
    </row>
    <row r="67" spans="1:12" x14ac:dyDescent="0.2">
      <c r="B67" s="1" t="s">
        <v>123</v>
      </c>
      <c r="C67" s="25">
        <v>495</v>
      </c>
      <c r="D67" s="16">
        <v>916</v>
      </c>
      <c r="E67" s="16">
        <v>717</v>
      </c>
      <c r="F67" s="15">
        <f t="shared" si="5"/>
        <v>187</v>
      </c>
      <c r="G67" s="16">
        <v>32</v>
      </c>
      <c r="H67" s="16">
        <v>47</v>
      </c>
      <c r="I67" s="16">
        <v>61</v>
      </c>
      <c r="J67" s="16">
        <v>29</v>
      </c>
      <c r="K67" s="16">
        <v>18</v>
      </c>
      <c r="L67" s="16">
        <v>207</v>
      </c>
    </row>
    <row r="68" spans="1:12" x14ac:dyDescent="0.2">
      <c r="B68" s="1" t="s">
        <v>124</v>
      </c>
      <c r="C68" s="25">
        <v>1007</v>
      </c>
      <c r="D68" s="16">
        <v>2062</v>
      </c>
      <c r="E68" s="16">
        <v>1401</v>
      </c>
      <c r="F68" s="15">
        <f t="shared" si="5"/>
        <v>340</v>
      </c>
      <c r="G68" s="16">
        <v>61</v>
      </c>
      <c r="H68" s="16">
        <v>79</v>
      </c>
      <c r="I68" s="16">
        <v>79</v>
      </c>
      <c r="J68" s="16">
        <v>65</v>
      </c>
      <c r="K68" s="16">
        <v>56</v>
      </c>
      <c r="L68" s="16">
        <v>386</v>
      </c>
    </row>
    <row r="69" spans="1:12" x14ac:dyDescent="0.2">
      <c r="B69" s="1" t="s">
        <v>125</v>
      </c>
      <c r="C69" s="25">
        <v>195</v>
      </c>
      <c r="D69" s="16">
        <v>338</v>
      </c>
      <c r="E69" s="16">
        <v>259</v>
      </c>
      <c r="F69" s="15">
        <f t="shared" si="5"/>
        <v>72</v>
      </c>
      <c r="G69" s="16">
        <v>11</v>
      </c>
      <c r="H69" s="16">
        <v>13</v>
      </c>
      <c r="I69" s="16">
        <v>17</v>
      </c>
      <c r="J69" s="16">
        <v>11</v>
      </c>
      <c r="K69" s="16">
        <v>20</v>
      </c>
      <c r="L69" s="16">
        <v>77</v>
      </c>
    </row>
    <row r="70" spans="1:12" ht="18" thickBot="1" x14ac:dyDescent="0.25">
      <c r="B70" s="4"/>
      <c r="C70" s="36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">
      <c r="C71" s="1" t="s">
        <v>26</v>
      </c>
    </row>
    <row r="72" spans="1:12" x14ac:dyDescent="0.2">
      <c r="A72" s="1"/>
    </row>
  </sheetData>
  <phoneticPr fontId="2"/>
  <pageMargins left="0.37" right="0.54" top="0.52" bottom="0.59" header="0.51200000000000001" footer="0.51200000000000001"/>
  <pageSetup paperSize="12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34"/>
  <sheetViews>
    <sheetView showGridLines="0" zoomScale="75" zoomScaleNormal="100" workbookViewId="0">
      <selection activeCell="H142" sqref="H142"/>
    </sheetView>
  </sheetViews>
  <sheetFormatPr defaultColWidth="12.125" defaultRowHeight="17.25" x14ac:dyDescent="0.2"/>
  <cols>
    <col min="1" max="1" width="13.375" style="2" customWidth="1"/>
    <col min="2" max="2" width="14.625" style="2" customWidth="1"/>
    <col min="3" max="10" width="12.125" style="2"/>
    <col min="11" max="12" width="10.875" style="2" customWidth="1"/>
    <col min="13" max="256" width="12.125" style="2"/>
    <col min="257" max="257" width="13.375" style="2" customWidth="1"/>
    <col min="258" max="258" width="14.625" style="2" customWidth="1"/>
    <col min="259" max="266" width="12.125" style="2"/>
    <col min="267" max="268" width="10.875" style="2" customWidth="1"/>
    <col min="269" max="512" width="12.125" style="2"/>
    <col min="513" max="513" width="13.375" style="2" customWidth="1"/>
    <col min="514" max="514" width="14.625" style="2" customWidth="1"/>
    <col min="515" max="522" width="12.125" style="2"/>
    <col min="523" max="524" width="10.875" style="2" customWidth="1"/>
    <col min="525" max="768" width="12.125" style="2"/>
    <col min="769" max="769" width="13.375" style="2" customWidth="1"/>
    <col min="770" max="770" width="14.625" style="2" customWidth="1"/>
    <col min="771" max="778" width="12.125" style="2"/>
    <col min="779" max="780" width="10.875" style="2" customWidth="1"/>
    <col min="781" max="1024" width="12.125" style="2"/>
    <col min="1025" max="1025" width="13.375" style="2" customWidth="1"/>
    <col min="1026" max="1026" width="14.625" style="2" customWidth="1"/>
    <col min="1027" max="1034" width="12.125" style="2"/>
    <col min="1035" max="1036" width="10.875" style="2" customWidth="1"/>
    <col min="1037" max="1280" width="12.125" style="2"/>
    <col min="1281" max="1281" width="13.375" style="2" customWidth="1"/>
    <col min="1282" max="1282" width="14.625" style="2" customWidth="1"/>
    <col min="1283" max="1290" width="12.125" style="2"/>
    <col min="1291" max="1292" width="10.875" style="2" customWidth="1"/>
    <col min="1293" max="1536" width="12.125" style="2"/>
    <col min="1537" max="1537" width="13.375" style="2" customWidth="1"/>
    <col min="1538" max="1538" width="14.625" style="2" customWidth="1"/>
    <col min="1539" max="1546" width="12.125" style="2"/>
    <col min="1547" max="1548" width="10.875" style="2" customWidth="1"/>
    <col min="1549" max="1792" width="12.125" style="2"/>
    <col min="1793" max="1793" width="13.375" style="2" customWidth="1"/>
    <col min="1794" max="1794" width="14.625" style="2" customWidth="1"/>
    <col min="1795" max="1802" width="12.125" style="2"/>
    <col min="1803" max="1804" width="10.875" style="2" customWidth="1"/>
    <col min="1805" max="2048" width="12.125" style="2"/>
    <col min="2049" max="2049" width="13.375" style="2" customWidth="1"/>
    <col min="2050" max="2050" width="14.625" style="2" customWidth="1"/>
    <col min="2051" max="2058" width="12.125" style="2"/>
    <col min="2059" max="2060" width="10.875" style="2" customWidth="1"/>
    <col min="2061" max="2304" width="12.125" style="2"/>
    <col min="2305" max="2305" width="13.375" style="2" customWidth="1"/>
    <col min="2306" max="2306" width="14.625" style="2" customWidth="1"/>
    <col min="2307" max="2314" width="12.125" style="2"/>
    <col min="2315" max="2316" width="10.875" style="2" customWidth="1"/>
    <col min="2317" max="2560" width="12.125" style="2"/>
    <col min="2561" max="2561" width="13.375" style="2" customWidth="1"/>
    <col min="2562" max="2562" width="14.625" style="2" customWidth="1"/>
    <col min="2563" max="2570" width="12.125" style="2"/>
    <col min="2571" max="2572" width="10.875" style="2" customWidth="1"/>
    <col min="2573" max="2816" width="12.125" style="2"/>
    <col min="2817" max="2817" width="13.375" style="2" customWidth="1"/>
    <col min="2818" max="2818" width="14.625" style="2" customWidth="1"/>
    <col min="2819" max="2826" width="12.125" style="2"/>
    <col min="2827" max="2828" width="10.875" style="2" customWidth="1"/>
    <col min="2829" max="3072" width="12.125" style="2"/>
    <col min="3073" max="3073" width="13.375" style="2" customWidth="1"/>
    <col min="3074" max="3074" width="14.625" style="2" customWidth="1"/>
    <col min="3075" max="3082" width="12.125" style="2"/>
    <col min="3083" max="3084" width="10.875" style="2" customWidth="1"/>
    <col min="3085" max="3328" width="12.125" style="2"/>
    <col min="3329" max="3329" width="13.375" style="2" customWidth="1"/>
    <col min="3330" max="3330" width="14.625" style="2" customWidth="1"/>
    <col min="3331" max="3338" width="12.125" style="2"/>
    <col min="3339" max="3340" width="10.875" style="2" customWidth="1"/>
    <col min="3341" max="3584" width="12.125" style="2"/>
    <col min="3585" max="3585" width="13.375" style="2" customWidth="1"/>
    <col min="3586" max="3586" width="14.625" style="2" customWidth="1"/>
    <col min="3587" max="3594" width="12.125" style="2"/>
    <col min="3595" max="3596" width="10.875" style="2" customWidth="1"/>
    <col min="3597" max="3840" width="12.125" style="2"/>
    <col min="3841" max="3841" width="13.375" style="2" customWidth="1"/>
    <col min="3842" max="3842" width="14.625" style="2" customWidth="1"/>
    <col min="3843" max="3850" width="12.125" style="2"/>
    <col min="3851" max="3852" width="10.875" style="2" customWidth="1"/>
    <col min="3853" max="4096" width="12.125" style="2"/>
    <col min="4097" max="4097" width="13.375" style="2" customWidth="1"/>
    <col min="4098" max="4098" width="14.625" style="2" customWidth="1"/>
    <col min="4099" max="4106" width="12.125" style="2"/>
    <col min="4107" max="4108" width="10.875" style="2" customWidth="1"/>
    <col min="4109" max="4352" width="12.125" style="2"/>
    <col min="4353" max="4353" width="13.375" style="2" customWidth="1"/>
    <col min="4354" max="4354" width="14.625" style="2" customWidth="1"/>
    <col min="4355" max="4362" width="12.125" style="2"/>
    <col min="4363" max="4364" width="10.875" style="2" customWidth="1"/>
    <col min="4365" max="4608" width="12.125" style="2"/>
    <col min="4609" max="4609" width="13.375" style="2" customWidth="1"/>
    <col min="4610" max="4610" width="14.625" style="2" customWidth="1"/>
    <col min="4611" max="4618" width="12.125" style="2"/>
    <col min="4619" max="4620" width="10.875" style="2" customWidth="1"/>
    <col min="4621" max="4864" width="12.125" style="2"/>
    <col min="4865" max="4865" width="13.375" style="2" customWidth="1"/>
    <col min="4866" max="4866" width="14.625" style="2" customWidth="1"/>
    <col min="4867" max="4874" width="12.125" style="2"/>
    <col min="4875" max="4876" width="10.875" style="2" customWidth="1"/>
    <col min="4877" max="5120" width="12.125" style="2"/>
    <col min="5121" max="5121" width="13.375" style="2" customWidth="1"/>
    <col min="5122" max="5122" width="14.625" style="2" customWidth="1"/>
    <col min="5123" max="5130" width="12.125" style="2"/>
    <col min="5131" max="5132" width="10.875" style="2" customWidth="1"/>
    <col min="5133" max="5376" width="12.125" style="2"/>
    <col min="5377" max="5377" width="13.375" style="2" customWidth="1"/>
    <col min="5378" max="5378" width="14.625" style="2" customWidth="1"/>
    <col min="5379" max="5386" width="12.125" style="2"/>
    <col min="5387" max="5388" width="10.875" style="2" customWidth="1"/>
    <col min="5389" max="5632" width="12.125" style="2"/>
    <col min="5633" max="5633" width="13.375" style="2" customWidth="1"/>
    <col min="5634" max="5634" width="14.625" style="2" customWidth="1"/>
    <col min="5635" max="5642" width="12.125" style="2"/>
    <col min="5643" max="5644" width="10.875" style="2" customWidth="1"/>
    <col min="5645" max="5888" width="12.125" style="2"/>
    <col min="5889" max="5889" width="13.375" style="2" customWidth="1"/>
    <col min="5890" max="5890" width="14.625" style="2" customWidth="1"/>
    <col min="5891" max="5898" width="12.125" style="2"/>
    <col min="5899" max="5900" width="10.875" style="2" customWidth="1"/>
    <col min="5901" max="6144" width="12.125" style="2"/>
    <col min="6145" max="6145" width="13.375" style="2" customWidth="1"/>
    <col min="6146" max="6146" width="14.625" style="2" customWidth="1"/>
    <col min="6147" max="6154" width="12.125" style="2"/>
    <col min="6155" max="6156" width="10.875" style="2" customWidth="1"/>
    <col min="6157" max="6400" width="12.125" style="2"/>
    <col min="6401" max="6401" width="13.375" style="2" customWidth="1"/>
    <col min="6402" max="6402" width="14.625" style="2" customWidth="1"/>
    <col min="6403" max="6410" width="12.125" style="2"/>
    <col min="6411" max="6412" width="10.875" style="2" customWidth="1"/>
    <col min="6413" max="6656" width="12.125" style="2"/>
    <col min="6657" max="6657" width="13.375" style="2" customWidth="1"/>
    <col min="6658" max="6658" width="14.625" style="2" customWidth="1"/>
    <col min="6659" max="6666" width="12.125" style="2"/>
    <col min="6667" max="6668" width="10.875" style="2" customWidth="1"/>
    <col min="6669" max="6912" width="12.125" style="2"/>
    <col min="6913" max="6913" width="13.375" style="2" customWidth="1"/>
    <col min="6914" max="6914" width="14.625" style="2" customWidth="1"/>
    <col min="6915" max="6922" width="12.125" style="2"/>
    <col min="6923" max="6924" width="10.875" style="2" customWidth="1"/>
    <col min="6925" max="7168" width="12.125" style="2"/>
    <col min="7169" max="7169" width="13.375" style="2" customWidth="1"/>
    <col min="7170" max="7170" width="14.625" style="2" customWidth="1"/>
    <col min="7171" max="7178" width="12.125" style="2"/>
    <col min="7179" max="7180" width="10.875" style="2" customWidth="1"/>
    <col min="7181" max="7424" width="12.125" style="2"/>
    <col min="7425" max="7425" width="13.375" style="2" customWidth="1"/>
    <col min="7426" max="7426" width="14.625" style="2" customWidth="1"/>
    <col min="7427" max="7434" width="12.125" style="2"/>
    <col min="7435" max="7436" width="10.875" style="2" customWidth="1"/>
    <col min="7437" max="7680" width="12.125" style="2"/>
    <col min="7681" max="7681" width="13.375" style="2" customWidth="1"/>
    <col min="7682" max="7682" width="14.625" style="2" customWidth="1"/>
    <col min="7683" max="7690" width="12.125" style="2"/>
    <col min="7691" max="7692" width="10.875" style="2" customWidth="1"/>
    <col min="7693" max="7936" width="12.125" style="2"/>
    <col min="7937" max="7937" width="13.375" style="2" customWidth="1"/>
    <col min="7938" max="7938" width="14.625" style="2" customWidth="1"/>
    <col min="7939" max="7946" width="12.125" style="2"/>
    <col min="7947" max="7948" width="10.875" style="2" customWidth="1"/>
    <col min="7949" max="8192" width="12.125" style="2"/>
    <col min="8193" max="8193" width="13.375" style="2" customWidth="1"/>
    <col min="8194" max="8194" width="14.625" style="2" customWidth="1"/>
    <col min="8195" max="8202" width="12.125" style="2"/>
    <col min="8203" max="8204" width="10.875" style="2" customWidth="1"/>
    <col min="8205" max="8448" width="12.125" style="2"/>
    <col min="8449" max="8449" width="13.375" style="2" customWidth="1"/>
    <col min="8450" max="8450" width="14.625" style="2" customWidth="1"/>
    <col min="8451" max="8458" width="12.125" style="2"/>
    <col min="8459" max="8460" width="10.875" style="2" customWidth="1"/>
    <col min="8461" max="8704" width="12.125" style="2"/>
    <col min="8705" max="8705" width="13.375" style="2" customWidth="1"/>
    <col min="8706" max="8706" width="14.625" style="2" customWidth="1"/>
    <col min="8707" max="8714" width="12.125" style="2"/>
    <col min="8715" max="8716" width="10.875" style="2" customWidth="1"/>
    <col min="8717" max="8960" width="12.125" style="2"/>
    <col min="8961" max="8961" width="13.375" style="2" customWidth="1"/>
    <col min="8962" max="8962" width="14.625" style="2" customWidth="1"/>
    <col min="8963" max="8970" width="12.125" style="2"/>
    <col min="8971" max="8972" width="10.875" style="2" customWidth="1"/>
    <col min="8973" max="9216" width="12.125" style="2"/>
    <col min="9217" max="9217" width="13.375" style="2" customWidth="1"/>
    <col min="9218" max="9218" width="14.625" style="2" customWidth="1"/>
    <col min="9219" max="9226" width="12.125" style="2"/>
    <col min="9227" max="9228" width="10.875" style="2" customWidth="1"/>
    <col min="9229" max="9472" width="12.125" style="2"/>
    <col min="9473" max="9473" width="13.375" style="2" customWidth="1"/>
    <col min="9474" max="9474" width="14.625" style="2" customWidth="1"/>
    <col min="9475" max="9482" width="12.125" style="2"/>
    <col min="9483" max="9484" width="10.875" style="2" customWidth="1"/>
    <col min="9485" max="9728" width="12.125" style="2"/>
    <col min="9729" max="9729" width="13.375" style="2" customWidth="1"/>
    <col min="9730" max="9730" width="14.625" style="2" customWidth="1"/>
    <col min="9731" max="9738" width="12.125" style="2"/>
    <col min="9739" max="9740" width="10.875" style="2" customWidth="1"/>
    <col min="9741" max="9984" width="12.125" style="2"/>
    <col min="9985" max="9985" width="13.375" style="2" customWidth="1"/>
    <col min="9986" max="9986" width="14.625" style="2" customWidth="1"/>
    <col min="9987" max="9994" width="12.125" style="2"/>
    <col min="9995" max="9996" width="10.875" style="2" customWidth="1"/>
    <col min="9997" max="10240" width="12.125" style="2"/>
    <col min="10241" max="10241" width="13.375" style="2" customWidth="1"/>
    <col min="10242" max="10242" width="14.625" style="2" customWidth="1"/>
    <col min="10243" max="10250" width="12.125" style="2"/>
    <col min="10251" max="10252" width="10.875" style="2" customWidth="1"/>
    <col min="10253" max="10496" width="12.125" style="2"/>
    <col min="10497" max="10497" width="13.375" style="2" customWidth="1"/>
    <col min="10498" max="10498" width="14.625" style="2" customWidth="1"/>
    <col min="10499" max="10506" width="12.125" style="2"/>
    <col min="10507" max="10508" width="10.875" style="2" customWidth="1"/>
    <col min="10509" max="10752" width="12.125" style="2"/>
    <col min="10753" max="10753" width="13.375" style="2" customWidth="1"/>
    <col min="10754" max="10754" width="14.625" style="2" customWidth="1"/>
    <col min="10755" max="10762" width="12.125" style="2"/>
    <col min="10763" max="10764" width="10.875" style="2" customWidth="1"/>
    <col min="10765" max="11008" width="12.125" style="2"/>
    <col min="11009" max="11009" width="13.375" style="2" customWidth="1"/>
    <col min="11010" max="11010" width="14.625" style="2" customWidth="1"/>
    <col min="11011" max="11018" width="12.125" style="2"/>
    <col min="11019" max="11020" width="10.875" style="2" customWidth="1"/>
    <col min="11021" max="11264" width="12.125" style="2"/>
    <col min="11265" max="11265" width="13.375" style="2" customWidth="1"/>
    <col min="11266" max="11266" width="14.625" style="2" customWidth="1"/>
    <col min="11267" max="11274" width="12.125" style="2"/>
    <col min="11275" max="11276" width="10.875" style="2" customWidth="1"/>
    <col min="11277" max="11520" width="12.125" style="2"/>
    <col min="11521" max="11521" width="13.375" style="2" customWidth="1"/>
    <col min="11522" max="11522" width="14.625" style="2" customWidth="1"/>
    <col min="11523" max="11530" width="12.125" style="2"/>
    <col min="11531" max="11532" width="10.875" style="2" customWidth="1"/>
    <col min="11533" max="11776" width="12.125" style="2"/>
    <col min="11777" max="11777" width="13.375" style="2" customWidth="1"/>
    <col min="11778" max="11778" width="14.625" style="2" customWidth="1"/>
    <col min="11779" max="11786" width="12.125" style="2"/>
    <col min="11787" max="11788" width="10.875" style="2" customWidth="1"/>
    <col min="11789" max="12032" width="12.125" style="2"/>
    <col min="12033" max="12033" width="13.375" style="2" customWidth="1"/>
    <col min="12034" max="12034" width="14.625" style="2" customWidth="1"/>
    <col min="12035" max="12042" width="12.125" style="2"/>
    <col min="12043" max="12044" width="10.875" style="2" customWidth="1"/>
    <col min="12045" max="12288" width="12.125" style="2"/>
    <col min="12289" max="12289" width="13.375" style="2" customWidth="1"/>
    <col min="12290" max="12290" width="14.625" style="2" customWidth="1"/>
    <col min="12291" max="12298" width="12.125" style="2"/>
    <col min="12299" max="12300" width="10.875" style="2" customWidth="1"/>
    <col min="12301" max="12544" width="12.125" style="2"/>
    <col min="12545" max="12545" width="13.375" style="2" customWidth="1"/>
    <col min="12546" max="12546" width="14.625" style="2" customWidth="1"/>
    <col min="12547" max="12554" width="12.125" style="2"/>
    <col min="12555" max="12556" width="10.875" style="2" customWidth="1"/>
    <col min="12557" max="12800" width="12.125" style="2"/>
    <col min="12801" max="12801" width="13.375" style="2" customWidth="1"/>
    <col min="12802" max="12802" width="14.625" style="2" customWidth="1"/>
    <col min="12803" max="12810" width="12.125" style="2"/>
    <col min="12811" max="12812" width="10.875" style="2" customWidth="1"/>
    <col min="12813" max="13056" width="12.125" style="2"/>
    <col min="13057" max="13057" width="13.375" style="2" customWidth="1"/>
    <col min="13058" max="13058" width="14.625" style="2" customWidth="1"/>
    <col min="13059" max="13066" width="12.125" style="2"/>
    <col min="13067" max="13068" width="10.875" style="2" customWidth="1"/>
    <col min="13069" max="13312" width="12.125" style="2"/>
    <col min="13313" max="13313" width="13.375" style="2" customWidth="1"/>
    <col min="13314" max="13314" width="14.625" style="2" customWidth="1"/>
    <col min="13315" max="13322" width="12.125" style="2"/>
    <col min="13323" max="13324" width="10.875" style="2" customWidth="1"/>
    <col min="13325" max="13568" width="12.125" style="2"/>
    <col min="13569" max="13569" width="13.375" style="2" customWidth="1"/>
    <col min="13570" max="13570" width="14.625" style="2" customWidth="1"/>
    <col min="13571" max="13578" width="12.125" style="2"/>
    <col min="13579" max="13580" width="10.875" style="2" customWidth="1"/>
    <col min="13581" max="13824" width="12.125" style="2"/>
    <col min="13825" max="13825" width="13.375" style="2" customWidth="1"/>
    <col min="13826" max="13826" width="14.625" style="2" customWidth="1"/>
    <col min="13827" max="13834" width="12.125" style="2"/>
    <col min="13835" max="13836" width="10.875" style="2" customWidth="1"/>
    <col min="13837" max="14080" width="12.125" style="2"/>
    <col min="14081" max="14081" width="13.375" style="2" customWidth="1"/>
    <col min="14082" max="14082" width="14.625" style="2" customWidth="1"/>
    <col min="14083" max="14090" width="12.125" style="2"/>
    <col min="14091" max="14092" width="10.875" style="2" customWidth="1"/>
    <col min="14093" max="14336" width="12.125" style="2"/>
    <col min="14337" max="14337" width="13.375" style="2" customWidth="1"/>
    <col min="14338" max="14338" width="14.625" style="2" customWidth="1"/>
    <col min="14339" max="14346" width="12.125" style="2"/>
    <col min="14347" max="14348" width="10.875" style="2" customWidth="1"/>
    <col min="14349" max="14592" width="12.125" style="2"/>
    <col min="14593" max="14593" width="13.375" style="2" customWidth="1"/>
    <col min="14594" max="14594" width="14.625" style="2" customWidth="1"/>
    <col min="14595" max="14602" width="12.125" style="2"/>
    <col min="14603" max="14604" width="10.875" style="2" customWidth="1"/>
    <col min="14605" max="14848" width="12.125" style="2"/>
    <col min="14849" max="14849" width="13.375" style="2" customWidth="1"/>
    <col min="14850" max="14850" width="14.625" style="2" customWidth="1"/>
    <col min="14851" max="14858" width="12.125" style="2"/>
    <col min="14859" max="14860" width="10.875" style="2" customWidth="1"/>
    <col min="14861" max="15104" width="12.125" style="2"/>
    <col min="15105" max="15105" width="13.375" style="2" customWidth="1"/>
    <col min="15106" max="15106" width="14.625" style="2" customWidth="1"/>
    <col min="15107" max="15114" width="12.125" style="2"/>
    <col min="15115" max="15116" width="10.875" style="2" customWidth="1"/>
    <col min="15117" max="15360" width="12.125" style="2"/>
    <col min="15361" max="15361" width="13.375" style="2" customWidth="1"/>
    <col min="15362" max="15362" width="14.625" style="2" customWidth="1"/>
    <col min="15363" max="15370" width="12.125" style="2"/>
    <col min="15371" max="15372" width="10.875" style="2" customWidth="1"/>
    <col min="15373" max="15616" width="12.125" style="2"/>
    <col min="15617" max="15617" width="13.375" style="2" customWidth="1"/>
    <col min="15618" max="15618" width="14.625" style="2" customWidth="1"/>
    <col min="15619" max="15626" width="12.125" style="2"/>
    <col min="15627" max="15628" width="10.875" style="2" customWidth="1"/>
    <col min="15629" max="15872" width="12.125" style="2"/>
    <col min="15873" max="15873" width="13.375" style="2" customWidth="1"/>
    <col min="15874" max="15874" width="14.625" style="2" customWidth="1"/>
    <col min="15875" max="15882" width="12.125" style="2"/>
    <col min="15883" max="15884" width="10.875" style="2" customWidth="1"/>
    <col min="15885" max="16128" width="12.125" style="2"/>
    <col min="16129" max="16129" width="13.375" style="2" customWidth="1"/>
    <col min="16130" max="16130" width="14.625" style="2" customWidth="1"/>
    <col min="16131" max="16138" width="12.125" style="2"/>
    <col min="16139" max="16140" width="10.875" style="2" customWidth="1"/>
    <col min="16141" max="16384" width="12.125" style="2"/>
  </cols>
  <sheetData>
    <row r="1" spans="1:12" x14ac:dyDescent="0.2">
      <c r="A1" s="1"/>
    </row>
    <row r="6" spans="1:12" x14ac:dyDescent="0.2">
      <c r="E6" s="3" t="s">
        <v>325</v>
      </c>
    </row>
    <row r="7" spans="1:12" x14ac:dyDescent="0.2">
      <c r="C7" s="3" t="s">
        <v>357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5"/>
      <c r="L8" s="4" t="s">
        <v>2</v>
      </c>
    </row>
    <row r="9" spans="1:12" x14ac:dyDescent="0.2">
      <c r="C9" s="8"/>
      <c r="D9" s="9"/>
      <c r="E9" s="9"/>
      <c r="F9" s="9"/>
      <c r="G9" s="9"/>
      <c r="H9" s="9"/>
      <c r="I9" s="9"/>
      <c r="J9" s="9"/>
      <c r="K9" s="9"/>
      <c r="L9" s="9"/>
    </row>
    <row r="10" spans="1:12" x14ac:dyDescent="0.2">
      <c r="C10" s="22" t="s">
        <v>358</v>
      </c>
      <c r="D10" s="8"/>
      <c r="E10" s="8"/>
      <c r="F10" s="8"/>
      <c r="G10" s="8"/>
      <c r="H10" s="22" t="s">
        <v>359</v>
      </c>
      <c r="I10" s="9"/>
      <c r="J10" s="9"/>
      <c r="K10" s="9"/>
      <c r="L10" s="8"/>
    </row>
    <row r="11" spans="1:12" x14ac:dyDescent="0.2">
      <c r="B11" s="9"/>
      <c r="C11" s="38"/>
      <c r="D11" s="12" t="s">
        <v>360</v>
      </c>
      <c r="E11" s="12" t="s">
        <v>361</v>
      </c>
      <c r="F11" s="12" t="s">
        <v>362</v>
      </c>
      <c r="G11" s="12" t="s">
        <v>363</v>
      </c>
      <c r="H11" s="12" t="s">
        <v>358</v>
      </c>
      <c r="I11" s="13" t="s">
        <v>364</v>
      </c>
      <c r="J11" s="13" t="s">
        <v>365</v>
      </c>
      <c r="K11" s="12" t="s">
        <v>366</v>
      </c>
      <c r="L11" s="12" t="s">
        <v>366</v>
      </c>
    </row>
    <row r="12" spans="1:12" x14ac:dyDescent="0.2">
      <c r="C12" s="8"/>
    </row>
    <row r="13" spans="1:12" x14ac:dyDescent="0.2">
      <c r="B13" s="3" t="s">
        <v>73</v>
      </c>
      <c r="C13" s="11">
        <f t="shared" ref="C13:L13" si="0">SUM(C15:C70)</f>
        <v>4807</v>
      </c>
      <c r="D13" s="6">
        <f t="shared" si="0"/>
        <v>2942</v>
      </c>
      <c r="E13" s="6">
        <f t="shared" si="0"/>
        <v>587</v>
      </c>
      <c r="F13" s="6">
        <f t="shared" si="0"/>
        <v>172</v>
      </c>
      <c r="G13" s="6">
        <f t="shared" si="0"/>
        <v>163</v>
      </c>
      <c r="H13" s="6">
        <f t="shared" si="0"/>
        <v>688</v>
      </c>
      <c r="I13" s="6">
        <f t="shared" si="0"/>
        <v>361</v>
      </c>
      <c r="J13" s="6">
        <f t="shared" si="0"/>
        <v>178</v>
      </c>
      <c r="K13" s="6">
        <f t="shared" si="0"/>
        <v>149</v>
      </c>
      <c r="L13" s="6">
        <f t="shared" si="0"/>
        <v>215</v>
      </c>
    </row>
    <row r="14" spans="1:12" x14ac:dyDescent="0.2">
      <c r="C14" s="8"/>
    </row>
    <row r="15" spans="1:12" x14ac:dyDescent="0.2">
      <c r="B15" s="1" t="s">
        <v>75</v>
      </c>
      <c r="C15" s="25">
        <v>2566</v>
      </c>
      <c r="D15" s="16">
        <v>1802</v>
      </c>
      <c r="E15" s="16">
        <v>293</v>
      </c>
      <c r="F15" s="16">
        <v>73</v>
      </c>
      <c r="G15" s="16">
        <v>43</v>
      </c>
      <c r="H15" s="15">
        <f t="shared" ref="H15:H21" si="1">I15+J15+K15</f>
        <v>249</v>
      </c>
      <c r="I15" s="16">
        <v>96</v>
      </c>
      <c r="J15" s="16">
        <v>108</v>
      </c>
      <c r="K15" s="16">
        <v>45</v>
      </c>
      <c r="L15" s="15">
        <f>10+12+65</f>
        <v>87</v>
      </c>
    </row>
    <row r="16" spans="1:12" x14ac:dyDescent="0.2">
      <c r="B16" s="1" t="s">
        <v>76</v>
      </c>
      <c r="C16" s="25">
        <v>152</v>
      </c>
      <c r="D16" s="16">
        <v>82</v>
      </c>
      <c r="E16" s="16">
        <v>35</v>
      </c>
      <c r="F16" s="16">
        <v>4</v>
      </c>
      <c r="G16" s="16">
        <v>3</v>
      </c>
      <c r="H16" s="15">
        <f t="shared" si="1"/>
        <v>13</v>
      </c>
      <c r="I16" s="16">
        <v>2</v>
      </c>
      <c r="J16" s="16">
        <v>6</v>
      </c>
      <c r="K16" s="16">
        <v>5</v>
      </c>
      <c r="L16" s="15">
        <v>15</v>
      </c>
    </row>
    <row r="17" spans="2:12" x14ac:dyDescent="0.2">
      <c r="B17" s="1" t="s">
        <v>77</v>
      </c>
      <c r="C17" s="25">
        <v>117</v>
      </c>
      <c r="D17" s="16">
        <v>59</v>
      </c>
      <c r="E17" s="16">
        <v>16</v>
      </c>
      <c r="F17" s="16">
        <v>13</v>
      </c>
      <c r="G17" s="16">
        <v>1</v>
      </c>
      <c r="H17" s="15">
        <f t="shared" si="1"/>
        <v>19</v>
      </c>
      <c r="I17" s="16">
        <v>13</v>
      </c>
      <c r="J17" s="16">
        <v>2</v>
      </c>
      <c r="K17" s="16">
        <v>4</v>
      </c>
      <c r="L17" s="15">
        <v>8</v>
      </c>
    </row>
    <row r="18" spans="2:12" x14ac:dyDescent="0.2">
      <c r="B18" s="1" t="s">
        <v>78</v>
      </c>
      <c r="C18" s="25">
        <v>189</v>
      </c>
      <c r="D18" s="16">
        <v>137</v>
      </c>
      <c r="E18" s="16">
        <v>5</v>
      </c>
      <c r="F18" s="16">
        <v>7</v>
      </c>
      <c r="G18" s="16">
        <v>8</v>
      </c>
      <c r="H18" s="15">
        <f t="shared" si="1"/>
        <v>28</v>
      </c>
      <c r="I18" s="16">
        <v>1</v>
      </c>
      <c r="J18" s="17">
        <v>1</v>
      </c>
      <c r="K18" s="17">
        <v>26</v>
      </c>
      <c r="L18" s="15">
        <v>4</v>
      </c>
    </row>
    <row r="19" spans="2:12" x14ac:dyDescent="0.2">
      <c r="B19" s="1" t="s">
        <v>79</v>
      </c>
      <c r="C19" s="25">
        <v>159</v>
      </c>
      <c r="D19" s="16">
        <v>76</v>
      </c>
      <c r="E19" s="16">
        <v>15</v>
      </c>
      <c r="F19" s="16">
        <v>3</v>
      </c>
      <c r="G19" s="16">
        <v>34</v>
      </c>
      <c r="H19" s="15">
        <f t="shared" si="1"/>
        <v>20</v>
      </c>
      <c r="I19" s="16">
        <v>9</v>
      </c>
      <c r="J19" s="17" t="s">
        <v>367</v>
      </c>
      <c r="K19" s="16">
        <v>11</v>
      </c>
      <c r="L19" s="15">
        <v>10</v>
      </c>
    </row>
    <row r="20" spans="2:12" x14ac:dyDescent="0.2">
      <c r="B20" s="1" t="s">
        <v>80</v>
      </c>
      <c r="C20" s="25">
        <v>223</v>
      </c>
      <c r="D20" s="16">
        <v>70</v>
      </c>
      <c r="E20" s="16">
        <v>25</v>
      </c>
      <c r="F20" s="16">
        <v>11</v>
      </c>
      <c r="G20" s="16">
        <v>3</v>
      </c>
      <c r="H20" s="15">
        <f t="shared" si="1"/>
        <v>93</v>
      </c>
      <c r="I20" s="16">
        <v>89</v>
      </c>
      <c r="J20" s="16">
        <v>1</v>
      </c>
      <c r="K20" s="16">
        <v>3</v>
      </c>
      <c r="L20" s="15">
        <v>20</v>
      </c>
    </row>
    <row r="21" spans="2:12" x14ac:dyDescent="0.2">
      <c r="B21" s="1" t="s">
        <v>81</v>
      </c>
      <c r="C21" s="25">
        <v>166</v>
      </c>
      <c r="D21" s="16">
        <v>71</v>
      </c>
      <c r="E21" s="16">
        <v>3</v>
      </c>
      <c r="F21" s="16">
        <v>9</v>
      </c>
      <c r="G21" s="17">
        <v>7</v>
      </c>
      <c r="H21" s="15">
        <f t="shared" si="1"/>
        <v>60</v>
      </c>
      <c r="I21" s="16">
        <v>40</v>
      </c>
      <c r="J21" s="16">
        <v>16</v>
      </c>
      <c r="K21" s="17">
        <v>4</v>
      </c>
      <c r="L21" s="15">
        <v>8</v>
      </c>
    </row>
    <row r="22" spans="2:12" x14ac:dyDescent="0.2">
      <c r="C22" s="25"/>
      <c r="D22" s="16"/>
      <c r="E22" s="16"/>
      <c r="F22" s="16"/>
      <c r="G22" s="16"/>
      <c r="H22" s="15"/>
      <c r="I22" s="16"/>
      <c r="J22" s="16"/>
      <c r="K22" s="16"/>
    </row>
    <row r="23" spans="2:12" x14ac:dyDescent="0.2">
      <c r="B23" s="1" t="s">
        <v>82</v>
      </c>
      <c r="C23" s="25">
        <v>58</v>
      </c>
      <c r="D23" s="16">
        <v>41</v>
      </c>
      <c r="E23" s="16">
        <v>13</v>
      </c>
      <c r="F23" s="16">
        <v>2</v>
      </c>
      <c r="G23" s="17" t="s">
        <v>367</v>
      </c>
      <c r="H23" s="15">
        <f>I23+J23+K23</f>
        <v>2</v>
      </c>
      <c r="I23" s="16">
        <v>1</v>
      </c>
      <c r="J23" s="17" t="s">
        <v>367</v>
      </c>
      <c r="K23" s="17">
        <v>1</v>
      </c>
      <c r="L23" s="17" t="s">
        <v>367</v>
      </c>
    </row>
    <row r="24" spans="2:12" x14ac:dyDescent="0.2">
      <c r="B24" s="1" t="s">
        <v>83</v>
      </c>
      <c r="C24" s="25">
        <v>11</v>
      </c>
      <c r="D24" s="16">
        <v>2</v>
      </c>
      <c r="E24" s="17" t="s">
        <v>367</v>
      </c>
      <c r="F24" s="17">
        <v>1</v>
      </c>
      <c r="G24" s="17" t="s">
        <v>367</v>
      </c>
      <c r="H24" s="15">
        <f>I24+J24+K24</f>
        <v>2</v>
      </c>
      <c r="I24" s="16">
        <v>2</v>
      </c>
      <c r="J24" s="17" t="s">
        <v>367</v>
      </c>
      <c r="K24" s="17" t="s">
        <v>367</v>
      </c>
      <c r="L24" s="15">
        <v>6</v>
      </c>
    </row>
    <row r="25" spans="2:12" x14ac:dyDescent="0.2">
      <c r="B25" s="1" t="s">
        <v>84</v>
      </c>
      <c r="C25" s="25">
        <v>2</v>
      </c>
      <c r="D25" s="17" t="s">
        <v>367</v>
      </c>
      <c r="E25" s="17">
        <v>1</v>
      </c>
      <c r="F25" s="17">
        <v>1</v>
      </c>
      <c r="G25" s="17" t="s">
        <v>367</v>
      </c>
      <c r="H25" s="52" t="s">
        <v>367</v>
      </c>
      <c r="I25" s="17" t="s">
        <v>367</v>
      </c>
      <c r="J25" s="17" t="s">
        <v>367</v>
      </c>
      <c r="K25" s="17" t="s">
        <v>367</v>
      </c>
      <c r="L25" s="17" t="s">
        <v>367</v>
      </c>
    </row>
    <row r="26" spans="2:12" x14ac:dyDescent="0.2">
      <c r="B26" s="1" t="s">
        <v>85</v>
      </c>
      <c r="C26" s="80">
        <v>33</v>
      </c>
      <c r="D26" s="17">
        <v>15</v>
      </c>
      <c r="E26" s="17">
        <v>4</v>
      </c>
      <c r="F26" s="17">
        <v>2</v>
      </c>
      <c r="G26" s="17" t="s">
        <v>367</v>
      </c>
      <c r="H26" s="15">
        <f>I26+J26+K26</f>
        <v>12</v>
      </c>
      <c r="I26" s="17">
        <v>6</v>
      </c>
      <c r="J26" s="17">
        <v>5</v>
      </c>
      <c r="K26" s="17">
        <v>1</v>
      </c>
      <c r="L26" s="17" t="s">
        <v>367</v>
      </c>
    </row>
    <row r="27" spans="2:12" x14ac:dyDescent="0.2">
      <c r="B27" s="1" t="s">
        <v>86</v>
      </c>
      <c r="C27" s="25">
        <v>33</v>
      </c>
      <c r="D27" s="16">
        <v>19</v>
      </c>
      <c r="E27" s="16">
        <v>2</v>
      </c>
      <c r="F27" s="17" t="s">
        <v>367</v>
      </c>
      <c r="G27" s="17" t="s">
        <v>367</v>
      </c>
      <c r="H27" s="15">
        <f>I27+J27+K27</f>
        <v>3</v>
      </c>
      <c r="I27" s="16">
        <v>1</v>
      </c>
      <c r="J27" s="16">
        <v>1</v>
      </c>
      <c r="K27" s="17">
        <v>1</v>
      </c>
      <c r="L27" s="15">
        <v>8</v>
      </c>
    </row>
    <row r="28" spans="2:12" x14ac:dyDescent="0.2">
      <c r="B28" s="1" t="s">
        <v>87</v>
      </c>
      <c r="C28" s="25">
        <v>41</v>
      </c>
      <c r="D28" s="16">
        <v>38</v>
      </c>
      <c r="E28" s="17" t="s">
        <v>367</v>
      </c>
      <c r="F28" s="17" t="s">
        <v>367</v>
      </c>
      <c r="G28" s="17" t="s">
        <v>367</v>
      </c>
      <c r="H28" s="17" t="s">
        <v>367</v>
      </c>
      <c r="I28" s="17" t="s">
        <v>367</v>
      </c>
      <c r="J28" s="17" t="s">
        <v>367</v>
      </c>
      <c r="K28" s="17" t="s">
        <v>367</v>
      </c>
      <c r="L28" s="15">
        <v>1</v>
      </c>
    </row>
    <row r="29" spans="2:12" x14ac:dyDescent="0.2">
      <c r="B29" s="1" t="s">
        <v>88</v>
      </c>
      <c r="C29" s="25">
        <v>19</v>
      </c>
      <c r="D29" s="16">
        <v>4</v>
      </c>
      <c r="E29" s="17">
        <v>11</v>
      </c>
      <c r="F29" s="17">
        <v>1</v>
      </c>
      <c r="G29" s="17" t="s">
        <v>367</v>
      </c>
      <c r="H29" s="15">
        <f>I29+J29+K29</f>
        <v>2</v>
      </c>
      <c r="I29" s="17">
        <v>2</v>
      </c>
      <c r="J29" s="17" t="s">
        <v>367</v>
      </c>
      <c r="K29" s="17" t="s">
        <v>367</v>
      </c>
      <c r="L29" s="15">
        <v>1</v>
      </c>
    </row>
    <row r="30" spans="2:12" x14ac:dyDescent="0.2">
      <c r="B30" s="1" t="s">
        <v>89</v>
      </c>
      <c r="C30" s="25">
        <v>48</v>
      </c>
      <c r="D30" s="16">
        <v>29</v>
      </c>
      <c r="E30" s="17">
        <v>3</v>
      </c>
      <c r="F30" s="17">
        <v>2</v>
      </c>
      <c r="G30" s="17">
        <v>5</v>
      </c>
      <c r="H30" s="15">
        <f>I30+J30+K30</f>
        <v>8</v>
      </c>
      <c r="I30" s="16">
        <v>4</v>
      </c>
      <c r="J30" s="16">
        <v>4</v>
      </c>
      <c r="K30" s="17" t="s">
        <v>367</v>
      </c>
      <c r="L30" s="15">
        <v>1</v>
      </c>
    </row>
    <row r="31" spans="2:12" x14ac:dyDescent="0.2">
      <c r="B31" s="1" t="s">
        <v>90</v>
      </c>
      <c r="C31" s="25">
        <v>199</v>
      </c>
      <c r="D31" s="16">
        <v>141</v>
      </c>
      <c r="E31" s="16">
        <v>11</v>
      </c>
      <c r="F31" s="16">
        <v>7</v>
      </c>
      <c r="G31" s="16">
        <v>6</v>
      </c>
      <c r="H31" s="15">
        <f>I31+J31+K31</f>
        <v>25</v>
      </c>
      <c r="I31" s="16">
        <v>15</v>
      </c>
      <c r="J31" s="16">
        <v>10</v>
      </c>
      <c r="K31" s="17" t="s">
        <v>367</v>
      </c>
      <c r="L31" s="15">
        <v>9</v>
      </c>
    </row>
    <row r="32" spans="2:12" x14ac:dyDescent="0.2">
      <c r="C32" s="8"/>
      <c r="H32" s="15"/>
    </row>
    <row r="33" spans="2:12" x14ac:dyDescent="0.2">
      <c r="B33" s="1" t="s">
        <v>91</v>
      </c>
      <c r="C33" s="25">
        <v>58</v>
      </c>
      <c r="D33" s="16">
        <v>48</v>
      </c>
      <c r="E33" s="17" t="s">
        <v>367</v>
      </c>
      <c r="F33" s="16">
        <v>1</v>
      </c>
      <c r="G33" s="16">
        <v>2</v>
      </c>
      <c r="H33" s="15">
        <f>I33+J33+K33</f>
        <v>5</v>
      </c>
      <c r="I33" s="16">
        <v>3</v>
      </c>
      <c r="J33" s="16">
        <v>2</v>
      </c>
      <c r="K33" s="17" t="s">
        <v>367</v>
      </c>
      <c r="L33" s="15">
        <v>2</v>
      </c>
    </row>
    <row r="34" spans="2:12" x14ac:dyDescent="0.2">
      <c r="B34" s="1" t="s">
        <v>92</v>
      </c>
      <c r="C34" s="8">
        <v>104</v>
      </c>
      <c r="D34" s="2">
        <v>84</v>
      </c>
      <c r="E34" s="2">
        <v>2</v>
      </c>
      <c r="F34" s="2">
        <v>4</v>
      </c>
      <c r="G34" s="2">
        <v>1</v>
      </c>
      <c r="H34" s="15">
        <f>I34+J34+K34</f>
        <v>12</v>
      </c>
      <c r="I34" s="2">
        <v>12</v>
      </c>
      <c r="J34" s="17" t="s">
        <v>367</v>
      </c>
      <c r="K34" s="17" t="s">
        <v>367</v>
      </c>
      <c r="L34" s="17" t="s">
        <v>367</v>
      </c>
    </row>
    <row r="35" spans="2:12" x14ac:dyDescent="0.2">
      <c r="B35" s="1" t="s">
        <v>93</v>
      </c>
      <c r="C35" s="25">
        <v>3</v>
      </c>
      <c r="D35" s="17" t="s">
        <v>367</v>
      </c>
      <c r="E35" s="17">
        <v>1</v>
      </c>
      <c r="F35" s="17">
        <v>1</v>
      </c>
      <c r="G35" s="17" t="s">
        <v>367</v>
      </c>
      <c r="H35" s="15">
        <f>I35+J35+K35</f>
        <v>1</v>
      </c>
      <c r="I35" s="16">
        <v>1</v>
      </c>
      <c r="J35" s="17" t="s">
        <v>367</v>
      </c>
      <c r="K35" s="17" t="s">
        <v>367</v>
      </c>
      <c r="L35" s="17" t="s">
        <v>367</v>
      </c>
    </row>
    <row r="36" spans="2:12" x14ac:dyDescent="0.2">
      <c r="B36" s="1" t="s">
        <v>94</v>
      </c>
      <c r="C36" s="25">
        <v>6</v>
      </c>
      <c r="D36" s="16">
        <v>2</v>
      </c>
      <c r="E36" s="17" t="s">
        <v>367</v>
      </c>
      <c r="F36" s="16">
        <v>2</v>
      </c>
      <c r="G36" s="17" t="s">
        <v>367</v>
      </c>
      <c r="H36" s="17" t="s">
        <v>367</v>
      </c>
      <c r="I36" s="17" t="s">
        <v>367</v>
      </c>
      <c r="J36" s="17" t="s">
        <v>367</v>
      </c>
      <c r="K36" s="17" t="s">
        <v>367</v>
      </c>
      <c r="L36" s="15">
        <v>1</v>
      </c>
    </row>
    <row r="37" spans="2:12" x14ac:dyDescent="0.2">
      <c r="B37" s="1" t="s">
        <v>95</v>
      </c>
      <c r="C37" s="25">
        <v>5</v>
      </c>
      <c r="D37" s="17">
        <v>5</v>
      </c>
      <c r="E37" s="17" t="s">
        <v>367</v>
      </c>
      <c r="F37" s="17" t="s">
        <v>367</v>
      </c>
      <c r="G37" s="17" t="s">
        <v>367</v>
      </c>
      <c r="H37" s="17" t="s">
        <v>367</v>
      </c>
      <c r="I37" s="17" t="s">
        <v>367</v>
      </c>
      <c r="J37" s="17" t="s">
        <v>367</v>
      </c>
      <c r="K37" s="17" t="s">
        <v>367</v>
      </c>
      <c r="L37" s="17" t="s">
        <v>367</v>
      </c>
    </row>
    <row r="38" spans="2:12" x14ac:dyDescent="0.2">
      <c r="C38" s="8"/>
      <c r="H38" s="15"/>
    </row>
    <row r="39" spans="2:12" x14ac:dyDescent="0.2">
      <c r="B39" s="1" t="s">
        <v>96</v>
      </c>
      <c r="C39" s="25">
        <v>61</v>
      </c>
      <c r="D39" s="16">
        <v>26</v>
      </c>
      <c r="E39" s="16">
        <v>8</v>
      </c>
      <c r="F39" s="16">
        <v>2</v>
      </c>
      <c r="G39" s="17">
        <v>13</v>
      </c>
      <c r="H39" s="15">
        <f>I39+J39+K39</f>
        <v>8</v>
      </c>
      <c r="I39" s="17">
        <v>1</v>
      </c>
      <c r="J39" s="17" t="s">
        <v>367</v>
      </c>
      <c r="K39" s="16">
        <v>7</v>
      </c>
      <c r="L39" s="15">
        <v>4</v>
      </c>
    </row>
    <row r="40" spans="2:12" x14ac:dyDescent="0.2">
      <c r="B40" s="1" t="s">
        <v>97</v>
      </c>
      <c r="C40" s="25">
        <v>12</v>
      </c>
      <c r="D40" s="16">
        <v>2</v>
      </c>
      <c r="E40" s="17">
        <v>2</v>
      </c>
      <c r="F40" s="17" t="s">
        <v>367</v>
      </c>
      <c r="G40" s="17">
        <v>5</v>
      </c>
      <c r="H40" s="15">
        <f>I40+J40+K40</f>
        <v>3</v>
      </c>
      <c r="I40" s="17" t="s">
        <v>367</v>
      </c>
      <c r="J40" s="17" t="s">
        <v>367</v>
      </c>
      <c r="K40" s="17">
        <v>3</v>
      </c>
      <c r="L40" s="17" t="s">
        <v>367</v>
      </c>
    </row>
    <row r="41" spans="2:12" x14ac:dyDescent="0.2">
      <c r="B41" s="1" t="s">
        <v>98</v>
      </c>
      <c r="C41" s="8">
        <v>38</v>
      </c>
      <c r="D41" s="2">
        <v>5</v>
      </c>
      <c r="E41" s="2">
        <v>13</v>
      </c>
      <c r="F41" s="2">
        <v>2</v>
      </c>
      <c r="G41" s="2">
        <v>7</v>
      </c>
      <c r="H41" s="15">
        <f>I41+J41+K41</f>
        <v>6</v>
      </c>
      <c r="I41" s="17" t="s">
        <v>367</v>
      </c>
      <c r="J41" s="2">
        <v>1</v>
      </c>
      <c r="K41" s="2">
        <v>5</v>
      </c>
      <c r="L41" s="15">
        <v>4</v>
      </c>
    </row>
    <row r="42" spans="2:12" x14ac:dyDescent="0.2">
      <c r="B42" s="1" t="s">
        <v>99</v>
      </c>
      <c r="C42" s="25">
        <v>9</v>
      </c>
      <c r="D42" s="16">
        <v>3</v>
      </c>
      <c r="E42" s="16">
        <v>4</v>
      </c>
      <c r="F42" s="16">
        <v>1</v>
      </c>
      <c r="G42" s="17" t="s">
        <v>367</v>
      </c>
      <c r="H42" s="17" t="s">
        <v>367</v>
      </c>
      <c r="I42" s="17" t="s">
        <v>367</v>
      </c>
      <c r="J42" s="17" t="s">
        <v>367</v>
      </c>
      <c r="K42" s="17" t="s">
        <v>367</v>
      </c>
      <c r="L42" s="15">
        <v>1</v>
      </c>
    </row>
    <row r="43" spans="2:12" x14ac:dyDescent="0.2">
      <c r="B43" s="1" t="s">
        <v>100</v>
      </c>
      <c r="C43" s="25">
        <v>16</v>
      </c>
      <c r="D43" s="16">
        <v>2</v>
      </c>
      <c r="E43" s="16">
        <v>10</v>
      </c>
      <c r="F43" s="17" t="s">
        <v>367</v>
      </c>
      <c r="G43" s="17" t="s">
        <v>367</v>
      </c>
      <c r="H43" s="15">
        <f>I43+J43+K43</f>
        <v>2</v>
      </c>
      <c r="I43" s="16">
        <v>2</v>
      </c>
      <c r="J43" s="17" t="s">
        <v>367</v>
      </c>
      <c r="K43" s="17" t="s">
        <v>367</v>
      </c>
      <c r="L43" s="15">
        <v>2</v>
      </c>
    </row>
    <row r="44" spans="2:12" x14ac:dyDescent="0.2">
      <c r="C44" s="8"/>
      <c r="H44" s="15"/>
    </row>
    <row r="45" spans="2:12" x14ac:dyDescent="0.2">
      <c r="B45" s="1" t="s">
        <v>101</v>
      </c>
      <c r="C45" s="25">
        <v>26</v>
      </c>
      <c r="D45" s="16">
        <v>18</v>
      </c>
      <c r="E45" s="16">
        <v>2</v>
      </c>
      <c r="F45" s="16">
        <v>1</v>
      </c>
      <c r="G45" s="17" t="s">
        <v>367</v>
      </c>
      <c r="H45" s="15">
        <f t="shared" ref="H45:H50" si="2">I45+J45+K45</f>
        <v>1</v>
      </c>
      <c r="I45" s="16">
        <v>1</v>
      </c>
      <c r="J45" s="17" t="s">
        <v>140</v>
      </c>
      <c r="K45" s="17" t="s">
        <v>140</v>
      </c>
      <c r="L45" s="52">
        <v>4</v>
      </c>
    </row>
    <row r="46" spans="2:12" x14ac:dyDescent="0.2">
      <c r="B46" s="1" t="s">
        <v>102</v>
      </c>
      <c r="C46" s="25">
        <v>14</v>
      </c>
      <c r="D46" s="16">
        <v>10</v>
      </c>
      <c r="E46" s="16">
        <v>1</v>
      </c>
      <c r="F46" s="17">
        <v>1</v>
      </c>
      <c r="G46" s="17">
        <v>1</v>
      </c>
      <c r="H46" s="15">
        <f t="shared" si="2"/>
        <v>1</v>
      </c>
      <c r="I46" s="17">
        <v>1</v>
      </c>
      <c r="J46" s="17" t="s">
        <v>140</v>
      </c>
      <c r="K46" s="17" t="s">
        <v>140</v>
      </c>
      <c r="L46" s="17" t="s">
        <v>140</v>
      </c>
    </row>
    <row r="47" spans="2:12" x14ac:dyDescent="0.2">
      <c r="B47" s="1" t="s">
        <v>103</v>
      </c>
      <c r="C47" s="25">
        <v>26</v>
      </c>
      <c r="D47" s="16">
        <v>1</v>
      </c>
      <c r="E47" s="16">
        <v>21</v>
      </c>
      <c r="F47" s="17" t="s">
        <v>140</v>
      </c>
      <c r="G47" s="17">
        <v>2</v>
      </c>
      <c r="H47" s="15">
        <f t="shared" si="2"/>
        <v>1</v>
      </c>
      <c r="I47" s="16">
        <v>1</v>
      </c>
      <c r="J47" s="17" t="s">
        <v>140</v>
      </c>
      <c r="K47" s="17" t="s">
        <v>140</v>
      </c>
      <c r="L47" s="15">
        <v>1</v>
      </c>
    </row>
    <row r="48" spans="2:12" x14ac:dyDescent="0.2">
      <c r="B48" s="1" t="s">
        <v>104</v>
      </c>
      <c r="C48" s="8">
        <v>8</v>
      </c>
      <c r="D48" s="2">
        <v>4</v>
      </c>
      <c r="E48" s="17" t="s">
        <v>140</v>
      </c>
      <c r="F48" s="17" t="s">
        <v>140</v>
      </c>
      <c r="G48" s="17" t="s">
        <v>140</v>
      </c>
      <c r="H48" s="15">
        <f t="shared" si="2"/>
        <v>4</v>
      </c>
      <c r="I48" s="17" t="s">
        <v>140</v>
      </c>
      <c r="J48" s="17" t="s">
        <v>140</v>
      </c>
      <c r="K48" s="17">
        <v>4</v>
      </c>
      <c r="L48" s="17" t="s">
        <v>140</v>
      </c>
    </row>
    <row r="49" spans="2:12" x14ac:dyDescent="0.2">
      <c r="B49" s="1" t="s">
        <v>105</v>
      </c>
      <c r="C49" s="25">
        <v>6</v>
      </c>
      <c r="D49" s="17" t="s">
        <v>140</v>
      </c>
      <c r="E49" s="17" t="s">
        <v>140</v>
      </c>
      <c r="F49" s="16">
        <v>1</v>
      </c>
      <c r="G49" s="17" t="s">
        <v>140</v>
      </c>
      <c r="H49" s="15">
        <f t="shared" si="2"/>
        <v>5</v>
      </c>
      <c r="I49" s="17" t="s">
        <v>140</v>
      </c>
      <c r="J49" s="17" t="s">
        <v>140</v>
      </c>
      <c r="K49" s="17">
        <v>5</v>
      </c>
      <c r="L49" s="17" t="s">
        <v>140</v>
      </c>
    </row>
    <row r="50" spans="2:12" x14ac:dyDescent="0.2">
      <c r="B50" s="1" t="s">
        <v>106</v>
      </c>
      <c r="C50" s="25">
        <v>21</v>
      </c>
      <c r="D50" s="17" t="s">
        <v>140</v>
      </c>
      <c r="E50" s="17" t="s">
        <v>140</v>
      </c>
      <c r="F50" s="16">
        <v>1</v>
      </c>
      <c r="G50" s="17" t="s">
        <v>140</v>
      </c>
      <c r="H50" s="15">
        <f t="shared" si="2"/>
        <v>20</v>
      </c>
      <c r="I50" s="17" t="s">
        <v>140</v>
      </c>
      <c r="J50" s="17" t="s">
        <v>140</v>
      </c>
      <c r="K50" s="17">
        <v>20</v>
      </c>
      <c r="L50" s="17" t="s">
        <v>140</v>
      </c>
    </row>
    <row r="51" spans="2:12" x14ac:dyDescent="0.2">
      <c r="B51" s="1" t="s">
        <v>107</v>
      </c>
      <c r="C51" s="25">
        <v>2</v>
      </c>
      <c r="D51" s="16">
        <v>1</v>
      </c>
      <c r="E51" s="17" t="s">
        <v>140</v>
      </c>
      <c r="F51" s="16">
        <v>1</v>
      </c>
      <c r="G51" s="17" t="s">
        <v>140</v>
      </c>
      <c r="H51" s="17" t="s">
        <v>140</v>
      </c>
      <c r="I51" s="17" t="s">
        <v>140</v>
      </c>
      <c r="J51" s="17" t="s">
        <v>140</v>
      </c>
      <c r="K51" s="17" t="s">
        <v>140</v>
      </c>
      <c r="L51" s="17" t="s">
        <v>140</v>
      </c>
    </row>
    <row r="52" spans="2:12" x14ac:dyDescent="0.2">
      <c r="B52" s="1" t="s">
        <v>108</v>
      </c>
      <c r="C52" s="25">
        <v>4</v>
      </c>
      <c r="D52" s="16">
        <v>1</v>
      </c>
      <c r="E52" s="17">
        <v>1</v>
      </c>
      <c r="F52" s="17" t="s">
        <v>140</v>
      </c>
      <c r="G52" s="17" t="s">
        <v>140</v>
      </c>
      <c r="H52" s="17" t="s">
        <v>140</v>
      </c>
      <c r="I52" s="17" t="s">
        <v>140</v>
      </c>
      <c r="J52" s="17" t="s">
        <v>140</v>
      </c>
      <c r="K52" s="17" t="s">
        <v>140</v>
      </c>
      <c r="L52" s="15">
        <v>2</v>
      </c>
    </row>
    <row r="53" spans="2:12" x14ac:dyDescent="0.2">
      <c r="B53" s="1" t="s">
        <v>109</v>
      </c>
      <c r="C53" s="25">
        <v>30</v>
      </c>
      <c r="D53" s="17">
        <v>20</v>
      </c>
      <c r="E53" s="17" t="s">
        <v>140</v>
      </c>
      <c r="F53" s="17">
        <v>3</v>
      </c>
      <c r="G53" s="17">
        <v>3</v>
      </c>
      <c r="H53" s="15">
        <f>I53+J53+K53</f>
        <v>2</v>
      </c>
      <c r="I53" s="17">
        <v>2</v>
      </c>
      <c r="J53" s="17" t="s">
        <v>140</v>
      </c>
      <c r="K53" s="17" t="s">
        <v>140</v>
      </c>
      <c r="L53" s="15">
        <v>2</v>
      </c>
    </row>
    <row r="54" spans="2:12" x14ac:dyDescent="0.2">
      <c r="B54" s="1" t="s">
        <v>110</v>
      </c>
      <c r="C54" s="25">
        <v>15</v>
      </c>
      <c r="D54" s="16">
        <v>3</v>
      </c>
      <c r="E54" s="17">
        <v>7</v>
      </c>
      <c r="F54" s="17">
        <v>1</v>
      </c>
      <c r="G54" s="17" t="s">
        <v>140</v>
      </c>
      <c r="H54" s="15">
        <f>I54+J54+K54</f>
        <v>3</v>
      </c>
      <c r="I54" s="17">
        <v>2</v>
      </c>
      <c r="J54" s="17">
        <v>1</v>
      </c>
      <c r="K54" s="17" t="s">
        <v>140</v>
      </c>
      <c r="L54" s="17" t="s">
        <v>140</v>
      </c>
    </row>
    <row r="55" spans="2:12" x14ac:dyDescent="0.2">
      <c r="C55" s="8"/>
    </row>
    <row r="56" spans="2:12" x14ac:dyDescent="0.2">
      <c r="B56" s="1" t="s">
        <v>111</v>
      </c>
      <c r="C56" s="25">
        <v>59</v>
      </c>
      <c r="D56" s="16">
        <v>18</v>
      </c>
      <c r="E56" s="17">
        <v>19</v>
      </c>
      <c r="F56" s="16">
        <v>1</v>
      </c>
      <c r="G56" s="17">
        <v>5</v>
      </c>
      <c r="H56" s="15">
        <f>I56+J56+K56</f>
        <v>14</v>
      </c>
      <c r="I56" s="17">
        <v>13</v>
      </c>
      <c r="J56" s="17">
        <v>1</v>
      </c>
      <c r="K56" s="17" t="s">
        <v>140</v>
      </c>
      <c r="L56" s="15">
        <v>2</v>
      </c>
    </row>
    <row r="57" spans="2:12" x14ac:dyDescent="0.2">
      <c r="B57" s="1" t="s">
        <v>112</v>
      </c>
      <c r="C57" s="80">
        <v>5</v>
      </c>
      <c r="D57" s="17">
        <v>1</v>
      </c>
      <c r="E57" s="17" t="s">
        <v>140</v>
      </c>
      <c r="F57" s="17">
        <v>1</v>
      </c>
      <c r="G57" s="17" t="s">
        <v>140</v>
      </c>
      <c r="H57" s="15">
        <f>I57+J57+K57</f>
        <v>1</v>
      </c>
      <c r="I57" s="17">
        <v>1</v>
      </c>
      <c r="J57" s="17" t="s">
        <v>140</v>
      </c>
      <c r="K57" s="17" t="s">
        <v>140</v>
      </c>
      <c r="L57" s="15">
        <v>2</v>
      </c>
    </row>
    <row r="58" spans="2:12" x14ac:dyDescent="0.2">
      <c r="B58" s="1" t="s">
        <v>113</v>
      </c>
      <c r="C58" s="25">
        <v>2</v>
      </c>
      <c r="D58" s="16">
        <v>1</v>
      </c>
      <c r="E58" s="16">
        <v>1</v>
      </c>
      <c r="F58" s="17" t="s">
        <v>140</v>
      </c>
      <c r="G58" s="17" t="s">
        <v>140</v>
      </c>
      <c r="H58" s="17" t="s">
        <v>140</v>
      </c>
      <c r="I58" s="17" t="s">
        <v>140</v>
      </c>
      <c r="J58" s="17" t="s">
        <v>140</v>
      </c>
      <c r="K58" s="17" t="s">
        <v>140</v>
      </c>
      <c r="L58" s="17" t="s">
        <v>140</v>
      </c>
    </row>
    <row r="59" spans="2:12" x14ac:dyDescent="0.2">
      <c r="B59" s="1" t="s">
        <v>114</v>
      </c>
      <c r="C59" s="25">
        <v>34</v>
      </c>
      <c r="D59" s="16">
        <v>18</v>
      </c>
      <c r="E59" s="16">
        <v>3</v>
      </c>
      <c r="F59" s="16">
        <v>2</v>
      </c>
      <c r="G59" s="16">
        <v>5</v>
      </c>
      <c r="H59" s="15">
        <f>I59+J59+K59</f>
        <v>4</v>
      </c>
      <c r="I59" s="16">
        <v>2</v>
      </c>
      <c r="J59" s="17" t="s">
        <v>140</v>
      </c>
      <c r="K59" s="17">
        <v>2</v>
      </c>
      <c r="L59" s="52">
        <v>1</v>
      </c>
    </row>
    <row r="60" spans="2:12" x14ac:dyDescent="0.2">
      <c r="B60" s="1" t="s">
        <v>115</v>
      </c>
      <c r="C60" s="8">
        <v>19</v>
      </c>
      <c r="D60" s="2">
        <v>1</v>
      </c>
      <c r="E60" s="2">
        <v>18</v>
      </c>
      <c r="F60" s="17" t="s">
        <v>140</v>
      </c>
      <c r="G60" s="17" t="s">
        <v>140</v>
      </c>
      <c r="H60" s="17" t="s">
        <v>140</v>
      </c>
      <c r="I60" s="17" t="s">
        <v>140</v>
      </c>
      <c r="J60" s="17" t="s">
        <v>140</v>
      </c>
      <c r="K60" s="17" t="s">
        <v>140</v>
      </c>
      <c r="L60" s="17" t="s">
        <v>140</v>
      </c>
    </row>
    <row r="61" spans="2:12" x14ac:dyDescent="0.2">
      <c r="B61" s="1" t="s">
        <v>116</v>
      </c>
      <c r="C61" s="25">
        <v>9</v>
      </c>
      <c r="D61" s="17" t="s">
        <v>140</v>
      </c>
      <c r="E61" s="16">
        <v>3</v>
      </c>
      <c r="F61" s="17" t="s">
        <v>140</v>
      </c>
      <c r="G61" s="17" t="s">
        <v>140</v>
      </c>
      <c r="H61" s="15">
        <f>I61+J61+K61</f>
        <v>5</v>
      </c>
      <c r="I61" s="16">
        <v>4</v>
      </c>
      <c r="J61" s="17" t="s">
        <v>140</v>
      </c>
      <c r="K61" s="16">
        <v>1</v>
      </c>
      <c r="L61" s="15">
        <v>1</v>
      </c>
    </row>
    <row r="62" spans="2:12" x14ac:dyDescent="0.2">
      <c r="B62" s="1" t="s">
        <v>118</v>
      </c>
      <c r="C62" s="25">
        <v>54</v>
      </c>
      <c r="D62" s="17">
        <v>19</v>
      </c>
      <c r="E62" s="17">
        <v>10</v>
      </c>
      <c r="F62" s="16">
        <v>3</v>
      </c>
      <c r="G62" s="17">
        <v>1</v>
      </c>
      <c r="H62" s="15">
        <f>I62+J62+K62</f>
        <v>18</v>
      </c>
      <c r="I62" s="16">
        <v>14</v>
      </c>
      <c r="J62" s="17">
        <v>3</v>
      </c>
      <c r="K62" s="17">
        <v>1</v>
      </c>
      <c r="L62" s="15">
        <v>3</v>
      </c>
    </row>
    <row r="63" spans="2:12" x14ac:dyDescent="0.2">
      <c r="C63" s="8"/>
      <c r="H63" s="15"/>
    </row>
    <row r="64" spans="2:12" x14ac:dyDescent="0.2">
      <c r="B64" s="1" t="s">
        <v>119</v>
      </c>
      <c r="C64" s="25">
        <v>86</v>
      </c>
      <c r="D64" s="17">
        <v>49</v>
      </c>
      <c r="E64" s="16">
        <v>2</v>
      </c>
      <c r="F64" s="17">
        <v>2</v>
      </c>
      <c r="G64" s="17">
        <v>8</v>
      </c>
      <c r="H64" s="15">
        <f t="shared" ref="H64:H69" si="3">I64+J64+K64</f>
        <v>23</v>
      </c>
      <c r="I64" s="17">
        <v>15</v>
      </c>
      <c r="J64" s="17">
        <v>8</v>
      </c>
      <c r="K64" s="17" t="s">
        <v>140</v>
      </c>
      <c r="L64" s="15">
        <v>1</v>
      </c>
    </row>
    <row r="65" spans="1:12" x14ac:dyDescent="0.2">
      <c r="B65" s="1" t="s">
        <v>120</v>
      </c>
      <c r="C65" s="25">
        <v>11</v>
      </c>
      <c r="D65" s="17" t="s">
        <v>140</v>
      </c>
      <c r="E65" s="17">
        <v>1</v>
      </c>
      <c r="F65" s="16">
        <v>3</v>
      </c>
      <c r="G65" s="17" t="s">
        <v>140</v>
      </c>
      <c r="H65" s="15">
        <f t="shared" si="3"/>
        <v>7</v>
      </c>
      <c r="I65" s="16">
        <v>3</v>
      </c>
      <c r="J65" s="17">
        <v>4</v>
      </c>
      <c r="K65" s="17" t="s">
        <v>140</v>
      </c>
      <c r="L65" s="17" t="s">
        <v>140</v>
      </c>
    </row>
    <row r="66" spans="1:12" x14ac:dyDescent="0.2">
      <c r="B66" s="1" t="s">
        <v>121</v>
      </c>
      <c r="C66" s="25">
        <v>12</v>
      </c>
      <c r="D66" s="16">
        <v>5</v>
      </c>
      <c r="E66" s="17">
        <v>4</v>
      </c>
      <c r="F66" s="17">
        <v>1</v>
      </c>
      <c r="G66" s="17" t="s">
        <v>140</v>
      </c>
      <c r="H66" s="15">
        <f t="shared" si="3"/>
        <v>1</v>
      </c>
      <c r="I66" s="17">
        <v>1</v>
      </c>
      <c r="J66" s="17" t="s">
        <v>140</v>
      </c>
      <c r="K66" s="17" t="s">
        <v>140</v>
      </c>
      <c r="L66" s="15">
        <v>1</v>
      </c>
    </row>
    <row r="67" spans="1:12" x14ac:dyDescent="0.2">
      <c r="B67" s="1" t="s">
        <v>122</v>
      </c>
      <c r="C67" s="25">
        <v>12</v>
      </c>
      <c r="D67" s="17">
        <v>7</v>
      </c>
      <c r="E67" s="17">
        <v>1</v>
      </c>
      <c r="F67" s="17">
        <v>1</v>
      </c>
      <c r="G67" s="17" t="s">
        <v>140</v>
      </c>
      <c r="H67" s="15">
        <f t="shared" si="3"/>
        <v>2</v>
      </c>
      <c r="I67" s="17" t="s">
        <v>140</v>
      </c>
      <c r="J67" s="17">
        <v>2</v>
      </c>
      <c r="K67" s="17" t="s">
        <v>140</v>
      </c>
      <c r="L67" s="15">
        <v>1</v>
      </c>
    </row>
    <row r="68" spans="1:12" x14ac:dyDescent="0.2">
      <c r="B68" s="1" t="s">
        <v>123</v>
      </c>
      <c r="C68" s="25">
        <v>2</v>
      </c>
      <c r="D68" s="17" t="s">
        <v>140</v>
      </c>
      <c r="E68" s="17" t="s">
        <v>140</v>
      </c>
      <c r="F68" s="17" t="s">
        <v>140</v>
      </c>
      <c r="G68" s="17" t="s">
        <v>140</v>
      </c>
      <c r="H68" s="17" t="s">
        <v>140</v>
      </c>
      <c r="I68" s="17" t="s">
        <v>140</v>
      </c>
      <c r="J68" s="17" t="s">
        <v>140</v>
      </c>
      <c r="K68" s="17" t="s">
        <v>140</v>
      </c>
      <c r="L68" s="15">
        <v>1</v>
      </c>
    </row>
    <row r="69" spans="1:12" x14ac:dyDescent="0.2">
      <c r="B69" s="1" t="s">
        <v>124</v>
      </c>
      <c r="C69" s="8">
        <v>22</v>
      </c>
      <c r="D69" s="2">
        <v>2</v>
      </c>
      <c r="E69" s="2">
        <v>16</v>
      </c>
      <c r="F69" s="17" t="s">
        <v>140</v>
      </c>
      <c r="G69" s="17" t="s">
        <v>140</v>
      </c>
      <c r="H69" s="15">
        <f t="shared" si="3"/>
        <v>3</v>
      </c>
      <c r="I69" s="2">
        <v>1</v>
      </c>
      <c r="J69" s="2">
        <v>2</v>
      </c>
      <c r="K69" s="17" t="s">
        <v>140</v>
      </c>
      <c r="L69" s="15">
        <v>1</v>
      </c>
    </row>
    <row r="70" spans="1:12" x14ac:dyDescent="0.2">
      <c r="B70" s="1" t="s">
        <v>125</v>
      </c>
      <c r="C70" s="80" t="s">
        <v>140</v>
      </c>
      <c r="D70" s="17" t="s">
        <v>140</v>
      </c>
      <c r="E70" s="17" t="s">
        <v>140</v>
      </c>
      <c r="F70" s="17" t="s">
        <v>140</v>
      </c>
      <c r="G70" s="17" t="s">
        <v>140</v>
      </c>
      <c r="H70" s="17" t="s">
        <v>140</v>
      </c>
      <c r="I70" s="17" t="s">
        <v>140</v>
      </c>
      <c r="J70" s="17" t="s">
        <v>140</v>
      </c>
      <c r="K70" s="17" t="s">
        <v>140</v>
      </c>
      <c r="L70" s="17" t="s">
        <v>140</v>
      </c>
    </row>
    <row r="71" spans="1:12" ht="18" thickBot="1" x14ac:dyDescent="0.25">
      <c r="B71" s="4"/>
      <c r="C71" s="20"/>
      <c r="D71" s="21"/>
      <c r="E71" s="21"/>
      <c r="F71" s="21"/>
      <c r="G71" s="21"/>
      <c r="H71" s="21"/>
      <c r="I71" s="21"/>
      <c r="J71" s="21"/>
      <c r="K71" s="21"/>
      <c r="L71" s="21"/>
    </row>
    <row r="72" spans="1:12" x14ac:dyDescent="0.2">
      <c r="C72" s="1" t="s">
        <v>26</v>
      </c>
    </row>
    <row r="73" spans="1:12" x14ac:dyDescent="0.2">
      <c r="A73" s="1"/>
    </row>
    <row r="75" spans="1:12" x14ac:dyDescent="0.2">
      <c r="F75" s="65"/>
      <c r="G75" s="65"/>
    </row>
    <row r="77" spans="1:12" x14ac:dyDescent="0.2">
      <c r="F77" s="6"/>
      <c r="G77" s="6"/>
    </row>
    <row r="79" spans="1:12" x14ac:dyDescent="0.2">
      <c r="F79" s="16"/>
      <c r="G79" s="16"/>
    </row>
    <row r="80" spans="1:12" x14ac:dyDescent="0.2">
      <c r="F80" s="16"/>
      <c r="G80" s="16"/>
    </row>
    <row r="81" spans="6:7" x14ac:dyDescent="0.2">
      <c r="F81" s="16"/>
      <c r="G81" s="16"/>
    </row>
    <row r="82" spans="6:7" x14ac:dyDescent="0.2">
      <c r="F82" s="16"/>
      <c r="G82" s="16"/>
    </row>
    <row r="83" spans="6:7" x14ac:dyDescent="0.2">
      <c r="F83" s="16"/>
      <c r="G83" s="16"/>
    </row>
    <row r="84" spans="6:7" x14ac:dyDescent="0.2">
      <c r="F84" s="16"/>
      <c r="G84" s="16"/>
    </row>
    <row r="85" spans="6:7" x14ac:dyDescent="0.2">
      <c r="F85" s="17"/>
      <c r="G85" s="16"/>
    </row>
    <row r="86" spans="6:7" x14ac:dyDescent="0.2">
      <c r="F86" s="16"/>
      <c r="G86" s="16"/>
    </row>
    <row r="87" spans="6:7" x14ac:dyDescent="0.2">
      <c r="F87" s="17"/>
      <c r="G87" s="16"/>
    </row>
    <row r="88" spans="6:7" x14ac:dyDescent="0.2">
      <c r="F88" s="17"/>
      <c r="G88" s="17"/>
    </row>
    <row r="89" spans="6:7" x14ac:dyDescent="0.2">
      <c r="F89" s="17"/>
      <c r="G89" s="17"/>
    </row>
    <row r="90" spans="6:7" x14ac:dyDescent="0.2">
      <c r="F90" s="17"/>
      <c r="G90" s="17"/>
    </row>
    <row r="91" spans="6:7" x14ac:dyDescent="0.2">
      <c r="F91" s="17"/>
      <c r="G91" s="17"/>
    </row>
    <row r="92" spans="6:7" x14ac:dyDescent="0.2">
      <c r="F92" s="17"/>
      <c r="G92" s="17"/>
    </row>
    <row r="93" spans="6:7" x14ac:dyDescent="0.2">
      <c r="F93" s="17"/>
      <c r="G93" s="17"/>
    </row>
    <row r="94" spans="6:7" x14ac:dyDescent="0.2">
      <c r="F94" s="17"/>
      <c r="G94" s="17"/>
    </row>
    <row r="95" spans="6:7" x14ac:dyDescent="0.2">
      <c r="F95" s="16"/>
      <c r="G95" s="16"/>
    </row>
    <row r="97" spans="6:7" x14ac:dyDescent="0.2">
      <c r="F97" s="16"/>
      <c r="G97" s="16"/>
    </row>
    <row r="99" spans="6:7" x14ac:dyDescent="0.2">
      <c r="F99" s="17"/>
      <c r="G99" s="17"/>
    </row>
    <row r="100" spans="6:7" x14ac:dyDescent="0.2">
      <c r="F100" s="17"/>
      <c r="G100" s="16"/>
    </row>
    <row r="101" spans="6:7" x14ac:dyDescent="0.2">
      <c r="F101" s="17"/>
      <c r="G101" s="17"/>
    </row>
    <row r="103" spans="6:7" x14ac:dyDescent="0.2">
      <c r="F103" s="17"/>
      <c r="G103" s="16"/>
    </row>
    <row r="104" spans="6:7" x14ac:dyDescent="0.2">
      <c r="F104" s="17"/>
      <c r="G104" s="17"/>
    </row>
    <row r="106" spans="6:7" x14ac:dyDescent="0.2">
      <c r="F106" s="17"/>
      <c r="G106" s="16"/>
    </row>
    <row r="107" spans="6:7" x14ac:dyDescent="0.2">
      <c r="F107" s="17"/>
      <c r="G107" s="17"/>
    </row>
    <row r="109" spans="6:7" x14ac:dyDescent="0.2">
      <c r="F109" s="17"/>
      <c r="G109" s="16"/>
    </row>
    <row r="110" spans="6:7" x14ac:dyDescent="0.2">
      <c r="F110" s="17"/>
      <c r="G110" s="17"/>
    </row>
    <row r="111" spans="6:7" x14ac:dyDescent="0.2">
      <c r="F111" s="17"/>
      <c r="G111" s="17"/>
    </row>
    <row r="112" spans="6:7" x14ac:dyDescent="0.2">
      <c r="F112" s="81"/>
      <c r="G112" s="81"/>
    </row>
    <row r="113" spans="6:7" x14ac:dyDescent="0.2">
      <c r="F113" s="17"/>
      <c r="G113" s="16"/>
    </row>
    <row r="114" spans="6:7" x14ac:dyDescent="0.2">
      <c r="F114" s="17"/>
      <c r="G114" s="16"/>
    </row>
    <row r="115" spans="6:7" x14ac:dyDescent="0.2">
      <c r="F115" s="17"/>
      <c r="G115" s="16"/>
    </row>
    <row r="116" spans="6:7" x14ac:dyDescent="0.2">
      <c r="F116" s="17"/>
      <c r="G116" s="17"/>
    </row>
    <row r="117" spans="6:7" x14ac:dyDescent="0.2">
      <c r="F117" s="17"/>
      <c r="G117" s="17"/>
    </row>
    <row r="118" spans="6:7" x14ac:dyDescent="0.2">
      <c r="F118" s="17"/>
      <c r="G118" s="17"/>
    </row>
    <row r="120" spans="6:7" x14ac:dyDescent="0.2">
      <c r="F120" s="17"/>
      <c r="G120" s="16"/>
    </row>
    <row r="121" spans="6:7" x14ac:dyDescent="0.2">
      <c r="F121" s="17"/>
      <c r="G121" s="17"/>
    </row>
    <row r="122" spans="6:7" x14ac:dyDescent="0.2">
      <c r="F122" s="17"/>
      <c r="G122" s="17"/>
    </row>
    <row r="123" spans="6:7" x14ac:dyDescent="0.2">
      <c r="F123" s="16"/>
      <c r="G123" s="16"/>
    </row>
    <row r="124" spans="6:7" x14ac:dyDescent="0.2">
      <c r="F124" s="81"/>
      <c r="G124" s="81"/>
    </row>
    <row r="125" spans="6:7" x14ac:dyDescent="0.2">
      <c r="F125" s="17"/>
      <c r="G125" s="17"/>
    </row>
    <row r="126" spans="6:7" x14ac:dyDescent="0.2">
      <c r="F126" s="17"/>
      <c r="G126" s="16"/>
    </row>
    <row r="128" spans="6:7" x14ac:dyDescent="0.2">
      <c r="F128" s="17"/>
      <c r="G128" s="17"/>
    </row>
    <row r="129" spans="6:7" x14ac:dyDescent="0.2">
      <c r="F129" s="17"/>
      <c r="G129" s="16"/>
    </row>
    <row r="130" spans="6:7" x14ac:dyDescent="0.2">
      <c r="F130" s="17"/>
      <c r="G130" s="17"/>
    </row>
    <row r="131" spans="6:7" x14ac:dyDescent="0.2">
      <c r="F131" s="17"/>
      <c r="G131" s="17"/>
    </row>
    <row r="132" spans="6:7" x14ac:dyDescent="0.2">
      <c r="F132" s="17"/>
      <c r="G132" s="17"/>
    </row>
    <row r="133" spans="6:7" x14ac:dyDescent="0.2">
      <c r="F133" s="81"/>
      <c r="G133" s="81"/>
    </row>
    <row r="134" spans="6:7" x14ac:dyDescent="0.2">
      <c r="F134" s="17"/>
      <c r="G134" s="17"/>
    </row>
  </sheetData>
  <phoneticPr fontId="2"/>
  <pageMargins left="0.4" right="0.6" top="0.55000000000000004" bottom="0.48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3"/>
  <sheetViews>
    <sheetView showGridLines="0" zoomScale="75" zoomScaleNormal="100" workbookViewId="0">
      <selection activeCell="H142" sqref="H142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9" width="14.625" style="2" customWidth="1"/>
    <col min="10" max="256" width="13.375" style="2"/>
    <col min="257" max="257" width="13.375" style="2" customWidth="1"/>
    <col min="258" max="258" width="3.375" style="2" customWidth="1"/>
    <col min="259" max="265" width="14.625" style="2" customWidth="1"/>
    <col min="266" max="512" width="13.375" style="2"/>
    <col min="513" max="513" width="13.375" style="2" customWidth="1"/>
    <col min="514" max="514" width="3.375" style="2" customWidth="1"/>
    <col min="515" max="521" width="14.625" style="2" customWidth="1"/>
    <col min="522" max="768" width="13.375" style="2"/>
    <col min="769" max="769" width="13.375" style="2" customWidth="1"/>
    <col min="770" max="770" width="3.375" style="2" customWidth="1"/>
    <col min="771" max="777" width="14.625" style="2" customWidth="1"/>
    <col min="778" max="1024" width="13.375" style="2"/>
    <col min="1025" max="1025" width="13.375" style="2" customWidth="1"/>
    <col min="1026" max="1026" width="3.375" style="2" customWidth="1"/>
    <col min="1027" max="1033" width="14.625" style="2" customWidth="1"/>
    <col min="1034" max="1280" width="13.375" style="2"/>
    <col min="1281" max="1281" width="13.375" style="2" customWidth="1"/>
    <col min="1282" max="1282" width="3.375" style="2" customWidth="1"/>
    <col min="1283" max="1289" width="14.625" style="2" customWidth="1"/>
    <col min="1290" max="1536" width="13.375" style="2"/>
    <col min="1537" max="1537" width="13.375" style="2" customWidth="1"/>
    <col min="1538" max="1538" width="3.375" style="2" customWidth="1"/>
    <col min="1539" max="1545" width="14.625" style="2" customWidth="1"/>
    <col min="1546" max="1792" width="13.375" style="2"/>
    <col min="1793" max="1793" width="13.375" style="2" customWidth="1"/>
    <col min="1794" max="1794" width="3.375" style="2" customWidth="1"/>
    <col min="1795" max="1801" width="14.625" style="2" customWidth="1"/>
    <col min="1802" max="2048" width="13.375" style="2"/>
    <col min="2049" max="2049" width="13.375" style="2" customWidth="1"/>
    <col min="2050" max="2050" width="3.375" style="2" customWidth="1"/>
    <col min="2051" max="2057" width="14.625" style="2" customWidth="1"/>
    <col min="2058" max="2304" width="13.375" style="2"/>
    <col min="2305" max="2305" width="13.375" style="2" customWidth="1"/>
    <col min="2306" max="2306" width="3.375" style="2" customWidth="1"/>
    <col min="2307" max="2313" width="14.625" style="2" customWidth="1"/>
    <col min="2314" max="2560" width="13.375" style="2"/>
    <col min="2561" max="2561" width="13.375" style="2" customWidth="1"/>
    <col min="2562" max="2562" width="3.375" style="2" customWidth="1"/>
    <col min="2563" max="2569" width="14.625" style="2" customWidth="1"/>
    <col min="2570" max="2816" width="13.375" style="2"/>
    <col min="2817" max="2817" width="13.375" style="2" customWidth="1"/>
    <col min="2818" max="2818" width="3.375" style="2" customWidth="1"/>
    <col min="2819" max="2825" width="14.625" style="2" customWidth="1"/>
    <col min="2826" max="3072" width="13.375" style="2"/>
    <col min="3073" max="3073" width="13.375" style="2" customWidth="1"/>
    <col min="3074" max="3074" width="3.375" style="2" customWidth="1"/>
    <col min="3075" max="3081" width="14.625" style="2" customWidth="1"/>
    <col min="3082" max="3328" width="13.375" style="2"/>
    <col min="3329" max="3329" width="13.375" style="2" customWidth="1"/>
    <col min="3330" max="3330" width="3.375" style="2" customWidth="1"/>
    <col min="3331" max="3337" width="14.625" style="2" customWidth="1"/>
    <col min="3338" max="3584" width="13.375" style="2"/>
    <col min="3585" max="3585" width="13.375" style="2" customWidth="1"/>
    <col min="3586" max="3586" width="3.375" style="2" customWidth="1"/>
    <col min="3587" max="3593" width="14.625" style="2" customWidth="1"/>
    <col min="3594" max="3840" width="13.375" style="2"/>
    <col min="3841" max="3841" width="13.375" style="2" customWidth="1"/>
    <col min="3842" max="3842" width="3.375" style="2" customWidth="1"/>
    <col min="3843" max="3849" width="14.625" style="2" customWidth="1"/>
    <col min="3850" max="4096" width="13.375" style="2"/>
    <col min="4097" max="4097" width="13.375" style="2" customWidth="1"/>
    <col min="4098" max="4098" width="3.375" style="2" customWidth="1"/>
    <col min="4099" max="4105" width="14.625" style="2" customWidth="1"/>
    <col min="4106" max="4352" width="13.375" style="2"/>
    <col min="4353" max="4353" width="13.375" style="2" customWidth="1"/>
    <col min="4354" max="4354" width="3.375" style="2" customWidth="1"/>
    <col min="4355" max="4361" width="14.625" style="2" customWidth="1"/>
    <col min="4362" max="4608" width="13.375" style="2"/>
    <col min="4609" max="4609" width="13.375" style="2" customWidth="1"/>
    <col min="4610" max="4610" width="3.375" style="2" customWidth="1"/>
    <col min="4611" max="4617" width="14.625" style="2" customWidth="1"/>
    <col min="4618" max="4864" width="13.375" style="2"/>
    <col min="4865" max="4865" width="13.375" style="2" customWidth="1"/>
    <col min="4866" max="4866" width="3.375" style="2" customWidth="1"/>
    <col min="4867" max="4873" width="14.625" style="2" customWidth="1"/>
    <col min="4874" max="5120" width="13.375" style="2"/>
    <col min="5121" max="5121" width="13.375" style="2" customWidth="1"/>
    <col min="5122" max="5122" width="3.375" style="2" customWidth="1"/>
    <col min="5123" max="5129" width="14.625" style="2" customWidth="1"/>
    <col min="5130" max="5376" width="13.375" style="2"/>
    <col min="5377" max="5377" width="13.375" style="2" customWidth="1"/>
    <col min="5378" max="5378" width="3.375" style="2" customWidth="1"/>
    <col min="5379" max="5385" width="14.625" style="2" customWidth="1"/>
    <col min="5386" max="5632" width="13.375" style="2"/>
    <col min="5633" max="5633" width="13.375" style="2" customWidth="1"/>
    <col min="5634" max="5634" width="3.375" style="2" customWidth="1"/>
    <col min="5635" max="5641" width="14.625" style="2" customWidth="1"/>
    <col min="5642" max="5888" width="13.375" style="2"/>
    <col min="5889" max="5889" width="13.375" style="2" customWidth="1"/>
    <col min="5890" max="5890" width="3.375" style="2" customWidth="1"/>
    <col min="5891" max="5897" width="14.625" style="2" customWidth="1"/>
    <col min="5898" max="6144" width="13.375" style="2"/>
    <col min="6145" max="6145" width="13.375" style="2" customWidth="1"/>
    <col min="6146" max="6146" width="3.375" style="2" customWidth="1"/>
    <col min="6147" max="6153" width="14.625" style="2" customWidth="1"/>
    <col min="6154" max="6400" width="13.375" style="2"/>
    <col min="6401" max="6401" width="13.375" style="2" customWidth="1"/>
    <col min="6402" max="6402" width="3.375" style="2" customWidth="1"/>
    <col min="6403" max="6409" width="14.625" style="2" customWidth="1"/>
    <col min="6410" max="6656" width="13.375" style="2"/>
    <col min="6657" max="6657" width="13.375" style="2" customWidth="1"/>
    <col min="6658" max="6658" width="3.375" style="2" customWidth="1"/>
    <col min="6659" max="6665" width="14.625" style="2" customWidth="1"/>
    <col min="6666" max="6912" width="13.375" style="2"/>
    <col min="6913" max="6913" width="13.375" style="2" customWidth="1"/>
    <col min="6914" max="6914" width="3.375" style="2" customWidth="1"/>
    <col min="6915" max="6921" width="14.625" style="2" customWidth="1"/>
    <col min="6922" max="7168" width="13.375" style="2"/>
    <col min="7169" max="7169" width="13.375" style="2" customWidth="1"/>
    <col min="7170" max="7170" width="3.375" style="2" customWidth="1"/>
    <col min="7171" max="7177" width="14.625" style="2" customWidth="1"/>
    <col min="7178" max="7424" width="13.375" style="2"/>
    <col min="7425" max="7425" width="13.375" style="2" customWidth="1"/>
    <col min="7426" max="7426" width="3.375" style="2" customWidth="1"/>
    <col min="7427" max="7433" width="14.625" style="2" customWidth="1"/>
    <col min="7434" max="7680" width="13.375" style="2"/>
    <col min="7681" max="7681" width="13.375" style="2" customWidth="1"/>
    <col min="7682" max="7682" width="3.375" style="2" customWidth="1"/>
    <col min="7683" max="7689" width="14.625" style="2" customWidth="1"/>
    <col min="7690" max="7936" width="13.375" style="2"/>
    <col min="7937" max="7937" width="13.375" style="2" customWidth="1"/>
    <col min="7938" max="7938" width="3.375" style="2" customWidth="1"/>
    <col min="7939" max="7945" width="14.625" style="2" customWidth="1"/>
    <col min="7946" max="8192" width="13.375" style="2"/>
    <col min="8193" max="8193" width="13.375" style="2" customWidth="1"/>
    <col min="8194" max="8194" width="3.375" style="2" customWidth="1"/>
    <col min="8195" max="8201" width="14.625" style="2" customWidth="1"/>
    <col min="8202" max="8448" width="13.375" style="2"/>
    <col min="8449" max="8449" width="13.375" style="2" customWidth="1"/>
    <col min="8450" max="8450" width="3.375" style="2" customWidth="1"/>
    <col min="8451" max="8457" width="14.625" style="2" customWidth="1"/>
    <col min="8458" max="8704" width="13.375" style="2"/>
    <col min="8705" max="8705" width="13.375" style="2" customWidth="1"/>
    <col min="8706" max="8706" width="3.375" style="2" customWidth="1"/>
    <col min="8707" max="8713" width="14.625" style="2" customWidth="1"/>
    <col min="8714" max="8960" width="13.375" style="2"/>
    <col min="8961" max="8961" width="13.375" style="2" customWidth="1"/>
    <col min="8962" max="8962" width="3.375" style="2" customWidth="1"/>
    <col min="8963" max="8969" width="14.625" style="2" customWidth="1"/>
    <col min="8970" max="9216" width="13.375" style="2"/>
    <col min="9217" max="9217" width="13.375" style="2" customWidth="1"/>
    <col min="9218" max="9218" width="3.375" style="2" customWidth="1"/>
    <col min="9219" max="9225" width="14.625" style="2" customWidth="1"/>
    <col min="9226" max="9472" width="13.375" style="2"/>
    <col min="9473" max="9473" width="13.375" style="2" customWidth="1"/>
    <col min="9474" max="9474" width="3.375" style="2" customWidth="1"/>
    <col min="9475" max="9481" width="14.625" style="2" customWidth="1"/>
    <col min="9482" max="9728" width="13.375" style="2"/>
    <col min="9729" max="9729" width="13.375" style="2" customWidth="1"/>
    <col min="9730" max="9730" width="3.375" style="2" customWidth="1"/>
    <col min="9731" max="9737" width="14.625" style="2" customWidth="1"/>
    <col min="9738" max="9984" width="13.375" style="2"/>
    <col min="9985" max="9985" width="13.375" style="2" customWidth="1"/>
    <col min="9986" max="9986" width="3.375" style="2" customWidth="1"/>
    <col min="9987" max="9993" width="14.625" style="2" customWidth="1"/>
    <col min="9994" max="10240" width="13.375" style="2"/>
    <col min="10241" max="10241" width="13.375" style="2" customWidth="1"/>
    <col min="10242" max="10242" width="3.375" style="2" customWidth="1"/>
    <col min="10243" max="10249" width="14.625" style="2" customWidth="1"/>
    <col min="10250" max="10496" width="13.375" style="2"/>
    <col min="10497" max="10497" width="13.375" style="2" customWidth="1"/>
    <col min="10498" max="10498" width="3.375" style="2" customWidth="1"/>
    <col min="10499" max="10505" width="14.625" style="2" customWidth="1"/>
    <col min="10506" max="10752" width="13.375" style="2"/>
    <col min="10753" max="10753" width="13.375" style="2" customWidth="1"/>
    <col min="10754" max="10754" width="3.375" style="2" customWidth="1"/>
    <col min="10755" max="10761" width="14.625" style="2" customWidth="1"/>
    <col min="10762" max="11008" width="13.375" style="2"/>
    <col min="11009" max="11009" width="13.375" style="2" customWidth="1"/>
    <col min="11010" max="11010" width="3.375" style="2" customWidth="1"/>
    <col min="11011" max="11017" width="14.625" style="2" customWidth="1"/>
    <col min="11018" max="11264" width="13.375" style="2"/>
    <col min="11265" max="11265" width="13.375" style="2" customWidth="1"/>
    <col min="11266" max="11266" width="3.375" style="2" customWidth="1"/>
    <col min="11267" max="11273" width="14.625" style="2" customWidth="1"/>
    <col min="11274" max="11520" width="13.375" style="2"/>
    <col min="11521" max="11521" width="13.375" style="2" customWidth="1"/>
    <col min="11522" max="11522" width="3.375" style="2" customWidth="1"/>
    <col min="11523" max="11529" width="14.625" style="2" customWidth="1"/>
    <col min="11530" max="11776" width="13.375" style="2"/>
    <col min="11777" max="11777" width="13.375" style="2" customWidth="1"/>
    <col min="11778" max="11778" width="3.375" style="2" customWidth="1"/>
    <col min="11779" max="11785" width="14.625" style="2" customWidth="1"/>
    <col min="11786" max="12032" width="13.375" style="2"/>
    <col min="12033" max="12033" width="13.375" style="2" customWidth="1"/>
    <col min="12034" max="12034" width="3.375" style="2" customWidth="1"/>
    <col min="12035" max="12041" width="14.625" style="2" customWidth="1"/>
    <col min="12042" max="12288" width="13.375" style="2"/>
    <col min="12289" max="12289" width="13.375" style="2" customWidth="1"/>
    <col min="12290" max="12290" width="3.375" style="2" customWidth="1"/>
    <col min="12291" max="12297" width="14.625" style="2" customWidth="1"/>
    <col min="12298" max="12544" width="13.375" style="2"/>
    <col min="12545" max="12545" width="13.375" style="2" customWidth="1"/>
    <col min="12546" max="12546" width="3.375" style="2" customWidth="1"/>
    <col min="12547" max="12553" width="14.625" style="2" customWidth="1"/>
    <col min="12554" max="12800" width="13.375" style="2"/>
    <col min="12801" max="12801" width="13.375" style="2" customWidth="1"/>
    <col min="12802" max="12802" width="3.375" style="2" customWidth="1"/>
    <col min="12803" max="12809" width="14.625" style="2" customWidth="1"/>
    <col min="12810" max="13056" width="13.375" style="2"/>
    <col min="13057" max="13057" width="13.375" style="2" customWidth="1"/>
    <col min="13058" max="13058" width="3.375" style="2" customWidth="1"/>
    <col min="13059" max="13065" width="14.625" style="2" customWidth="1"/>
    <col min="13066" max="13312" width="13.375" style="2"/>
    <col min="13313" max="13313" width="13.375" style="2" customWidth="1"/>
    <col min="13314" max="13314" width="3.375" style="2" customWidth="1"/>
    <col min="13315" max="13321" width="14.625" style="2" customWidth="1"/>
    <col min="13322" max="13568" width="13.375" style="2"/>
    <col min="13569" max="13569" width="13.375" style="2" customWidth="1"/>
    <col min="13570" max="13570" width="3.375" style="2" customWidth="1"/>
    <col min="13571" max="13577" width="14.625" style="2" customWidth="1"/>
    <col min="13578" max="13824" width="13.375" style="2"/>
    <col min="13825" max="13825" width="13.375" style="2" customWidth="1"/>
    <col min="13826" max="13826" width="3.375" style="2" customWidth="1"/>
    <col min="13827" max="13833" width="14.625" style="2" customWidth="1"/>
    <col min="13834" max="14080" width="13.375" style="2"/>
    <col min="14081" max="14081" width="13.375" style="2" customWidth="1"/>
    <col min="14082" max="14082" width="3.375" style="2" customWidth="1"/>
    <col min="14083" max="14089" width="14.625" style="2" customWidth="1"/>
    <col min="14090" max="14336" width="13.375" style="2"/>
    <col min="14337" max="14337" width="13.375" style="2" customWidth="1"/>
    <col min="14338" max="14338" width="3.375" style="2" customWidth="1"/>
    <col min="14339" max="14345" width="14.625" style="2" customWidth="1"/>
    <col min="14346" max="14592" width="13.375" style="2"/>
    <col min="14593" max="14593" width="13.375" style="2" customWidth="1"/>
    <col min="14594" max="14594" width="3.375" style="2" customWidth="1"/>
    <col min="14595" max="14601" width="14.625" style="2" customWidth="1"/>
    <col min="14602" max="14848" width="13.375" style="2"/>
    <col min="14849" max="14849" width="13.375" style="2" customWidth="1"/>
    <col min="14850" max="14850" width="3.375" style="2" customWidth="1"/>
    <col min="14851" max="14857" width="14.625" style="2" customWidth="1"/>
    <col min="14858" max="15104" width="13.375" style="2"/>
    <col min="15105" max="15105" width="13.375" style="2" customWidth="1"/>
    <col min="15106" max="15106" width="3.375" style="2" customWidth="1"/>
    <col min="15107" max="15113" width="14.625" style="2" customWidth="1"/>
    <col min="15114" max="15360" width="13.375" style="2"/>
    <col min="15361" max="15361" width="13.375" style="2" customWidth="1"/>
    <col min="15362" max="15362" width="3.375" style="2" customWidth="1"/>
    <col min="15363" max="15369" width="14.625" style="2" customWidth="1"/>
    <col min="15370" max="15616" width="13.375" style="2"/>
    <col min="15617" max="15617" width="13.375" style="2" customWidth="1"/>
    <col min="15618" max="15618" width="3.375" style="2" customWidth="1"/>
    <col min="15619" max="15625" width="14.625" style="2" customWidth="1"/>
    <col min="15626" max="15872" width="13.375" style="2"/>
    <col min="15873" max="15873" width="13.375" style="2" customWidth="1"/>
    <col min="15874" max="15874" width="3.375" style="2" customWidth="1"/>
    <col min="15875" max="15881" width="14.625" style="2" customWidth="1"/>
    <col min="15882" max="16128" width="13.375" style="2"/>
    <col min="16129" max="16129" width="13.375" style="2" customWidth="1"/>
    <col min="16130" max="16130" width="3.375" style="2" customWidth="1"/>
    <col min="16131" max="16137" width="14.625" style="2" customWidth="1"/>
    <col min="16138" max="16384" width="13.375" style="2"/>
  </cols>
  <sheetData>
    <row r="1" spans="1:15" x14ac:dyDescent="0.2">
      <c r="A1" s="1"/>
    </row>
    <row r="6" spans="1:15" x14ac:dyDescent="0.2">
      <c r="E6" s="3" t="s">
        <v>368</v>
      </c>
    </row>
    <row r="7" spans="1:15" ht="18" thickBot="1" x14ac:dyDescent="0.25">
      <c r="B7" s="4"/>
      <c r="C7" s="4"/>
      <c r="D7" s="4"/>
      <c r="E7" s="4"/>
      <c r="F7" s="56" t="s">
        <v>369</v>
      </c>
      <c r="G7" s="4"/>
      <c r="H7" s="4"/>
      <c r="I7" s="4"/>
      <c r="J7" s="4"/>
      <c r="K7" s="4"/>
    </row>
    <row r="8" spans="1:15" x14ac:dyDescent="0.2">
      <c r="D8" s="8"/>
      <c r="F8" s="82"/>
      <c r="H8" s="8"/>
    </row>
    <row r="9" spans="1:15" x14ac:dyDescent="0.2">
      <c r="D9" s="12" t="s">
        <v>370</v>
      </c>
      <c r="E9" s="83"/>
      <c r="F9" s="57" t="s">
        <v>371</v>
      </c>
      <c r="G9" s="9"/>
      <c r="H9" s="38"/>
      <c r="I9" s="57" t="s">
        <v>372</v>
      </c>
      <c r="J9" s="9"/>
      <c r="K9" s="9"/>
    </row>
    <row r="10" spans="1:15" x14ac:dyDescent="0.2">
      <c r="D10" s="8"/>
      <c r="E10" s="8"/>
      <c r="F10" s="8"/>
      <c r="G10" s="8"/>
      <c r="H10" s="8"/>
      <c r="I10" s="8"/>
      <c r="J10" s="9"/>
      <c r="K10" s="9"/>
    </row>
    <row r="11" spans="1:15" x14ac:dyDescent="0.2">
      <c r="B11" s="9"/>
      <c r="C11" s="9"/>
      <c r="D11" s="13" t="s">
        <v>223</v>
      </c>
      <c r="E11" s="13" t="s">
        <v>4</v>
      </c>
      <c r="F11" s="13" t="s">
        <v>223</v>
      </c>
      <c r="G11" s="13" t="s">
        <v>4</v>
      </c>
      <c r="H11" s="13" t="s">
        <v>223</v>
      </c>
      <c r="I11" s="13" t="s">
        <v>4</v>
      </c>
      <c r="J11" s="13" t="s">
        <v>221</v>
      </c>
      <c r="K11" s="13" t="s">
        <v>222</v>
      </c>
    </row>
    <row r="12" spans="1:15" x14ac:dyDescent="0.2">
      <c r="D12" s="51" t="s">
        <v>160</v>
      </c>
      <c r="E12" s="52" t="s">
        <v>161</v>
      </c>
      <c r="F12" s="84" t="s">
        <v>160</v>
      </c>
      <c r="G12" s="52" t="s">
        <v>161</v>
      </c>
      <c r="H12" s="52" t="s">
        <v>160</v>
      </c>
      <c r="I12" s="52" t="s">
        <v>161</v>
      </c>
      <c r="J12" s="52" t="s">
        <v>161</v>
      </c>
      <c r="K12" s="52" t="s">
        <v>161</v>
      </c>
    </row>
    <row r="13" spans="1:15" x14ac:dyDescent="0.2">
      <c r="B13" s="6"/>
      <c r="C13" s="3" t="s">
        <v>73</v>
      </c>
      <c r="D13" s="11">
        <f>SUM(D15:D70)</f>
        <v>401715</v>
      </c>
      <c r="E13" s="6">
        <f>SUM(E15:E70)</f>
        <v>1087614</v>
      </c>
      <c r="F13" s="6">
        <f>SUM(F15:F70)</f>
        <v>404897</v>
      </c>
      <c r="G13" s="6">
        <v>1083391</v>
      </c>
      <c r="H13" s="6">
        <f>SUM(H15:H70)</f>
        <v>408330</v>
      </c>
      <c r="I13" s="6">
        <f>SUM(I15:I70)</f>
        <v>1079055</v>
      </c>
      <c r="J13" s="6">
        <f>SUM(J15:J70)</f>
        <v>514075</v>
      </c>
      <c r="K13" s="6">
        <f>SUM(K15:K70)</f>
        <v>564980</v>
      </c>
    </row>
    <row r="14" spans="1:15" x14ac:dyDescent="0.2">
      <c r="D14" s="8"/>
    </row>
    <row r="15" spans="1:15" x14ac:dyDescent="0.2">
      <c r="C15" s="1" t="s">
        <v>75</v>
      </c>
      <c r="D15" s="85">
        <v>153469</v>
      </c>
      <c r="E15" s="16">
        <v>392469</v>
      </c>
      <c r="F15" s="78">
        <v>154591</v>
      </c>
      <c r="G15" s="15">
        <v>391008</v>
      </c>
      <c r="H15" s="78">
        <v>155844</v>
      </c>
      <c r="I15" s="15">
        <f t="shared" ref="I15:I20" si="0">J15+K15</f>
        <v>389562</v>
      </c>
      <c r="J15" s="78">
        <v>186040</v>
      </c>
      <c r="K15" s="78">
        <v>203522</v>
      </c>
    </row>
    <row r="16" spans="1:15" x14ac:dyDescent="0.2">
      <c r="C16" s="1" t="s">
        <v>76</v>
      </c>
      <c r="D16" s="85">
        <v>17006</v>
      </c>
      <c r="E16" s="16">
        <v>46983</v>
      </c>
      <c r="F16" s="78">
        <v>17111</v>
      </c>
      <c r="G16" s="15">
        <v>46748</v>
      </c>
      <c r="H16" s="78">
        <v>17190</v>
      </c>
      <c r="I16" s="15">
        <f t="shared" si="0"/>
        <v>46415</v>
      </c>
      <c r="J16" s="78">
        <v>21894</v>
      </c>
      <c r="K16" s="78">
        <v>24521</v>
      </c>
      <c r="N16" s="78"/>
      <c r="O16" s="78"/>
    </row>
    <row r="17" spans="3:11" x14ac:dyDescent="0.2">
      <c r="C17" s="1" t="s">
        <v>77</v>
      </c>
      <c r="D17" s="85">
        <v>18152</v>
      </c>
      <c r="E17" s="16">
        <v>55504</v>
      </c>
      <c r="F17" s="78">
        <v>18377</v>
      </c>
      <c r="G17" s="15">
        <v>55447</v>
      </c>
      <c r="H17" s="78">
        <v>18604</v>
      </c>
      <c r="I17" s="15">
        <f t="shared" si="0"/>
        <v>55360</v>
      </c>
      <c r="J17" s="78">
        <v>26614</v>
      </c>
      <c r="K17" s="78">
        <v>28746</v>
      </c>
    </row>
    <row r="18" spans="3:11" x14ac:dyDescent="0.2">
      <c r="C18" s="1" t="s">
        <v>78</v>
      </c>
      <c r="D18" s="85">
        <v>10999</v>
      </c>
      <c r="E18" s="16">
        <v>34513</v>
      </c>
      <c r="F18" s="78">
        <v>11092</v>
      </c>
      <c r="G18" s="15">
        <v>34314</v>
      </c>
      <c r="H18" s="78">
        <v>11147</v>
      </c>
      <c r="I18" s="15">
        <f t="shared" si="0"/>
        <v>34104</v>
      </c>
      <c r="J18" s="78">
        <v>16229</v>
      </c>
      <c r="K18" s="78">
        <v>17875</v>
      </c>
    </row>
    <row r="19" spans="3:11" x14ac:dyDescent="0.2">
      <c r="C19" s="1" t="s">
        <v>79</v>
      </c>
      <c r="D19" s="85">
        <v>9917</v>
      </c>
      <c r="E19" s="16">
        <v>28178</v>
      </c>
      <c r="F19" s="78">
        <v>9979</v>
      </c>
      <c r="G19" s="15">
        <v>28100</v>
      </c>
      <c r="H19" s="78">
        <v>10053</v>
      </c>
      <c r="I19" s="15">
        <f t="shared" si="0"/>
        <v>27838</v>
      </c>
      <c r="J19" s="78">
        <v>13481</v>
      </c>
      <c r="K19" s="78">
        <v>14357</v>
      </c>
    </row>
    <row r="20" spans="3:11" x14ac:dyDescent="0.2">
      <c r="C20" s="1" t="s">
        <v>80</v>
      </c>
      <c r="D20" s="85">
        <v>26959</v>
      </c>
      <c r="E20" s="16">
        <v>71465</v>
      </c>
      <c r="F20" s="78">
        <v>27184</v>
      </c>
      <c r="G20" s="15">
        <v>71258</v>
      </c>
      <c r="H20" s="78">
        <v>27422</v>
      </c>
      <c r="I20" s="15">
        <f t="shared" si="0"/>
        <v>71095</v>
      </c>
      <c r="J20" s="78">
        <v>33865</v>
      </c>
      <c r="K20" s="78">
        <v>37230</v>
      </c>
    </row>
    <row r="21" spans="3:11" x14ac:dyDescent="0.2">
      <c r="C21" s="1" t="s">
        <v>81</v>
      </c>
      <c r="D21" s="85">
        <v>14718</v>
      </c>
      <c r="E21" s="16">
        <v>33259</v>
      </c>
      <c r="F21" s="78">
        <v>14761</v>
      </c>
      <c r="G21" s="15">
        <v>32943</v>
      </c>
      <c r="H21" s="78">
        <v>14856</v>
      </c>
      <c r="I21" s="15">
        <f>J21+K21</f>
        <v>32802</v>
      </c>
      <c r="J21" s="78">
        <v>15210</v>
      </c>
      <c r="K21" s="78">
        <v>17592</v>
      </c>
    </row>
    <row r="22" spans="3:11" x14ac:dyDescent="0.2">
      <c r="D22" s="8"/>
      <c r="F22" s="42"/>
      <c r="H22" s="42"/>
      <c r="J22" s="78"/>
      <c r="K22" s="78"/>
    </row>
    <row r="23" spans="3:11" x14ac:dyDescent="0.2">
      <c r="C23" s="1" t="s">
        <v>82</v>
      </c>
      <c r="D23" s="85">
        <v>4734</v>
      </c>
      <c r="E23" s="16">
        <v>15168</v>
      </c>
      <c r="F23" s="78">
        <v>4772</v>
      </c>
      <c r="G23" s="15">
        <v>15073</v>
      </c>
      <c r="H23" s="78">
        <v>4780</v>
      </c>
      <c r="I23" s="15">
        <f t="shared" ref="I23:I31" si="1">J23+K23</f>
        <v>14906</v>
      </c>
      <c r="J23" s="78">
        <v>7111</v>
      </c>
      <c r="K23" s="78">
        <v>7795</v>
      </c>
    </row>
    <row r="24" spans="3:11" x14ac:dyDescent="0.2">
      <c r="C24" s="1" t="s">
        <v>83</v>
      </c>
      <c r="D24" s="85">
        <v>2890</v>
      </c>
      <c r="E24" s="16">
        <v>8510</v>
      </c>
      <c r="F24" s="78">
        <v>2893</v>
      </c>
      <c r="G24" s="15">
        <v>8415</v>
      </c>
      <c r="H24" s="78">
        <v>2873</v>
      </c>
      <c r="I24" s="15">
        <f t="shared" si="1"/>
        <v>8268</v>
      </c>
      <c r="J24" s="78">
        <v>3913</v>
      </c>
      <c r="K24" s="78">
        <v>4355</v>
      </c>
    </row>
    <row r="25" spans="3:11" x14ac:dyDescent="0.2">
      <c r="C25" s="1" t="s">
        <v>84</v>
      </c>
      <c r="D25" s="85">
        <v>1692</v>
      </c>
      <c r="E25" s="16">
        <v>4327</v>
      </c>
      <c r="F25" s="78">
        <v>1675</v>
      </c>
      <c r="G25" s="15">
        <v>4223</v>
      </c>
      <c r="H25" s="78">
        <v>1661</v>
      </c>
      <c r="I25" s="15">
        <f t="shared" si="1"/>
        <v>4164</v>
      </c>
      <c r="J25" s="78">
        <v>1905</v>
      </c>
      <c r="K25" s="78">
        <v>2259</v>
      </c>
    </row>
    <row r="26" spans="3:11" x14ac:dyDescent="0.2">
      <c r="C26" s="1" t="s">
        <v>85</v>
      </c>
      <c r="D26" s="85">
        <v>4895</v>
      </c>
      <c r="E26" s="16">
        <v>15257</v>
      </c>
      <c r="F26" s="78">
        <v>4918</v>
      </c>
      <c r="G26" s="15">
        <v>15113</v>
      </c>
      <c r="H26" s="78">
        <v>5047</v>
      </c>
      <c r="I26" s="15">
        <f t="shared" si="1"/>
        <v>15107</v>
      </c>
      <c r="J26" s="78">
        <v>7183</v>
      </c>
      <c r="K26" s="78">
        <v>7924</v>
      </c>
    </row>
    <row r="27" spans="3:11" x14ac:dyDescent="0.2">
      <c r="C27" s="1" t="s">
        <v>86</v>
      </c>
      <c r="D27" s="85">
        <v>5416</v>
      </c>
      <c r="E27" s="16">
        <v>17139</v>
      </c>
      <c r="F27" s="78">
        <v>5430</v>
      </c>
      <c r="G27" s="15">
        <v>16983</v>
      </c>
      <c r="H27" s="78">
        <v>5463</v>
      </c>
      <c r="I27" s="15">
        <f t="shared" si="1"/>
        <v>16854</v>
      </c>
      <c r="J27" s="78">
        <v>8038</v>
      </c>
      <c r="K27" s="78">
        <v>8816</v>
      </c>
    </row>
    <row r="28" spans="3:11" x14ac:dyDescent="0.2">
      <c r="C28" s="1" t="s">
        <v>87</v>
      </c>
      <c r="D28" s="85">
        <v>2970</v>
      </c>
      <c r="E28" s="16">
        <v>8958</v>
      </c>
      <c r="F28" s="78">
        <v>3043</v>
      </c>
      <c r="G28" s="15">
        <v>9040</v>
      </c>
      <c r="H28" s="78">
        <v>3068</v>
      </c>
      <c r="I28" s="15">
        <f t="shared" si="1"/>
        <v>9007</v>
      </c>
      <c r="J28" s="78">
        <v>4299</v>
      </c>
      <c r="K28" s="78">
        <v>4708</v>
      </c>
    </row>
    <row r="29" spans="3:11" x14ac:dyDescent="0.2">
      <c r="C29" s="1" t="s">
        <v>88</v>
      </c>
      <c r="D29" s="85">
        <v>2706</v>
      </c>
      <c r="E29" s="16">
        <v>8248</v>
      </c>
      <c r="F29" s="78">
        <v>2750</v>
      </c>
      <c r="G29" s="15">
        <v>8282</v>
      </c>
      <c r="H29" s="78">
        <v>2779</v>
      </c>
      <c r="I29" s="15">
        <f t="shared" si="1"/>
        <v>8227</v>
      </c>
      <c r="J29" s="78">
        <v>3907</v>
      </c>
      <c r="K29" s="78">
        <v>4320</v>
      </c>
    </row>
    <row r="30" spans="3:11" x14ac:dyDescent="0.2">
      <c r="C30" s="1" t="s">
        <v>89</v>
      </c>
      <c r="D30" s="85">
        <v>6942</v>
      </c>
      <c r="E30" s="16">
        <v>21809</v>
      </c>
      <c r="F30" s="78">
        <v>7059</v>
      </c>
      <c r="G30" s="15">
        <v>21854</v>
      </c>
      <c r="H30" s="78">
        <v>7130</v>
      </c>
      <c r="I30" s="15">
        <f t="shared" si="1"/>
        <v>21847</v>
      </c>
      <c r="J30" s="78">
        <v>10589</v>
      </c>
      <c r="K30" s="78">
        <v>11258</v>
      </c>
    </row>
    <row r="31" spans="3:11" x14ac:dyDescent="0.2">
      <c r="C31" s="1" t="s">
        <v>90</v>
      </c>
      <c r="D31" s="85">
        <v>16862</v>
      </c>
      <c r="E31" s="16">
        <v>48483</v>
      </c>
      <c r="F31" s="78">
        <v>17226</v>
      </c>
      <c r="G31" s="15">
        <v>48996</v>
      </c>
      <c r="H31" s="78">
        <v>17701</v>
      </c>
      <c r="I31" s="15">
        <f t="shared" si="1"/>
        <v>49624</v>
      </c>
      <c r="J31" s="2">
        <v>24190</v>
      </c>
      <c r="K31" s="2">
        <v>25434</v>
      </c>
    </row>
    <row r="32" spans="3:11" x14ac:dyDescent="0.2">
      <c r="D32" s="8"/>
      <c r="F32" s="42"/>
      <c r="H32" s="42"/>
      <c r="J32" s="78"/>
      <c r="K32" s="78"/>
    </row>
    <row r="33" spans="3:11" x14ac:dyDescent="0.2">
      <c r="C33" s="1" t="s">
        <v>91</v>
      </c>
      <c r="D33" s="85">
        <v>6772</v>
      </c>
      <c r="E33" s="16">
        <v>20804</v>
      </c>
      <c r="F33" s="78">
        <v>6806</v>
      </c>
      <c r="G33" s="15">
        <v>20635</v>
      </c>
      <c r="H33" s="78">
        <v>6850</v>
      </c>
      <c r="I33" s="15">
        <f>J33+K33</f>
        <v>20534</v>
      </c>
      <c r="J33" s="78">
        <v>9703</v>
      </c>
      <c r="K33" s="78">
        <v>10831</v>
      </c>
    </row>
    <row r="34" spans="3:11" x14ac:dyDescent="0.2">
      <c r="C34" s="1" t="s">
        <v>92</v>
      </c>
      <c r="D34" s="85">
        <v>5415</v>
      </c>
      <c r="E34" s="16">
        <v>15660</v>
      </c>
      <c r="F34" s="78">
        <v>5474</v>
      </c>
      <c r="G34" s="15">
        <v>15557</v>
      </c>
      <c r="H34" s="78">
        <v>5486</v>
      </c>
      <c r="I34" s="15">
        <f>J34+K34</f>
        <v>15418</v>
      </c>
      <c r="J34" s="78">
        <v>7312</v>
      </c>
      <c r="K34" s="78">
        <v>8106</v>
      </c>
    </row>
    <row r="35" spans="3:11" x14ac:dyDescent="0.2">
      <c r="C35" s="1" t="s">
        <v>93</v>
      </c>
      <c r="D35" s="85">
        <v>1997</v>
      </c>
      <c r="E35" s="16">
        <v>6199</v>
      </c>
      <c r="F35" s="78">
        <v>2031</v>
      </c>
      <c r="G35" s="15">
        <v>6157</v>
      </c>
      <c r="H35" s="78">
        <v>2027</v>
      </c>
      <c r="I35" s="15">
        <f>J35+K35</f>
        <v>6055</v>
      </c>
      <c r="J35" s="78">
        <v>2831</v>
      </c>
      <c r="K35" s="78">
        <v>3224</v>
      </c>
    </row>
    <row r="36" spans="3:11" x14ac:dyDescent="0.2">
      <c r="C36" s="1" t="s">
        <v>94</v>
      </c>
      <c r="D36" s="85">
        <v>2049</v>
      </c>
      <c r="E36" s="16">
        <v>4803</v>
      </c>
      <c r="F36" s="78">
        <v>2066</v>
      </c>
      <c r="G36" s="15">
        <v>4723</v>
      </c>
      <c r="H36" s="78">
        <v>2046</v>
      </c>
      <c r="I36" s="15">
        <f>J36+K36</f>
        <v>4591</v>
      </c>
      <c r="J36" s="78">
        <v>2234</v>
      </c>
      <c r="K36" s="78">
        <v>2357</v>
      </c>
    </row>
    <row r="37" spans="3:11" x14ac:dyDescent="0.2">
      <c r="C37" s="1" t="s">
        <v>95</v>
      </c>
      <c r="D37" s="85">
        <v>249</v>
      </c>
      <c r="E37" s="16">
        <v>599</v>
      </c>
      <c r="F37" s="78">
        <v>244</v>
      </c>
      <c r="G37" s="15">
        <v>579</v>
      </c>
      <c r="H37" s="78">
        <v>249</v>
      </c>
      <c r="I37" s="15">
        <f>J37+K37</f>
        <v>573</v>
      </c>
      <c r="J37" s="78">
        <v>278</v>
      </c>
      <c r="K37" s="78">
        <v>295</v>
      </c>
    </row>
    <row r="38" spans="3:11" x14ac:dyDescent="0.2">
      <c r="D38" s="8"/>
      <c r="F38" s="42"/>
      <c r="H38" s="42"/>
      <c r="J38" s="78"/>
      <c r="K38" s="78"/>
    </row>
    <row r="39" spans="3:11" x14ac:dyDescent="0.2">
      <c r="C39" s="1" t="s">
        <v>96</v>
      </c>
      <c r="D39" s="85">
        <v>5607</v>
      </c>
      <c r="E39" s="16">
        <v>15298</v>
      </c>
      <c r="F39" s="78">
        <v>5595</v>
      </c>
      <c r="G39" s="15">
        <v>15137</v>
      </c>
      <c r="H39" s="78">
        <v>5607</v>
      </c>
      <c r="I39" s="15">
        <f>J39+K39</f>
        <v>15042</v>
      </c>
      <c r="J39" s="78">
        <v>7050</v>
      </c>
      <c r="K39" s="78">
        <v>7992</v>
      </c>
    </row>
    <row r="40" spans="3:11" x14ac:dyDescent="0.2">
      <c r="C40" s="1" t="s">
        <v>97</v>
      </c>
      <c r="D40" s="85">
        <v>2562</v>
      </c>
      <c r="E40" s="16">
        <v>8376</v>
      </c>
      <c r="F40" s="78">
        <v>2578</v>
      </c>
      <c r="G40" s="15">
        <v>8355</v>
      </c>
      <c r="H40" s="78">
        <v>2622</v>
      </c>
      <c r="I40" s="15">
        <f>J40+K40</f>
        <v>8301</v>
      </c>
      <c r="J40" s="78">
        <v>3955</v>
      </c>
      <c r="K40" s="78">
        <v>4346</v>
      </c>
    </row>
    <row r="41" spans="3:11" x14ac:dyDescent="0.2">
      <c r="C41" s="1" t="s">
        <v>98</v>
      </c>
      <c r="D41" s="85">
        <v>4245</v>
      </c>
      <c r="E41" s="16">
        <v>14788</v>
      </c>
      <c r="F41" s="78">
        <v>4330</v>
      </c>
      <c r="G41" s="15">
        <v>14864</v>
      </c>
      <c r="H41" s="78">
        <v>4401</v>
      </c>
      <c r="I41" s="15">
        <f>J41+K41</f>
        <v>14940</v>
      </c>
      <c r="J41" s="78">
        <v>7255</v>
      </c>
      <c r="K41" s="78">
        <v>7685</v>
      </c>
    </row>
    <row r="42" spans="3:11" x14ac:dyDescent="0.2">
      <c r="C42" s="1" t="s">
        <v>99</v>
      </c>
      <c r="D42" s="85">
        <v>3038</v>
      </c>
      <c r="E42" s="16">
        <v>9925</v>
      </c>
      <c r="F42" s="78">
        <v>3048</v>
      </c>
      <c r="G42" s="15">
        <v>9848</v>
      </c>
      <c r="H42" s="78">
        <v>3054</v>
      </c>
      <c r="I42" s="15">
        <f>J42+K42</f>
        <v>9750</v>
      </c>
      <c r="J42" s="78">
        <v>4560</v>
      </c>
      <c r="K42" s="78">
        <v>5190</v>
      </c>
    </row>
    <row r="43" spans="3:11" x14ac:dyDescent="0.2">
      <c r="C43" s="1" t="s">
        <v>100</v>
      </c>
      <c r="D43" s="85">
        <v>2122</v>
      </c>
      <c r="E43" s="16">
        <v>5185</v>
      </c>
      <c r="F43" s="78">
        <v>2117</v>
      </c>
      <c r="G43" s="15">
        <v>5146</v>
      </c>
      <c r="H43" s="78">
        <v>2098</v>
      </c>
      <c r="I43" s="15">
        <f>J43+K43</f>
        <v>5060</v>
      </c>
      <c r="J43" s="78">
        <v>2361</v>
      </c>
      <c r="K43" s="78">
        <v>2699</v>
      </c>
    </row>
    <row r="44" spans="3:11" x14ac:dyDescent="0.2">
      <c r="D44" s="8"/>
      <c r="F44" s="42"/>
      <c r="H44" s="42"/>
      <c r="J44" s="78"/>
      <c r="K44" s="78"/>
    </row>
    <row r="45" spans="3:11" x14ac:dyDescent="0.2">
      <c r="C45" s="1" t="s">
        <v>101</v>
      </c>
      <c r="D45" s="85">
        <v>3131</v>
      </c>
      <c r="E45" s="16">
        <v>8874</v>
      </c>
      <c r="F45" s="78">
        <v>3162</v>
      </c>
      <c r="G45" s="15">
        <v>8813</v>
      </c>
      <c r="H45" s="78">
        <v>3181</v>
      </c>
      <c r="I45" s="15">
        <f t="shared" ref="I45:I54" si="2">J45+K45</f>
        <v>8762</v>
      </c>
      <c r="J45" s="78">
        <v>4095</v>
      </c>
      <c r="K45" s="78">
        <v>4667</v>
      </c>
    </row>
    <row r="46" spans="3:11" x14ac:dyDescent="0.2">
      <c r="C46" s="1" t="s">
        <v>102</v>
      </c>
      <c r="D46" s="85">
        <v>2379</v>
      </c>
      <c r="E46" s="16">
        <v>7543</v>
      </c>
      <c r="F46" s="78">
        <v>2411</v>
      </c>
      <c r="G46" s="15">
        <v>7488</v>
      </c>
      <c r="H46" s="78">
        <v>2443</v>
      </c>
      <c r="I46" s="15">
        <f t="shared" si="2"/>
        <v>7506</v>
      </c>
      <c r="J46" s="78">
        <v>3580</v>
      </c>
      <c r="K46" s="78">
        <v>3926</v>
      </c>
    </row>
    <row r="47" spans="3:11" x14ac:dyDescent="0.2">
      <c r="C47" s="1" t="s">
        <v>103</v>
      </c>
      <c r="D47" s="85">
        <v>2610</v>
      </c>
      <c r="E47" s="16">
        <v>7927</v>
      </c>
      <c r="F47" s="78">
        <v>2619</v>
      </c>
      <c r="G47" s="15">
        <v>7807</v>
      </c>
      <c r="H47" s="78">
        <v>2660</v>
      </c>
      <c r="I47" s="15">
        <f t="shared" si="2"/>
        <v>7766</v>
      </c>
      <c r="J47" s="78">
        <v>3716</v>
      </c>
      <c r="K47" s="78">
        <v>4050</v>
      </c>
    </row>
    <row r="48" spans="3:11" x14ac:dyDescent="0.2">
      <c r="C48" s="1" t="s">
        <v>104</v>
      </c>
      <c r="D48" s="85">
        <v>2149</v>
      </c>
      <c r="E48" s="16">
        <v>7013</v>
      </c>
      <c r="F48" s="78">
        <v>2184</v>
      </c>
      <c r="G48" s="15">
        <v>7032</v>
      </c>
      <c r="H48" s="78">
        <v>2209</v>
      </c>
      <c r="I48" s="15">
        <f t="shared" si="2"/>
        <v>7023</v>
      </c>
      <c r="J48" s="78">
        <v>3323</v>
      </c>
      <c r="K48" s="78">
        <v>3700</v>
      </c>
    </row>
    <row r="49" spans="3:11" x14ac:dyDescent="0.2">
      <c r="C49" s="1" t="s">
        <v>105</v>
      </c>
      <c r="D49" s="85">
        <v>919</v>
      </c>
      <c r="E49" s="16">
        <v>2537</v>
      </c>
      <c r="F49" s="78">
        <v>923</v>
      </c>
      <c r="G49" s="15">
        <v>2529</v>
      </c>
      <c r="H49" s="78">
        <v>940</v>
      </c>
      <c r="I49" s="15">
        <f t="shared" si="2"/>
        <v>2506</v>
      </c>
      <c r="J49" s="78">
        <v>1178</v>
      </c>
      <c r="K49" s="78">
        <v>1328</v>
      </c>
    </row>
    <row r="50" spans="3:11" x14ac:dyDescent="0.2">
      <c r="C50" s="1" t="s">
        <v>106</v>
      </c>
      <c r="D50" s="85">
        <v>927</v>
      </c>
      <c r="E50" s="16">
        <v>2305</v>
      </c>
      <c r="F50" s="78">
        <v>920</v>
      </c>
      <c r="G50" s="15">
        <v>2263</v>
      </c>
      <c r="H50" s="78">
        <v>926</v>
      </c>
      <c r="I50" s="15">
        <f t="shared" si="2"/>
        <v>2238</v>
      </c>
      <c r="J50" s="78">
        <v>1089</v>
      </c>
      <c r="K50" s="78">
        <v>1149</v>
      </c>
    </row>
    <row r="51" spans="3:11" x14ac:dyDescent="0.2">
      <c r="C51" s="1" t="s">
        <v>107</v>
      </c>
      <c r="D51" s="85">
        <v>1685</v>
      </c>
      <c r="E51" s="16">
        <v>4637</v>
      </c>
      <c r="F51" s="78">
        <v>1696</v>
      </c>
      <c r="G51" s="15">
        <v>4618</v>
      </c>
      <c r="H51" s="78">
        <v>1748</v>
      </c>
      <c r="I51" s="15">
        <f t="shared" si="2"/>
        <v>4585</v>
      </c>
      <c r="J51" s="78">
        <v>2213</v>
      </c>
      <c r="K51" s="78">
        <v>2372</v>
      </c>
    </row>
    <row r="52" spans="3:11" x14ac:dyDescent="0.2">
      <c r="C52" s="1" t="s">
        <v>108</v>
      </c>
      <c r="D52" s="85">
        <v>1727</v>
      </c>
      <c r="E52" s="16">
        <v>6790</v>
      </c>
      <c r="F52" s="78">
        <v>1735</v>
      </c>
      <c r="G52" s="15">
        <v>6762</v>
      </c>
      <c r="H52" s="78">
        <v>1737</v>
      </c>
      <c r="I52" s="15">
        <f t="shared" si="2"/>
        <v>6720</v>
      </c>
      <c r="J52" s="78">
        <v>3223</v>
      </c>
      <c r="K52" s="78">
        <v>3497</v>
      </c>
    </row>
    <row r="53" spans="3:11" x14ac:dyDescent="0.2">
      <c r="C53" s="1" t="s">
        <v>109</v>
      </c>
      <c r="D53" s="85">
        <v>2664</v>
      </c>
      <c r="E53" s="16">
        <v>8233</v>
      </c>
      <c r="F53" s="78">
        <v>2715</v>
      </c>
      <c r="G53" s="15">
        <v>8245</v>
      </c>
      <c r="H53" s="78">
        <v>2729</v>
      </c>
      <c r="I53" s="15">
        <f t="shared" si="2"/>
        <v>8239</v>
      </c>
      <c r="J53" s="78">
        <v>3957</v>
      </c>
      <c r="K53" s="78">
        <v>4282</v>
      </c>
    </row>
    <row r="54" spans="3:11" x14ac:dyDescent="0.2">
      <c r="C54" s="1" t="s">
        <v>110</v>
      </c>
      <c r="D54" s="85">
        <v>3121</v>
      </c>
      <c r="E54" s="16">
        <v>10216</v>
      </c>
      <c r="F54" s="78">
        <v>3138</v>
      </c>
      <c r="G54" s="15">
        <v>10085</v>
      </c>
      <c r="H54" s="78">
        <v>3148</v>
      </c>
      <c r="I54" s="15">
        <f t="shared" si="2"/>
        <v>10023</v>
      </c>
      <c r="J54" s="78">
        <v>4786</v>
      </c>
      <c r="K54" s="78">
        <v>5237</v>
      </c>
    </row>
    <row r="55" spans="3:11" x14ac:dyDescent="0.2">
      <c r="D55" s="8"/>
      <c r="F55" s="42"/>
      <c r="H55" s="42"/>
      <c r="J55" s="78"/>
      <c r="K55" s="78"/>
    </row>
    <row r="56" spans="3:11" x14ac:dyDescent="0.2">
      <c r="C56" s="1" t="s">
        <v>111</v>
      </c>
      <c r="D56" s="85">
        <v>8509</v>
      </c>
      <c r="E56" s="16">
        <v>20035</v>
      </c>
      <c r="F56" s="78">
        <v>8575</v>
      </c>
      <c r="G56" s="15">
        <v>19952</v>
      </c>
      <c r="H56" s="78">
        <v>8639</v>
      </c>
      <c r="I56" s="15">
        <f t="shared" ref="I56:I62" si="3">J56+K56</f>
        <v>19933</v>
      </c>
      <c r="J56" s="78">
        <v>9371</v>
      </c>
      <c r="K56" s="78">
        <v>10562</v>
      </c>
    </row>
    <row r="57" spans="3:11" x14ac:dyDescent="0.2">
      <c r="C57" s="1" t="s">
        <v>112</v>
      </c>
      <c r="D57" s="85">
        <v>1705</v>
      </c>
      <c r="E57" s="16">
        <v>3967</v>
      </c>
      <c r="F57" s="78">
        <v>1706</v>
      </c>
      <c r="G57" s="15">
        <v>3921</v>
      </c>
      <c r="H57" s="78">
        <v>1707</v>
      </c>
      <c r="I57" s="15">
        <f t="shared" si="3"/>
        <v>3883</v>
      </c>
      <c r="J57" s="78">
        <v>1887</v>
      </c>
      <c r="K57" s="78">
        <v>1996</v>
      </c>
    </row>
    <row r="58" spans="3:11" x14ac:dyDescent="0.2">
      <c r="C58" s="1" t="s">
        <v>113</v>
      </c>
      <c r="D58" s="85">
        <v>1378</v>
      </c>
      <c r="E58" s="16">
        <v>3345</v>
      </c>
      <c r="F58" s="78">
        <v>1375</v>
      </c>
      <c r="G58" s="15">
        <v>3330</v>
      </c>
      <c r="H58" s="78">
        <v>1421</v>
      </c>
      <c r="I58" s="15">
        <f t="shared" si="3"/>
        <v>3350</v>
      </c>
      <c r="J58" s="78">
        <v>1602</v>
      </c>
      <c r="K58" s="78">
        <v>1748</v>
      </c>
    </row>
    <row r="59" spans="3:11" x14ac:dyDescent="0.2">
      <c r="C59" s="1" t="s">
        <v>114</v>
      </c>
      <c r="D59" s="85">
        <v>5467</v>
      </c>
      <c r="E59" s="16">
        <v>15068</v>
      </c>
      <c r="F59" s="78">
        <v>5600</v>
      </c>
      <c r="G59" s="15">
        <v>15187</v>
      </c>
      <c r="H59" s="78">
        <v>5707</v>
      </c>
      <c r="I59" s="15">
        <f t="shared" si="3"/>
        <v>15263</v>
      </c>
      <c r="J59" s="78">
        <v>7376</v>
      </c>
      <c r="K59" s="78">
        <v>7887</v>
      </c>
    </row>
    <row r="60" spans="3:11" x14ac:dyDescent="0.2">
      <c r="C60" s="1" t="s">
        <v>115</v>
      </c>
      <c r="D60" s="85">
        <v>2057</v>
      </c>
      <c r="E60" s="16">
        <v>5114</v>
      </c>
      <c r="F60" s="78">
        <v>2060</v>
      </c>
      <c r="G60" s="15">
        <v>5034</v>
      </c>
      <c r="H60" s="78">
        <v>2074</v>
      </c>
      <c r="I60" s="15">
        <f t="shared" si="3"/>
        <v>4976</v>
      </c>
      <c r="J60" s="78">
        <v>2354</v>
      </c>
      <c r="K60" s="78">
        <v>2622</v>
      </c>
    </row>
    <row r="61" spans="3:11" x14ac:dyDescent="0.2">
      <c r="C61" s="1" t="s">
        <v>116</v>
      </c>
      <c r="D61" s="85">
        <v>2490</v>
      </c>
      <c r="E61" s="16">
        <v>5918</v>
      </c>
      <c r="F61" s="78">
        <v>2498</v>
      </c>
      <c r="G61" s="15">
        <v>5869</v>
      </c>
      <c r="H61" s="78">
        <v>2488</v>
      </c>
      <c r="I61" s="15">
        <f t="shared" si="3"/>
        <v>5734</v>
      </c>
      <c r="J61" s="78">
        <v>2679</v>
      </c>
      <c r="K61" s="78">
        <v>3055</v>
      </c>
    </row>
    <row r="62" spans="3:11" x14ac:dyDescent="0.2">
      <c r="C62" s="1" t="s">
        <v>118</v>
      </c>
      <c r="D62" s="85">
        <v>6793</v>
      </c>
      <c r="E62" s="16">
        <v>15886</v>
      </c>
      <c r="F62" s="78">
        <v>6821</v>
      </c>
      <c r="G62" s="15">
        <v>15743</v>
      </c>
      <c r="H62" s="78">
        <v>6869</v>
      </c>
      <c r="I62" s="15">
        <f t="shared" si="3"/>
        <v>15658</v>
      </c>
      <c r="J62" s="78">
        <v>7292</v>
      </c>
      <c r="K62" s="78">
        <v>8366</v>
      </c>
    </row>
    <row r="63" spans="3:11" x14ac:dyDescent="0.2">
      <c r="D63" s="8"/>
      <c r="F63" s="42"/>
      <c r="H63" s="42"/>
      <c r="J63" s="78"/>
      <c r="K63" s="78"/>
    </row>
    <row r="64" spans="3:11" x14ac:dyDescent="0.2">
      <c r="C64" s="1" t="s">
        <v>119</v>
      </c>
      <c r="D64" s="85">
        <v>8567</v>
      </c>
      <c r="E64" s="16">
        <v>19848</v>
      </c>
      <c r="F64" s="78">
        <v>8585</v>
      </c>
      <c r="G64" s="15">
        <v>19698</v>
      </c>
      <c r="H64" s="78">
        <v>8586</v>
      </c>
      <c r="I64" s="15">
        <f t="shared" ref="I64:I70" si="4">J64+K64</f>
        <v>19424</v>
      </c>
      <c r="J64" s="78">
        <v>9134</v>
      </c>
      <c r="K64" s="78">
        <v>10290</v>
      </c>
    </row>
    <row r="65" spans="1:11" x14ac:dyDescent="0.2">
      <c r="C65" s="1" t="s">
        <v>120</v>
      </c>
      <c r="D65" s="85">
        <v>1672</v>
      </c>
      <c r="E65" s="16">
        <v>3892</v>
      </c>
      <c r="F65" s="78">
        <v>1660</v>
      </c>
      <c r="G65" s="15">
        <v>3865</v>
      </c>
      <c r="H65" s="78">
        <v>1665</v>
      </c>
      <c r="I65" s="15">
        <f t="shared" si="4"/>
        <v>3832</v>
      </c>
      <c r="J65" s="78">
        <v>1714</v>
      </c>
      <c r="K65" s="78">
        <v>2118</v>
      </c>
    </row>
    <row r="66" spans="1:11" x14ac:dyDescent="0.2">
      <c r="C66" s="1" t="s">
        <v>121</v>
      </c>
      <c r="D66" s="85">
        <v>2521</v>
      </c>
      <c r="E66" s="16">
        <v>5949</v>
      </c>
      <c r="F66" s="78">
        <v>2522</v>
      </c>
      <c r="G66" s="15">
        <v>5886</v>
      </c>
      <c r="H66" s="78">
        <v>2531</v>
      </c>
      <c r="I66" s="15">
        <f t="shared" si="4"/>
        <v>5856</v>
      </c>
      <c r="J66" s="78">
        <v>2655</v>
      </c>
      <c r="K66" s="78">
        <v>3201</v>
      </c>
    </row>
    <row r="67" spans="1:11" x14ac:dyDescent="0.2">
      <c r="C67" s="1" t="s">
        <v>122</v>
      </c>
      <c r="D67" s="85">
        <v>1757</v>
      </c>
      <c r="E67" s="16">
        <v>3849</v>
      </c>
      <c r="F67" s="78">
        <v>1744</v>
      </c>
      <c r="G67" s="15">
        <v>3796</v>
      </c>
      <c r="H67" s="78">
        <v>1742</v>
      </c>
      <c r="I67" s="15">
        <f t="shared" si="4"/>
        <v>3741</v>
      </c>
      <c r="J67" s="78">
        <v>1710</v>
      </c>
      <c r="K67" s="78">
        <v>2031</v>
      </c>
    </row>
    <row r="68" spans="1:11" x14ac:dyDescent="0.2">
      <c r="C68" s="1" t="s">
        <v>123</v>
      </c>
      <c r="D68" s="85">
        <v>1012</v>
      </c>
      <c r="E68" s="16">
        <v>2158</v>
      </c>
      <c r="F68" s="78">
        <v>1003</v>
      </c>
      <c r="G68" s="15">
        <v>2111</v>
      </c>
      <c r="H68" s="78">
        <v>1009</v>
      </c>
      <c r="I68" s="15">
        <f t="shared" si="4"/>
        <v>2081</v>
      </c>
      <c r="J68" s="78">
        <v>1000</v>
      </c>
      <c r="K68" s="78">
        <v>1081</v>
      </c>
    </row>
    <row r="69" spans="1:11" x14ac:dyDescent="0.2">
      <c r="C69" s="1" t="s">
        <v>124</v>
      </c>
      <c r="D69" s="85">
        <v>1803</v>
      </c>
      <c r="E69" s="16">
        <v>4025</v>
      </c>
      <c r="F69" s="78">
        <v>1808</v>
      </c>
      <c r="G69" s="15">
        <v>3989</v>
      </c>
      <c r="H69" s="78">
        <v>1817</v>
      </c>
      <c r="I69" s="15">
        <f t="shared" si="4"/>
        <v>3933</v>
      </c>
      <c r="J69" s="78">
        <v>1866</v>
      </c>
      <c r="K69" s="78">
        <v>2067</v>
      </c>
    </row>
    <row r="70" spans="1:11" x14ac:dyDescent="0.2">
      <c r="C70" s="1" t="s">
        <v>125</v>
      </c>
      <c r="D70" s="85">
        <v>289</v>
      </c>
      <c r="E70" s="16">
        <v>578</v>
      </c>
      <c r="F70" s="78">
        <v>287</v>
      </c>
      <c r="G70" s="15">
        <v>570</v>
      </c>
      <c r="H70" s="78">
        <v>296</v>
      </c>
      <c r="I70" s="15">
        <f t="shared" si="4"/>
        <v>579</v>
      </c>
      <c r="J70" s="78">
        <v>268</v>
      </c>
      <c r="K70" s="78">
        <v>311</v>
      </c>
    </row>
    <row r="71" spans="1:11" ht="18" thickBot="1" x14ac:dyDescent="0.25">
      <c r="B71" s="4"/>
      <c r="C71" s="4"/>
      <c r="D71" s="36"/>
      <c r="E71" s="4"/>
      <c r="F71" s="4"/>
      <c r="G71" s="4"/>
      <c r="H71" s="4"/>
      <c r="I71" s="4"/>
      <c r="J71" s="86"/>
      <c r="K71" s="86"/>
    </row>
    <row r="72" spans="1:11" x14ac:dyDescent="0.2">
      <c r="D72" s="1" t="s">
        <v>373</v>
      </c>
    </row>
    <row r="73" spans="1:11" x14ac:dyDescent="0.2">
      <c r="A73" s="1"/>
    </row>
  </sheetData>
  <phoneticPr fontId="2"/>
  <pageMargins left="0.49" right="0.49" top="0.52" bottom="0.48" header="0.51181102362204722" footer="0.51181102362204722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3"/>
  <sheetViews>
    <sheetView showGridLines="0" zoomScale="75" workbookViewId="0">
      <selection activeCell="H142" sqref="H142"/>
    </sheetView>
  </sheetViews>
  <sheetFormatPr defaultColWidth="10.875" defaultRowHeight="17.25" x14ac:dyDescent="0.2"/>
  <cols>
    <col min="1" max="1" width="13.375" style="2" customWidth="1"/>
    <col min="2" max="2" width="4.625" style="2" customWidth="1"/>
    <col min="3" max="3" width="14.625" style="2" customWidth="1"/>
    <col min="4" max="10" width="10.875" style="2"/>
    <col min="11" max="13" width="9.625" style="2" customWidth="1"/>
    <col min="14" max="256" width="10.875" style="2"/>
    <col min="257" max="257" width="13.375" style="2" customWidth="1"/>
    <col min="258" max="258" width="4.625" style="2" customWidth="1"/>
    <col min="259" max="259" width="14.625" style="2" customWidth="1"/>
    <col min="260" max="266" width="10.875" style="2"/>
    <col min="267" max="269" width="9.625" style="2" customWidth="1"/>
    <col min="270" max="512" width="10.875" style="2"/>
    <col min="513" max="513" width="13.375" style="2" customWidth="1"/>
    <col min="514" max="514" width="4.625" style="2" customWidth="1"/>
    <col min="515" max="515" width="14.625" style="2" customWidth="1"/>
    <col min="516" max="522" width="10.875" style="2"/>
    <col min="523" max="525" width="9.625" style="2" customWidth="1"/>
    <col min="526" max="768" width="10.875" style="2"/>
    <col min="769" max="769" width="13.375" style="2" customWidth="1"/>
    <col min="770" max="770" width="4.625" style="2" customWidth="1"/>
    <col min="771" max="771" width="14.625" style="2" customWidth="1"/>
    <col min="772" max="778" width="10.875" style="2"/>
    <col min="779" max="781" width="9.625" style="2" customWidth="1"/>
    <col min="782" max="1024" width="10.875" style="2"/>
    <col min="1025" max="1025" width="13.375" style="2" customWidth="1"/>
    <col min="1026" max="1026" width="4.625" style="2" customWidth="1"/>
    <col min="1027" max="1027" width="14.625" style="2" customWidth="1"/>
    <col min="1028" max="1034" width="10.875" style="2"/>
    <col min="1035" max="1037" width="9.625" style="2" customWidth="1"/>
    <col min="1038" max="1280" width="10.875" style="2"/>
    <col min="1281" max="1281" width="13.375" style="2" customWidth="1"/>
    <col min="1282" max="1282" width="4.625" style="2" customWidth="1"/>
    <col min="1283" max="1283" width="14.625" style="2" customWidth="1"/>
    <col min="1284" max="1290" width="10.875" style="2"/>
    <col min="1291" max="1293" width="9.625" style="2" customWidth="1"/>
    <col min="1294" max="1536" width="10.875" style="2"/>
    <col min="1537" max="1537" width="13.375" style="2" customWidth="1"/>
    <col min="1538" max="1538" width="4.625" style="2" customWidth="1"/>
    <col min="1539" max="1539" width="14.625" style="2" customWidth="1"/>
    <col min="1540" max="1546" width="10.875" style="2"/>
    <col min="1547" max="1549" width="9.625" style="2" customWidth="1"/>
    <col min="1550" max="1792" width="10.875" style="2"/>
    <col min="1793" max="1793" width="13.375" style="2" customWidth="1"/>
    <col min="1794" max="1794" width="4.625" style="2" customWidth="1"/>
    <col min="1795" max="1795" width="14.625" style="2" customWidth="1"/>
    <col min="1796" max="1802" width="10.875" style="2"/>
    <col min="1803" max="1805" width="9.625" style="2" customWidth="1"/>
    <col min="1806" max="2048" width="10.875" style="2"/>
    <col min="2049" max="2049" width="13.375" style="2" customWidth="1"/>
    <col min="2050" max="2050" width="4.625" style="2" customWidth="1"/>
    <col min="2051" max="2051" width="14.625" style="2" customWidth="1"/>
    <col min="2052" max="2058" width="10.875" style="2"/>
    <col min="2059" max="2061" width="9.625" style="2" customWidth="1"/>
    <col min="2062" max="2304" width="10.875" style="2"/>
    <col min="2305" max="2305" width="13.375" style="2" customWidth="1"/>
    <col min="2306" max="2306" width="4.625" style="2" customWidth="1"/>
    <col min="2307" max="2307" width="14.625" style="2" customWidth="1"/>
    <col min="2308" max="2314" width="10.875" style="2"/>
    <col min="2315" max="2317" width="9.625" style="2" customWidth="1"/>
    <col min="2318" max="2560" width="10.875" style="2"/>
    <col min="2561" max="2561" width="13.375" style="2" customWidth="1"/>
    <col min="2562" max="2562" width="4.625" style="2" customWidth="1"/>
    <col min="2563" max="2563" width="14.625" style="2" customWidth="1"/>
    <col min="2564" max="2570" width="10.875" style="2"/>
    <col min="2571" max="2573" width="9.625" style="2" customWidth="1"/>
    <col min="2574" max="2816" width="10.875" style="2"/>
    <col min="2817" max="2817" width="13.375" style="2" customWidth="1"/>
    <col min="2818" max="2818" width="4.625" style="2" customWidth="1"/>
    <col min="2819" max="2819" width="14.625" style="2" customWidth="1"/>
    <col min="2820" max="2826" width="10.875" style="2"/>
    <col min="2827" max="2829" width="9.625" style="2" customWidth="1"/>
    <col min="2830" max="3072" width="10.875" style="2"/>
    <col min="3073" max="3073" width="13.375" style="2" customWidth="1"/>
    <col min="3074" max="3074" width="4.625" style="2" customWidth="1"/>
    <col min="3075" max="3075" width="14.625" style="2" customWidth="1"/>
    <col min="3076" max="3082" width="10.875" style="2"/>
    <col min="3083" max="3085" width="9.625" style="2" customWidth="1"/>
    <col min="3086" max="3328" width="10.875" style="2"/>
    <col min="3329" max="3329" width="13.375" style="2" customWidth="1"/>
    <col min="3330" max="3330" width="4.625" style="2" customWidth="1"/>
    <col min="3331" max="3331" width="14.625" style="2" customWidth="1"/>
    <col min="3332" max="3338" width="10.875" style="2"/>
    <col min="3339" max="3341" width="9.625" style="2" customWidth="1"/>
    <col min="3342" max="3584" width="10.875" style="2"/>
    <col min="3585" max="3585" width="13.375" style="2" customWidth="1"/>
    <col min="3586" max="3586" width="4.625" style="2" customWidth="1"/>
    <col min="3587" max="3587" width="14.625" style="2" customWidth="1"/>
    <col min="3588" max="3594" width="10.875" style="2"/>
    <col min="3595" max="3597" width="9.625" style="2" customWidth="1"/>
    <col min="3598" max="3840" width="10.875" style="2"/>
    <col min="3841" max="3841" width="13.375" style="2" customWidth="1"/>
    <col min="3842" max="3842" width="4.625" style="2" customWidth="1"/>
    <col min="3843" max="3843" width="14.625" style="2" customWidth="1"/>
    <col min="3844" max="3850" width="10.875" style="2"/>
    <col min="3851" max="3853" width="9.625" style="2" customWidth="1"/>
    <col min="3854" max="4096" width="10.875" style="2"/>
    <col min="4097" max="4097" width="13.375" style="2" customWidth="1"/>
    <col min="4098" max="4098" width="4.625" style="2" customWidth="1"/>
    <col min="4099" max="4099" width="14.625" style="2" customWidth="1"/>
    <col min="4100" max="4106" width="10.875" style="2"/>
    <col min="4107" max="4109" width="9.625" style="2" customWidth="1"/>
    <col min="4110" max="4352" width="10.875" style="2"/>
    <col min="4353" max="4353" width="13.375" style="2" customWidth="1"/>
    <col min="4354" max="4354" width="4.625" style="2" customWidth="1"/>
    <col min="4355" max="4355" width="14.625" style="2" customWidth="1"/>
    <col min="4356" max="4362" width="10.875" style="2"/>
    <col min="4363" max="4365" width="9.625" style="2" customWidth="1"/>
    <col min="4366" max="4608" width="10.875" style="2"/>
    <col min="4609" max="4609" width="13.375" style="2" customWidth="1"/>
    <col min="4610" max="4610" width="4.625" style="2" customWidth="1"/>
    <col min="4611" max="4611" width="14.625" style="2" customWidth="1"/>
    <col min="4612" max="4618" width="10.875" style="2"/>
    <col min="4619" max="4621" width="9.625" style="2" customWidth="1"/>
    <col min="4622" max="4864" width="10.875" style="2"/>
    <col min="4865" max="4865" width="13.375" style="2" customWidth="1"/>
    <col min="4866" max="4866" width="4.625" style="2" customWidth="1"/>
    <col min="4867" max="4867" width="14.625" style="2" customWidth="1"/>
    <col min="4868" max="4874" width="10.875" style="2"/>
    <col min="4875" max="4877" width="9.625" style="2" customWidth="1"/>
    <col min="4878" max="5120" width="10.875" style="2"/>
    <col min="5121" max="5121" width="13.375" style="2" customWidth="1"/>
    <col min="5122" max="5122" width="4.625" style="2" customWidth="1"/>
    <col min="5123" max="5123" width="14.625" style="2" customWidth="1"/>
    <col min="5124" max="5130" width="10.875" style="2"/>
    <col min="5131" max="5133" width="9.625" style="2" customWidth="1"/>
    <col min="5134" max="5376" width="10.875" style="2"/>
    <col min="5377" max="5377" width="13.375" style="2" customWidth="1"/>
    <col min="5378" max="5378" width="4.625" style="2" customWidth="1"/>
    <col min="5379" max="5379" width="14.625" style="2" customWidth="1"/>
    <col min="5380" max="5386" width="10.875" style="2"/>
    <col min="5387" max="5389" width="9.625" style="2" customWidth="1"/>
    <col min="5390" max="5632" width="10.875" style="2"/>
    <col min="5633" max="5633" width="13.375" style="2" customWidth="1"/>
    <col min="5634" max="5634" width="4.625" style="2" customWidth="1"/>
    <col min="5635" max="5635" width="14.625" style="2" customWidth="1"/>
    <col min="5636" max="5642" width="10.875" style="2"/>
    <col min="5643" max="5645" width="9.625" style="2" customWidth="1"/>
    <col min="5646" max="5888" width="10.875" style="2"/>
    <col min="5889" max="5889" width="13.375" style="2" customWidth="1"/>
    <col min="5890" max="5890" width="4.625" style="2" customWidth="1"/>
    <col min="5891" max="5891" width="14.625" style="2" customWidth="1"/>
    <col min="5892" max="5898" width="10.875" style="2"/>
    <col min="5899" max="5901" width="9.625" style="2" customWidth="1"/>
    <col min="5902" max="6144" width="10.875" style="2"/>
    <col min="6145" max="6145" width="13.375" style="2" customWidth="1"/>
    <col min="6146" max="6146" width="4.625" style="2" customWidth="1"/>
    <col min="6147" max="6147" width="14.625" style="2" customWidth="1"/>
    <col min="6148" max="6154" width="10.875" style="2"/>
    <col min="6155" max="6157" width="9.625" style="2" customWidth="1"/>
    <col min="6158" max="6400" width="10.875" style="2"/>
    <col min="6401" max="6401" width="13.375" style="2" customWidth="1"/>
    <col min="6402" max="6402" width="4.625" style="2" customWidth="1"/>
    <col min="6403" max="6403" width="14.625" style="2" customWidth="1"/>
    <col min="6404" max="6410" width="10.875" style="2"/>
    <col min="6411" max="6413" width="9.625" style="2" customWidth="1"/>
    <col min="6414" max="6656" width="10.875" style="2"/>
    <col min="6657" max="6657" width="13.375" style="2" customWidth="1"/>
    <col min="6658" max="6658" width="4.625" style="2" customWidth="1"/>
    <col min="6659" max="6659" width="14.625" style="2" customWidth="1"/>
    <col min="6660" max="6666" width="10.875" style="2"/>
    <col min="6667" max="6669" width="9.625" style="2" customWidth="1"/>
    <col min="6670" max="6912" width="10.875" style="2"/>
    <col min="6913" max="6913" width="13.375" style="2" customWidth="1"/>
    <col min="6914" max="6914" width="4.625" style="2" customWidth="1"/>
    <col min="6915" max="6915" width="14.625" style="2" customWidth="1"/>
    <col min="6916" max="6922" width="10.875" style="2"/>
    <col min="6923" max="6925" width="9.625" style="2" customWidth="1"/>
    <col min="6926" max="7168" width="10.875" style="2"/>
    <col min="7169" max="7169" width="13.375" style="2" customWidth="1"/>
    <col min="7170" max="7170" width="4.625" style="2" customWidth="1"/>
    <col min="7171" max="7171" width="14.625" style="2" customWidth="1"/>
    <col min="7172" max="7178" width="10.875" style="2"/>
    <col min="7179" max="7181" width="9.625" style="2" customWidth="1"/>
    <col min="7182" max="7424" width="10.875" style="2"/>
    <col min="7425" max="7425" width="13.375" style="2" customWidth="1"/>
    <col min="7426" max="7426" width="4.625" style="2" customWidth="1"/>
    <col min="7427" max="7427" width="14.625" style="2" customWidth="1"/>
    <col min="7428" max="7434" width="10.875" style="2"/>
    <col min="7435" max="7437" width="9.625" style="2" customWidth="1"/>
    <col min="7438" max="7680" width="10.875" style="2"/>
    <col min="7681" max="7681" width="13.375" style="2" customWidth="1"/>
    <col min="7682" max="7682" width="4.625" style="2" customWidth="1"/>
    <col min="7683" max="7683" width="14.625" style="2" customWidth="1"/>
    <col min="7684" max="7690" width="10.875" style="2"/>
    <col min="7691" max="7693" width="9.625" style="2" customWidth="1"/>
    <col min="7694" max="7936" width="10.875" style="2"/>
    <col min="7937" max="7937" width="13.375" style="2" customWidth="1"/>
    <col min="7938" max="7938" width="4.625" style="2" customWidth="1"/>
    <col min="7939" max="7939" width="14.625" style="2" customWidth="1"/>
    <col min="7940" max="7946" width="10.875" style="2"/>
    <col min="7947" max="7949" width="9.625" style="2" customWidth="1"/>
    <col min="7950" max="8192" width="10.875" style="2"/>
    <col min="8193" max="8193" width="13.375" style="2" customWidth="1"/>
    <col min="8194" max="8194" width="4.625" style="2" customWidth="1"/>
    <col min="8195" max="8195" width="14.625" style="2" customWidth="1"/>
    <col min="8196" max="8202" width="10.875" style="2"/>
    <col min="8203" max="8205" width="9.625" style="2" customWidth="1"/>
    <col min="8206" max="8448" width="10.875" style="2"/>
    <col min="8449" max="8449" width="13.375" style="2" customWidth="1"/>
    <col min="8450" max="8450" width="4.625" style="2" customWidth="1"/>
    <col min="8451" max="8451" width="14.625" style="2" customWidth="1"/>
    <col min="8452" max="8458" width="10.875" style="2"/>
    <col min="8459" max="8461" width="9.625" style="2" customWidth="1"/>
    <col min="8462" max="8704" width="10.875" style="2"/>
    <col min="8705" max="8705" width="13.375" style="2" customWidth="1"/>
    <col min="8706" max="8706" width="4.625" style="2" customWidth="1"/>
    <col min="8707" max="8707" width="14.625" style="2" customWidth="1"/>
    <col min="8708" max="8714" width="10.875" style="2"/>
    <col min="8715" max="8717" width="9.625" style="2" customWidth="1"/>
    <col min="8718" max="8960" width="10.875" style="2"/>
    <col min="8961" max="8961" width="13.375" style="2" customWidth="1"/>
    <col min="8962" max="8962" width="4.625" style="2" customWidth="1"/>
    <col min="8963" max="8963" width="14.625" style="2" customWidth="1"/>
    <col min="8964" max="8970" width="10.875" style="2"/>
    <col min="8971" max="8973" width="9.625" style="2" customWidth="1"/>
    <col min="8974" max="9216" width="10.875" style="2"/>
    <col min="9217" max="9217" width="13.375" style="2" customWidth="1"/>
    <col min="9218" max="9218" width="4.625" style="2" customWidth="1"/>
    <col min="9219" max="9219" width="14.625" style="2" customWidth="1"/>
    <col min="9220" max="9226" width="10.875" style="2"/>
    <col min="9227" max="9229" width="9.625" style="2" customWidth="1"/>
    <col min="9230" max="9472" width="10.875" style="2"/>
    <col min="9473" max="9473" width="13.375" style="2" customWidth="1"/>
    <col min="9474" max="9474" width="4.625" style="2" customWidth="1"/>
    <col min="9475" max="9475" width="14.625" style="2" customWidth="1"/>
    <col min="9476" max="9482" width="10.875" style="2"/>
    <col min="9483" max="9485" width="9.625" style="2" customWidth="1"/>
    <col min="9486" max="9728" width="10.875" style="2"/>
    <col min="9729" max="9729" width="13.375" style="2" customWidth="1"/>
    <col min="9730" max="9730" width="4.625" style="2" customWidth="1"/>
    <col min="9731" max="9731" width="14.625" style="2" customWidth="1"/>
    <col min="9732" max="9738" width="10.875" style="2"/>
    <col min="9739" max="9741" width="9.625" style="2" customWidth="1"/>
    <col min="9742" max="9984" width="10.875" style="2"/>
    <col min="9985" max="9985" width="13.375" style="2" customWidth="1"/>
    <col min="9986" max="9986" width="4.625" style="2" customWidth="1"/>
    <col min="9987" max="9987" width="14.625" style="2" customWidth="1"/>
    <col min="9988" max="9994" width="10.875" style="2"/>
    <col min="9995" max="9997" width="9.625" style="2" customWidth="1"/>
    <col min="9998" max="10240" width="10.875" style="2"/>
    <col min="10241" max="10241" width="13.375" style="2" customWidth="1"/>
    <col min="10242" max="10242" width="4.625" style="2" customWidth="1"/>
    <col min="10243" max="10243" width="14.625" style="2" customWidth="1"/>
    <col min="10244" max="10250" width="10.875" style="2"/>
    <col min="10251" max="10253" width="9.625" style="2" customWidth="1"/>
    <col min="10254" max="10496" width="10.875" style="2"/>
    <col min="10497" max="10497" width="13.375" style="2" customWidth="1"/>
    <col min="10498" max="10498" width="4.625" style="2" customWidth="1"/>
    <col min="10499" max="10499" width="14.625" style="2" customWidth="1"/>
    <col min="10500" max="10506" width="10.875" style="2"/>
    <col min="10507" max="10509" width="9.625" style="2" customWidth="1"/>
    <col min="10510" max="10752" width="10.875" style="2"/>
    <col min="10753" max="10753" width="13.375" style="2" customWidth="1"/>
    <col min="10754" max="10754" width="4.625" style="2" customWidth="1"/>
    <col min="10755" max="10755" width="14.625" style="2" customWidth="1"/>
    <col min="10756" max="10762" width="10.875" style="2"/>
    <col min="10763" max="10765" width="9.625" style="2" customWidth="1"/>
    <col min="10766" max="11008" width="10.875" style="2"/>
    <col min="11009" max="11009" width="13.375" style="2" customWidth="1"/>
    <col min="11010" max="11010" width="4.625" style="2" customWidth="1"/>
    <col min="11011" max="11011" width="14.625" style="2" customWidth="1"/>
    <col min="11012" max="11018" width="10.875" style="2"/>
    <col min="11019" max="11021" width="9.625" style="2" customWidth="1"/>
    <col min="11022" max="11264" width="10.875" style="2"/>
    <col min="11265" max="11265" width="13.375" style="2" customWidth="1"/>
    <col min="11266" max="11266" width="4.625" style="2" customWidth="1"/>
    <col min="11267" max="11267" width="14.625" style="2" customWidth="1"/>
    <col min="11268" max="11274" width="10.875" style="2"/>
    <col min="11275" max="11277" width="9.625" style="2" customWidth="1"/>
    <col min="11278" max="11520" width="10.875" style="2"/>
    <col min="11521" max="11521" width="13.375" style="2" customWidth="1"/>
    <col min="11522" max="11522" width="4.625" style="2" customWidth="1"/>
    <col min="11523" max="11523" width="14.625" style="2" customWidth="1"/>
    <col min="11524" max="11530" width="10.875" style="2"/>
    <col min="11531" max="11533" width="9.625" style="2" customWidth="1"/>
    <col min="11534" max="11776" width="10.875" style="2"/>
    <col min="11777" max="11777" width="13.375" style="2" customWidth="1"/>
    <col min="11778" max="11778" width="4.625" style="2" customWidth="1"/>
    <col min="11779" max="11779" width="14.625" style="2" customWidth="1"/>
    <col min="11780" max="11786" width="10.875" style="2"/>
    <col min="11787" max="11789" width="9.625" style="2" customWidth="1"/>
    <col min="11790" max="12032" width="10.875" style="2"/>
    <col min="12033" max="12033" width="13.375" style="2" customWidth="1"/>
    <col min="12034" max="12034" width="4.625" style="2" customWidth="1"/>
    <col min="12035" max="12035" width="14.625" style="2" customWidth="1"/>
    <col min="12036" max="12042" width="10.875" style="2"/>
    <col min="12043" max="12045" width="9.625" style="2" customWidth="1"/>
    <col min="12046" max="12288" width="10.875" style="2"/>
    <col min="12289" max="12289" width="13.375" style="2" customWidth="1"/>
    <col min="12290" max="12290" width="4.625" style="2" customWidth="1"/>
    <col min="12291" max="12291" width="14.625" style="2" customWidth="1"/>
    <col min="12292" max="12298" width="10.875" style="2"/>
    <col min="12299" max="12301" width="9.625" style="2" customWidth="1"/>
    <col min="12302" max="12544" width="10.875" style="2"/>
    <col min="12545" max="12545" width="13.375" style="2" customWidth="1"/>
    <col min="12546" max="12546" width="4.625" style="2" customWidth="1"/>
    <col min="12547" max="12547" width="14.625" style="2" customWidth="1"/>
    <col min="12548" max="12554" width="10.875" style="2"/>
    <col min="12555" max="12557" width="9.625" style="2" customWidth="1"/>
    <col min="12558" max="12800" width="10.875" style="2"/>
    <col min="12801" max="12801" width="13.375" style="2" customWidth="1"/>
    <col min="12802" max="12802" width="4.625" style="2" customWidth="1"/>
    <col min="12803" max="12803" width="14.625" style="2" customWidth="1"/>
    <col min="12804" max="12810" width="10.875" style="2"/>
    <col min="12811" max="12813" width="9.625" style="2" customWidth="1"/>
    <col min="12814" max="13056" width="10.875" style="2"/>
    <col min="13057" max="13057" width="13.375" style="2" customWidth="1"/>
    <col min="13058" max="13058" width="4.625" style="2" customWidth="1"/>
    <col min="13059" max="13059" width="14.625" style="2" customWidth="1"/>
    <col min="13060" max="13066" width="10.875" style="2"/>
    <col min="13067" max="13069" width="9.625" style="2" customWidth="1"/>
    <col min="13070" max="13312" width="10.875" style="2"/>
    <col min="13313" max="13313" width="13.375" style="2" customWidth="1"/>
    <col min="13314" max="13314" width="4.625" style="2" customWidth="1"/>
    <col min="13315" max="13315" width="14.625" style="2" customWidth="1"/>
    <col min="13316" max="13322" width="10.875" style="2"/>
    <col min="13323" max="13325" width="9.625" style="2" customWidth="1"/>
    <col min="13326" max="13568" width="10.875" style="2"/>
    <col min="13569" max="13569" width="13.375" style="2" customWidth="1"/>
    <col min="13570" max="13570" width="4.625" style="2" customWidth="1"/>
    <col min="13571" max="13571" width="14.625" style="2" customWidth="1"/>
    <col min="13572" max="13578" width="10.875" style="2"/>
    <col min="13579" max="13581" width="9.625" style="2" customWidth="1"/>
    <col min="13582" max="13824" width="10.875" style="2"/>
    <col min="13825" max="13825" width="13.375" style="2" customWidth="1"/>
    <col min="13826" max="13826" width="4.625" style="2" customWidth="1"/>
    <col min="13827" max="13827" width="14.625" style="2" customWidth="1"/>
    <col min="13828" max="13834" width="10.875" style="2"/>
    <col min="13835" max="13837" width="9.625" style="2" customWidth="1"/>
    <col min="13838" max="14080" width="10.875" style="2"/>
    <col min="14081" max="14081" width="13.375" style="2" customWidth="1"/>
    <col min="14082" max="14082" width="4.625" style="2" customWidth="1"/>
    <col min="14083" max="14083" width="14.625" style="2" customWidth="1"/>
    <col min="14084" max="14090" width="10.875" style="2"/>
    <col min="14091" max="14093" width="9.625" style="2" customWidth="1"/>
    <col min="14094" max="14336" width="10.875" style="2"/>
    <col min="14337" max="14337" width="13.375" style="2" customWidth="1"/>
    <col min="14338" max="14338" width="4.625" style="2" customWidth="1"/>
    <col min="14339" max="14339" width="14.625" style="2" customWidth="1"/>
    <col min="14340" max="14346" width="10.875" style="2"/>
    <col min="14347" max="14349" width="9.625" style="2" customWidth="1"/>
    <col min="14350" max="14592" width="10.875" style="2"/>
    <col min="14593" max="14593" width="13.375" style="2" customWidth="1"/>
    <col min="14594" max="14594" width="4.625" style="2" customWidth="1"/>
    <col min="14595" max="14595" width="14.625" style="2" customWidth="1"/>
    <col min="14596" max="14602" width="10.875" style="2"/>
    <col min="14603" max="14605" width="9.625" style="2" customWidth="1"/>
    <col min="14606" max="14848" width="10.875" style="2"/>
    <col min="14849" max="14849" width="13.375" style="2" customWidth="1"/>
    <col min="14850" max="14850" width="4.625" style="2" customWidth="1"/>
    <col min="14851" max="14851" width="14.625" style="2" customWidth="1"/>
    <col min="14852" max="14858" width="10.875" style="2"/>
    <col min="14859" max="14861" width="9.625" style="2" customWidth="1"/>
    <col min="14862" max="15104" width="10.875" style="2"/>
    <col min="15105" max="15105" width="13.375" style="2" customWidth="1"/>
    <col min="15106" max="15106" width="4.625" style="2" customWidth="1"/>
    <col min="15107" max="15107" width="14.625" style="2" customWidth="1"/>
    <col min="15108" max="15114" width="10.875" style="2"/>
    <col min="15115" max="15117" width="9.625" style="2" customWidth="1"/>
    <col min="15118" max="15360" width="10.875" style="2"/>
    <col min="15361" max="15361" width="13.375" style="2" customWidth="1"/>
    <col min="15362" max="15362" width="4.625" style="2" customWidth="1"/>
    <col min="15363" max="15363" width="14.625" style="2" customWidth="1"/>
    <col min="15364" max="15370" width="10.875" style="2"/>
    <col min="15371" max="15373" width="9.625" style="2" customWidth="1"/>
    <col min="15374" max="15616" width="10.875" style="2"/>
    <col min="15617" max="15617" width="13.375" style="2" customWidth="1"/>
    <col min="15618" max="15618" width="4.625" style="2" customWidth="1"/>
    <col min="15619" max="15619" width="14.625" style="2" customWidth="1"/>
    <col min="15620" max="15626" width="10.875" style="2"/>
    <col min="15627" max="15629" width="9.625" style="2" customWidth="1"/>
    <col min="15630" max="15872" width="10.875" style="2"/>
    <col min="15873" max="15873" width="13.375" style="2" customWidth="1"/>
    <col min="15874" max="15874" width="4.625" style="2" customWidth="1"/>
    <col min="15875" max="15875" width="14.625" style="2" customWidth="1"/>
    <col min="15876" max="15882" width="10.875" style="2"/>
    <col min="15883" max="15885" width="9.625" style="2" customWidth="1"/>
    <col min="15886" max="16128" width="10.875" style="2"/>
    <col min="16129" max="16129" width="13.375" style="2" customWidth="1"/>
    <col min="16130" max="16130" width="4.625" style="2" customWidth="1"/>
    <col min="16131" max="16131" width="14.625" style="2" customWidth="1"/>
    <col min="16132" max="16138" width="10.875" style="2"/>
    <col min="16139" max="16141" width="9.625" style="2" customWidth="1"/>
    <col min="16142" max="16384" width="10.875" style="2"/>
  </cols>
  <sheetData>
    <row r="1" spans="1:14" x14ac:dyDescent="0.2">
      <c r="A1" s="1"/>
    </row>
    <row r="6" spans="1:14" x14ac:dyDescent="0.2">
      <c r="F6" s="3" t="s">
        <v>374</v>
      </c>
    </row>
    <row r="7" spans="1:14" ht="18" thickBot="1" x14ac:dyDescent="0.25">
      <c r="B7" s="4"/>
      <c r="C7" s="4"/>
      <c r="D7" s="4"/>
      <c r="E7" s="4"/>
      <c r="F7" s="4"/>
      <c r="G7" s="5" t="s">
        <v>375</v>
      </c>
      <c r="H7" s="4"/>
      <c r="I7" s="4"/>
      <c r="J7" s="4"/>
      <c r="K7" s="4"/>
      <c r="L7" s="4"/>
      <c r="M7" s="56" t="s">
        <v>376</v>
      </c>
      <c r="N7" s="4"/>
    </row>
    <row r="8" spans="1:14" x14ac:dyDescent="0.2">
      <c r="D8" s="8"/>
      <c r="E8" s="7" t="s">
        <v>377</v>
      </c>
      <c r="F8" s="8"/>
      <c r="G8" s="8"/>
      <c r="H8" s="8"/>
      <c r="I8" s="8"/>
      <c r="J8" s="8"/>
      <c r="K8" s="8"/>
      <c r="L8" s="8"/>
      <c r="M8" s="8"/>
      <c r="N8" s="8"/>
    </row>
    <row r="9" spans="1:14" x14ac:dyDescent="0.2">
      <c r="B9" s="9"/>
      <c r="C9" s="9"/>
      <c r="D9" s="13" t="s">
        <v>204</v>
      </c>
      <c r="E9" s="13" t="s">
        <v>378</v>
      </c>
      <c r="F9" s="13" t="s">
        <v>379</v>
      </c>
      <c r="G9" s="13" t="s">
        <v>380</v>
      </c>
      <c r="H9" s="13" t="s">
        <v>381</v>
      </c>
      <c r="I9" s="13" t="s">
        <v>382</v>
      </c>
      <c r="J9" s="13" t="s">
        <v>383</v>
      </c>
      <c r="K9" s="13" t="s">
        <v>384</v>
      </c>
      <c r="L9" s="13" t="s">
        <v>385</v>
      </c>
      <c r="M9" s="13" t="s">
        <v>386</v>
      </c>
      <c r="N9" s="13" t="s">
        <v>387</v>
      </c>
    </row>
    <row r="10" spans="1:14" x14ac:dyDescent="0.2">
      <c r="D10" s="8"/>
    </row>
    <row r="11" spans="1:14" x14ac:dyDescent="0.2">
      <c r="B11" s="1" t="s">
        <v>388</v>
      </c>
      <c r="D11" s="14">
        <v>7176</v>
      </c>
      <c r="E11" s="15">
        <v>3787</v>
      </c>
      <c r="F11" s="15">
        <v>1032</v>
      </c>
      <c r="G11" s="15">
        <v>299</v>
      </c>
      <c r="H11" s="15">
        <v>870</v>
      </c>
      <c r="I11" s="15">
        <v>180</v>
      </c>
      <c r="J11" s="15">
        <v>332</v>
      </c>
      <c r="K11" s="15">
        <v>130</v>
      </c>
      <c r="L11" s="15">
        <v>56</v>
      </c>
      <c r="M11" s="15">
        <v>32</v>
      </c>
      <c r="N11" s="15">
        <v>458</v>
      </c>
    </row>
    <row r="12" spans="1:14" x14ac:dyDescent="0.2">
      <c r="B12" s="3" t="s">
        <v>389</v>
      </c>
      <c r="C12" s="6"/>
      <c r="D12" s="11">
        <f t="shared" ref="D12:N12" si="0">SUM(D14:D70)</f>
        <v>6965</v>
      </c>
      <c r="E12" s="6">
        <f t="shared" si="0"/>
        <v>3559</v>
      </c>
      <c r="F12" s="6">
        <f t="shared" si="0"/>
        <v>1167</v>
      </c>
      <c r="G12" s="6">
        <f t="shared" si="0"/>
        <v>284</v>
      </c>
      <c r="H12" s="6">
        <f t="shared" si="0"/>
        <v>828</v>
      </c>
      <c r="I12" s="6">
        <f t="shared" si="0"/>
        <v>175</v>
      </c>
      <c r="J12" s="6">
        <f t="shared" si="0"/>
        <v>359</v>
      </c>
      <c r="K12" s="6">
        <f t="shared" si="0"/>
        <v>124</v>
      </c>
      <c r="L12" s="6">
        <f t="shared" si="0"/>
        <v>56</v>
      </c>
      <c r="M12" s="6">
        <f t="shared" si="0"/>
        <v>32</v>
      </c>
      <c r="N12" s="6">
        <f t="shared" si="0"/>
        <v>381</v>
      </c>
    </row>
    <row r="13" spans="1:14" x14ac:dyDescent="0.2">
      <c r="D13" s="8"/>
    </row>
    <row r="14" spans="1:14" x14ac:dyDescent="0.2">
      <c r="C14" s="1" t="s">
        <v>75</v>
      </c>
      <c r="D14" s="14">
        <f t="shared" ref="D14:D20" si="1">SUM(E14:N14)</f>
        <v>3792</v>
      </c>
      <c r="E14" s="16">
        <v>2275</v>
      </c>
      <c r="F14" s="16">
        <v>664</v>
      </c>
      <c r="G14" s="16">
        <v>88</v>
      </c>
      <c r="H14" s="16">
        <v>243</v>
      </c>
      <c r="I14" s="16">
        <v>68</v>
      </c>
      <c r="J14" s="16">
        <v>228</v>
      </c>
      <c r="K14" s="16">
        <v>22</v>
      </c>
      <c r="L14" s="16">
        <v>23</v>
      </c>
      <c r="M14" s="16">
        <v>19</v>
      </c>
      <c r="N14" s="16">
        <v>162</v>
      </c>
    </row>
    <row r="15" spans="1:14" x14ac:dyDescent="0.2">
      <c r="C15" s="1" t="s">
        <v>76</v>
      </c>
      <c r="D15" s="14">
        <f t="shared" si="1"/>
        <v>174</v>
      </c>
      <c r="E15" s="16">
        <v>88</v>
      </c>
      <c r="F15" s="16">
        <v>40</v>
      </c>
      <c r="G15" s="16">
        <v>13</v>
      </c>
      <c r="H15" s="16">
        <v>2</v>
      </c>
      <c r="I15" s="16">
        <v>3</v>
      </c>
      <c r="J15" s="16">
        <v>10</v>
      </c>
      <c r="K15" s="16">
        <v>5</v>
      </c>
      <c r="L15" s="16">
        <v>3</v>
      </c>
      <c r="M15" s="17" t="s">
        <v>140</v>
      </c>
      <c r="N15" s="16">
        <v>10</v>
      </c>
    </row>
    <row r="16" spans="1:14" x14ac:dyDescent="0.2">
      <c r="C16" s="1" t="s">
        <v>77</v>
      </c>
      <c r="D16" s="14">
        <f t="shared" si="1"/>
        <v>144</v>
      </c>
      <c r="E16" s="16">
        <v>77</v>
      </c>
      <c r="F16" s="16">
        <v>18</v>
      </c>
      <c r="G16" s="17">
        <v>1</v>
      </c>
      <c r="H16" s="16">
        <v>21</v>
      </c>
      <c r="I16" s="16">
        <v>9</v>
      </c>
      <c r="J16" s="16">
        <v>4</v>
      </c>
      <c r="K16" s="16">
        <v>1</v>
      </c>
      <c r="L16" s="17">
        <v>1</v>
      </c>
      <c r="M16" s="16">
        <v>2</v>
      </c>
      <c r="N16" s="16">
        <v>10</v>
      </c>
    </row>
    <row r="17" spans="3:14" x14ac:dyDescent="0.2">
      <c r="C17" s="1" t="s">
        <v>78</v>
      </c>
      <c r="D17" s="14">
        <f t="shared" si="1"/>
        <v>217</v>
      </c>
      <c r="E17" s="16">
        <v>146</v>
      </c>
      <c r="F17" s="16">
        <v>12</v>
      </c>
      <c r="G17" s="16">
        <v>12</v>
      </c>
      <c r="H17" s="16">
        <v>14</v>
      </c>
      <c r="I17" s="16">
        <v>7</v>
      </c>
      <c r="J17" s="17">
        <v>1</v>
      </c>
      <c r="K17" s="16">
        <v>17</v>
      </c>
      <c r="L17" s="16">
        <v>6</v>
      </c>
      <c r="M17" s="16">
        <v>1</v>
      </c>
      <c r="N17" s="16">
        <v>1</v>
      </c>
    </row>
    <row r="18" spans="3:14" x14ac:dyDescent="0.2">
      <c r="C18" s="1" t="s">
        <v>79</v>
      </c>
      <c r="D18" s="14">
        <f t="shared" si="1"/>
        <v>246</v>
      </c>
      <c r="E18" s="16">
        <v>98</v>
      </c>
      <c r="F18" s="16">
        <v>50</v>
      </c>
      <c r="G18" s="16">
        <v>52</v>
      </c>
      <c r="H18" s="16">
        <v>19</v>
      </c>
      <c r="I18" s="16">
        <v>6</v>
      </c>
      <c r="J18" s="17">
        <v>1</v>
      </c>
      <c r="K18" s="16">
        <v>5</v>
      </c>
      <c r="L18" s="16">
        <v>1</v>
      </c>
      <c r="M18" s="17" t="s">
        <v>140</v>
      </c>
      <c r="N18" s="16">
        <v>14</v>
      </c>
    </row>
    <row r="19" spans="3:14" x14ac:dyDescent="0.2">
      <c r="C19" s="1" t="s">
        <v>80</v>
      </c>
      <c r="D19" s="14">
        <f t="shared" si="1"/>
        <v>248</v>
      </c>
      <c r="E19" s="16">
        <v>45</v>
      </c>
      <c r="F19" s="16">
        <v>48</v>
      </c>
      <c r="G19" s="16">
        <v>1</v>
      </c>
      <c r="H19" s="16">
        <v>109</v>
      </c>
      <c r="I19" s="16">
        <v>7</v>
      </c>
      <c r="J19" s="17" t="s">
        <v>140</v>
      </c>
      <c r="K19" s="16">
        <v>5</v>
      </c>
      <c r="L19" s="16">
        <v>8</v>
      </c>
      <c r="M19" s="17" t="s">
        <v>140</v>
      </c>
      <c r="N19" s="16">
        <v>25</v>
      </c>
    </row>
    <row r="20" spans="3:14" x14ac:dyDescent="0.2">
      <c r="C20" s="1" t="s">
        <v>81</v>
      </c>
      <c r="D20" s="14">
        <f t="shared" si="1"/>
        <v>397</v>
      </c>
      <c r="E20" s="16">
        <v>78</v>
      </c>
      <c r="F20" s="16">
        <v>6</v>
      </c>
      <c r="G20" s="16">
        <v>23</v>
      </c>
      <c r="H20" s="16">
        <v>178</v>
      </c>
      <c r="I20" s="16">
        <v>19</v>
      </c>
      <c r="J20" s="16">
        <v>29</v>
      </c>
      <c r="K20" s="16">
        <v>7</v>
      </c>
      <c r="L20" s="16">
        <v>4</v>
      </c>
      <c r="M20" s="16">
        <v>2</v>
      </c>
      <c r="N20" s="16">
        <v>51</v>
      </c>
    </row>
    <row r="21" spans="3:14" x14ac:dyDescent="0.2">
      <c r="D21" s="8"/>
      <c r="H21" s="16"/>
      <c r="I21" s="16"/>
      <c r="J21" s="16"/>
      <c r="K21" s="16"/>
      <c r="L21" s="16"/>
      <c r="M21" s="16"/>
      <c r="N21" s="16"/>
    </row>
    <row r="22" spans="3:14" x14ac:dyDescent="0.2">
      <c r="C22" s="1" t="s">
        <v>82</v>
      </c>
      <c r="D22" s="14">
        <f>SUM(E22:N22)</f>
        <v>57</v>
      </c>
      <c r="E22" s="16">
        <v>39</v>
      </c>
      <c r="F22" s="16">
        <v>14</v>
      </c>
      <c r="G22" s="17" t="s">
        <v>140</v>
      </c>
      <c r="H22" s="16">
        <v>1</v>
      </c>
      <c r="I22" s="16">
        <v>2</v>
      </c>
      <c r="J22" s="17">
        <v>1</v>
      </c>
      <c r="K22" s="17" t="s">
        <v>140</v>
      </c>
      <c r="L22" s="17" t="s">
        <v>140</v>
      </c>
      <c r="M22" s="17" t="s">
        <v>140</v>
      </c>
      <c r="N22" s="17" t="s">
        <v>140</v>
      </c>
    </row>
    <row r="23" spans="3:14" x14ac:dyDescent="0.2">
      <c r="C23" s="1" t="s">
        <v>83</v>
      </c>
      <c r="D23" s="14">
        <f>SUM(E23:N23)</f>
        <v>9</v>
      </c>
      <c r="E23" s="16">
        <v>1</v>
      </c>
      <c r="F23" s="16">
        <v>1</v>
      </c>
      <c r="G23" s="17" t="s">
        <v>140</v>
      </c>
      <c r="H23" s="16">
        <v>2</v>
      </c>
      <c r="I23" s="16">
        <v>1</v>
      </c>
      <c r="J23" s="17" t="s">
        <v>140</v>
      </c>
      <c r="K23" s="17" t="s">
        <v>140</v>
      </c>
      <c r="L23" s="17" t="s">
        <v>140</v>
      </c>
      <c r="M23" s="16">
        <v>2</v>
      </c>
      <c r="N23" s="16">
        <v>2</v>
      </c>
    </row>
    <row r="24" spans="3:14" x14ac:dyDescent="0.2">
      <c r="C24" s="1" t="s">
        <v>84</v>
      </c>
      <c r="D24" s="14">
        <f>SUM(E24:N24)</f>
        <v>2</v>
      </c>
      <c r="E24" s="17">
        <v>1</v>
      </c>
      <c r="F24" s="16">
        <v>1</v>
      </c>
      <c r="G24" s="17" t="s">
        <v>140</v>
      </c>
      <c r="H24" s="17" t="s">
        <v>140</v>
      </c>
      <c r="I24" s="17" t="s">
        <v>140</v>
      </c>
      <c r="J24" s="17" t="s">
        <v>140</v>
      </c>
      <c r="K24" s="17" t="s">
        <v>140</v>
      </c>
      <c r="L24" s="17" t="s">
        <v>140</v>
      </c>
      <c r="M24" s="17" t="s">
        <v>140</v>
      </c>
      <c r="N24" s="17" t="s">
        <v>140</v>
      </c>
    </row>
    <row r="25" spans="3:14" x14ac:dyDescent="0.2">
      <c r="D25" s="8"/>
    </row>
    <row r="26" spans="3:14" x14ac:dyDescent="0.2">
      <c r="C26" s="1" t="s">
        <v>85</v>
      </c>
      <c r="D26" s="14">
        <f t="shared" ref="D26:D31" si="2">SUM(E26:N26)</f>
        <v>45</v>
      </c>
      <c r="E26" s="16">
        <v>13</v>
      </c>
      <c r="F26" s="16">
        <v>10</v>
      </c>
      <c r="G26" s="17">
        <v>3</v>
      </c>
      <c r="H26" s="16">
        <v>5</v>
      </c>
      <c r="I26" s="17">
        <v>2</v>
      </c>
      <c r="J26" s="16">
        <v>8</v>
      </c>
      <c r="K26" s="17" t="s">
        <v>140</v>
      </c>
      <c r="L26" s="17" t="s">
        <v>140</v>
      </c>
      <c r="M26" s="17" t="s">
        <v>140</v>
      </c>
      <c r="N26" s="17">
        <v>4</v>
      </c>
    </row>
    <row r="27" spans="3:14" x14ac:dyDescent="0.2">
      <c r="C27" s="1" t="s">
        <v>86</v>
      </c>
      <c r="D27" s="14">
        <f t="shared" si="2"/>
        <v>44</v>
      </c>
      <c r="E27" s="16">
        <v>28</v>
      </c>
      <c r="F27" s="16">
        <v>3</v>
      </c>
      <c r="G27" s="17">
        <v>3</v>
      </c>
      <c r="H27" s="17" t="s">
        <v>140</v>
      </c>
      <c r="I27" s="17" t="s">
        <v>140</v>
      </c>
      <c r="J27" s="16">
        <v>3</v>
      </c>
      <c r="K27" s="17" t="s">
        <v>140</v>
      </c>
      <c r="L27" s="16">
        <v>1</v>
      </c>
      <c r="M27" s="16">
        <v>2</v>
      </c>
      <c r="N27" s="16">
        <v>4</v>
      </c>
    </row>
    <row r="28" spans="3:14" x14ac:dyDescent="0.2">
      <c r="C28" s="1" t="s">
        <v>87</v>
      </c>
      <c r="D28" s="14">
        <f t="shared" si="2"/>
        <v>43</v>
      </c>
      <c r="E28" s="16">
        <v>40</v>
      </c>
      <c r="F28" s="17" t="s">
        <v>140</v>
      </c>
      <c r="G28" s="17" t="s">
        <v>140</v>
      </c>
      <c r="H28" s="17" t="s">
        <v>140</v>
      </c>
      <c r="I28" s="17">
        <v>2</v>
      </c>
      <c r="J28" s="17" t="s">
        <v>140</v>
      </c>
      <c r="K28" s="17" t="s">
        <v>140</v>
      </c>
      <c r="L28" s="17" t="s">
        <v>140</v>
      </c>
      <c r="M28" s="17" t="s">
        <v>140</v>
      </c>
      <c r="N28" s="17">
        <v>1</v>
      </c>
    </row>
    <row r="29" spans="3:14" x14ac:dyDescent="0.2">
      <c r="C29" s="1" t="s">
        <v>88</v>
      </c>
      <c r="D29" s="14">
        <f t="shared" si="2"/>
        <v>41</v>
      </c>
      <c r="E29" s="16">
        <v>5</v>
      </c>
      <c r="F29" s="16">
        <v>32</v>
      </c>
      <c r="G29" s="17" t="s">
        <v>140</v>
      </c>
      <c r="H29" s="16">
        <v>2</v>
      </c>
      <c r="I29" s="17" t="s">
        <v>140</v>
      </c>
      <c r="J29" s="17" t="s">
        <v>140</v>
      </c>
      <c r="K29" s="17" t="s">
        <v>140</v>
      </c>
      <c r="L29" s="17" t="s">
        <v>140</v>
      </c>
      <c r="M29" s="17" t="s">
        <v>140</v>
      </c>
      <c r="N29" s="16">
        <v>2</v>
      </c>
    </row>
    <row r="30" spans="3:14" x14ac:dyDescent="0.2">
      <c r="C30" s="1" t="s">
        <v>89</v>
      </c>
      <c r="D30" s="14">
        <f t="shared" si="2"/>
        <v>49</v>
      </c>
      <c r="E30" s="16">
        <v>27</v>
      </c>
      <c r="F30" s="16">
        <v>8</v>
      </c>
      <c r="G30" s="16">
        <v>2</v>
      </c>
      <c r="H30" s="16">
        <v>4</v>
      </c>
      <c r="I30" s="16">
        <v>2</v>
      </c>
      <c r="J30" s="16">
        <v>3</v>
      </c>
      <c r="K30" s="17" t="s">
        <v>140</v>
      </c>
      <c r="L30" s="17" t="s">
        <v>140</v>
      </c>
      <c r="M30" s="17" t="s">
        <v>140</v>
      </c>
      <c r="N30" s="17">
        <v>3</v>
      </c>
    </row>
    <row r="31" spans="3:14" x14ac:dyDescent="0.2">
      <c r="C31" s="1" t="s">
        <v>90</v>
      </c>
      <c r="D31" s="14">
        <f t="shared" si="2"/>
        <v>325</v>
      </c>
      <c r="E31" s="16">
        <v>189</v>
      </c>
      <c r="F31" s="16">
        <v>31</v>
      </c>
      <c r="G31" s="16">
        <v>26</v>
      </c>
      <c r="H31" s="16">
        <v>30</v>
      </c>
      <c r="I31" s="16">
        <v>10</v>
      </c>
      <c r="J31" s="16">
        <v>17</v>
      </c>
      <c r="K31" s="16">
        <v>1</v>
      </c>
      <c r="L31" s="17">
        <v>2</v>
      </c>
      <c r="M31" s="17" t="s">
        <v>140</v>
      </c>
      <c r="N31" s="16">
        <v>19</v>
      </c>
    </row>
    <row r="32" spans="3:14" x14ac:dyDescent="0.2">
      <c r="D32" s="8"/>
      <c r="H32" s="16"/>
      <c r="I32" s="16"/>
      <c r="J32" s="16"/>
      <c r="K32" s="16"/>
      <c r="L32" s="16"/>
      <c r="M32" s="16"/>
      <c r="N32" s="16"/>
    </row>
    <row r="33" spans="3:14" x14ac:dyDescent="0.2">
      <c r="C33" s="1" t="s">
        <v>91</v>
      </c>
      <c r="D33" s="14">
        <f>SUM(E33:N33)</f>
        <v>70</v>
      </c>
      <c r="E33" s="16">
        <v>53</v>
      </c>
      <c r="F33" s="16">
        <v>3</v>
      </c>
      <c r="G33" s="16">
        <v>2</v>
      </c>
      <c r="H33" s="16">
        <v>4</v>
      </c>
      <c r="I33" s="16">
        <v>2</v>
      </c>
      <c r="J33" s="16">
        <v>3</v>
      </c>
      <c r="K33" s="17" t="s">
        <v>140</v>
      </c>
      <c r="L33" s="17" t="s">
        <v>140</v>
      </c>
      <c r="M33" s="17" t="s">
        <v>140</v>
      </c>
      <c r="N33" s="16">
        <v>3</v>
      </c>
    </row>
    <row r="34" spans="3:14" x14ac:dyDescent="0.2">
      <c r="C34" s="1" t="s">
        <v>92</v>
      </c>
      <c r="D34" s="14">
        <f>SUM(E34:N34)</f>
        <v>105</v>
      </c>
      <c r="E34" s="16">
        <v>83</v>
      </c>
      <c r="F34" s="16">
        <v>3</v>
      </c>
      <c r="G34" s="17" t="s">
        <v>140</v>
      </c>
      <c r="H34" s="16">
        <v>13</v>
      </c>
      <c r="I34" s="17">
        <v>3</v>
      </c>
      <c r="J34" s="16">
        <v>1</v>
      </c>
      <c r="K34" s="17" t="s">
        <v>140</v>
      </c>
      <c r="L34" s="17">
        <v>1</v>
      </c>
      <c r="M34" s="17" t="s">
        <v>140</v>
      </c>
      <c r="N34" s="16">
        <v>1</v>
      </c>
    </row>
    <row r="35" spans="3:14" x14ac:dyDescent="0.2">
      <c r="C35" s="1" t="s">
        <v>93</v>
      </c>
      <c r="D35" s="14">
        <f>SUM(E35:N35)</f>
        <v>4</v>
      </c>
      <c r="E35" s="17" t="s">
        <v>140</v>
      </c>
      <c r="F35" s="16">
        <v>2</v>
      </c>
      <c r="G35" s="17" t="s">
        <v>140</v>
      </c>
      <c r="H35" s="16">
        <v>1</v>
      </c>
      <c r="I35" s="17">
        <v>1</v>
      </c>
      <c r="J35" s="17" t="s">
        <v>140</v>
      </c>
      <c r="K35" s="17" t="s">
        <v>140</v>
      </c>
      <c r="L35" s="17" t="s">
        <v>140</v>
      </c>
      <c r="M35" s="17" t="s">
        <v>140</v>
      </c>
      <c r="N35" s="17" t="s">
        <v>140</v>
      </c>
    </row>
    <row r="36" spans="3:14" x14ac:dyDescent="0.2">
      <c r="C36" s="1" t="s">
        <v>94</v>
      </c>
      <c r="D36" s="14">
        <f>SUM(E36:N36)</f>
        <v>14</v>
      </c>
      <c r="E36" s="16">
        <v>1</v>
      </c>
      <c r="F36" s="17">
        <v>2</v>
      </c>
      <c r="G36" s="17" t="s">
        <v>140</v>
      </c>
      <c r="H36" s="17" t="s">
        <v>140</v>
      </c>
      <c r="I36" s="16">
        <v>2</v>
      </c>
      <c r="J36" s="17" t="s">
        <v>140</v>
      </c>
      <c r="K36" s="17" t="s">
        <v>140</v>
      </c>
      <c r="L36" s="17">
        <v>1</v>
      </c>
      <c r="M36" s="17" t="s">
        <v>140</v>
      </c>
      <c r="N36" s="16">
        <v>8</v>
      </c>
    </row>
    <row r="37" spans="3:14" x14ac:dyDescent="0.2">
      <c r="C37" s="1" t="s">
        <v>95</v>
      </c>
      <c r="D37" s="14">
        <f>SUM(E37:N37)</f>
        <v>3</v>
      </c>
      <c r="E37" s="16">
        <v>3</v>
      </c>
      <c r="F37" s="17" t="s">
        <v>140</v>
      </c>
      <c r="G37" s="17" t="s">
        <v>140</v>
      </c>
      <c r="H37" s="17" t="s">
        <v>140</v>
      </c>
      <c r="I37" s="17" t="s">
        <v>140</v>
      </c>
      <c r="J37" s="17" t="s">
        <v>140</v>
      </c>
      <c r="K37" s="17" t="s">
        <v>140</v>
      </c>
      <c r="L37" s="17" t="s">
        <v>140</v>
      </c>
      <c r="M37" s="17" t="s">
        <v>140</v>
      </c>
      <c r="N37" s="17" t="s">
        <v>140</v>
      </c>
    </row>
    <row r="38" spans="3:14" x14ac:dyDescent="0.2">
      <c r="D38" s="8"/>
      <c r="H38" s="16"/>
      <c r="I38" s="16"/>
      <c r="J38" s="16"/>
      <c r="K38" s="16"/>
      <c r="L38" s="16"/>
      <c r="M38" s="16"/>
      <c r="N38" s="16"/>
    </row>
    <row r="39" spans="3:14" x14ac:dyDescent="0.2">
      <c r="C39" s="1" t="s">
        <v>96</v>
      </c>
      <c r="D39" s="14">
        <f>SUM(E39:N39)</f>
        <v>82</v>
      </c>
      <c r="E39" s="16">
        <v>27</v>
      </c>
      <c r="F39" s="16">
        <v>8</v>
      </c>
      <c r="G39" s="16">
        <v>24</v>
      </c>
      <c r="H39" s="16">
        <v>3</v>
      </c>
      <c r="I39" s="17" t="s">
        <v>140</v>
      </c>
      <c r="J39" s="17" t="s">
        <v>140</v>
      </c>
      <c r="K39" s="16">
        <v>14</v>
      </c>
      <c r="L39" s="17" t="s">
        <v>140</v>
      </c>
      <c r="M39" s="17" t="s">
        <v>140</v>
      </c>
      <c r="N39" s="16">
        <v>6</v>
      </c>
    </row>
    <row r="40" spans="3:14" x14ac:dyDescent="0.2">
      <c r="C40" s="1" t="s">
        <v>97</v>
      </c>
      <c r="D40" s="14">
        <f>SUM(E40:N40)</f>
        <v>14</v>
      </c>
      <c r="E40" s="16">
        <v>6</v>
      </c>
      <c r="F40" s="16">
        <v>2</v>
      </c>
      <c r="G40" s="16">
        <v>1</v>
      </c>
      <c r="H40" s="17" t="s">
        <v>140</v>
      </c>
      <c r="I40" s="17" t="s">
        <v>140</v>
      </c>
      <c r="J40" s="17" t="s">
        <v>140</v>
      </c>
      <c r="K40" s="17" t="s">
        <v>140</v>
      </c>
      <c r="L40" s="17" t="s">
        <v>140</v>
      </c>
      <c r="M40" s="17" t="s">
        <v>140</v>
      </c>
      <c r="N40" s="16">
        <v>5</v>
      </c>
    </row>
    <row r="41" spans="3:14" x14ac:dyDescent="0.2">
      <c r="C41" s="1" t="s">
        <v>98</v>
      </c>
      <c r="D41" s="14">
        <f>SUM(E41:N41)</f>
        <v>50</v>
      </c>
      <c r="E41" s="16">
        <v>6</v>
      </c>
      <c r="F41" s="16">
        <v>11</v>
      </c>
      <c r="G41" s="16">
        <v>3</v>
      </c>
      <c r="H41" s="17">
        <v>14</v>
      </c>
      <c r="I41" s="16">
        <v>3</v>
      </c>
      <c r="J41" s="16">
        <v>1</v>
      </c>
      <c r="K41" s="16">
        <v>5</v>
      </c>
      <c r="L41" s="17">
        <v>1</v>
      </c>
      <c r="M41" s="17">
        <v>2</v>
      </c>
      <c r="N41" s="16">
        <v>4</v>
      </c>
    </row>
    <row r="42" spans="3:14" x14ac:dyDescent="0.2">
      <c r="C42" s="1" t="s">
        <v>99</v>
      </c>
      <c r="D42" s="14">
        <f>SUM(E42:N42)</f>
        <v>13</v>
      </c>
      <c r="E42" s="16">
        <v>7</v>
      </c>
      <c r="F42" s="16">
        <v>4</v>
      </c>
      <c r="G42" s="17" t="s">
        <v>140</v>
      </c>
      <c r="H42" s="17" t="s">
        <v>140</v>
      </c>
      <c r="I42" s="16">
        <v>1</v>
      </c>
      <c r="J42" s="17" t="s">
        <v>140</v>
      </c>
      <c r="K42" s="17" t="s">
        <v>140</v>
      </c>
      <c r="L42" s="17" t="s">
        <v>140</v>
      </c>
      <c r="M42" s="17" t="s">
        <v>140</v>
      </c>
      <c r="N42" s="17">
        <v>1</v>
      </c>
    </row>
    <row r="43" spans="3:14" x14ac:dyDescent="0.2">
      <c r="C43" s="1" t="s">
        <v>100</v>
      </c>
      <c r="D43" s="14">
        <f>SUM(E43:N43)</f>
        <v>19</v>
      </c>
      <c r="E43" s="16">
        <v>3</v>
      </c>
      <c r="F43" s="16">
        <v>11</v>
      </c>
      <c r="G43" s="17" t="s">
        <v>140</v>
      </c>
      <c r="H43" s="16">
        <v>2</v>
      </c>
      <c r="I43" s="17" t="s">
        <v>140</v>
      </c>
      <c r="J43" s="17">
        <v>1</v>
      </c>
      <c r="K43" s="17" t="s">
        <v>140</v>
      </c>
      <c r="L43" s="17">
        <v>1</v>
      </c>
      <c r="M43" s="17" t="s">
        <v>140</v>
      </c>
      <c r="N43" s="16">
        <v>1</v>
      </c>
    </row>
    <row r="44" spans="3:14" x14ac:dyDescent="0.2">
      <c r="D44" s="8"/>
      <c r="H44" s="16"/>
      <c r="I44" s="16"/>
      <c r="J44" s="16"/>
      <c r="K44" s="16"/>
      <c r="L44" s="16"/>
      <c r="M44" s="16"/>
      <c r="N44" s="16"/>
    </row>
    <row r="45" spans="3:14" x14ac:dyDescent="0.2">
      <c r="C45" s="1" t="s">
        <v>101</v>
      </c>
      <c r="D45" s="14">
        <f t="shared" ref="D45:D54" si="3">SUM(E45:N45)</f>
        <v>26</v>
      </c>
      <c r="E45" s="16">
        <v>17</v>
      </c>
      <c r="F45" s="16">
        <v>5</v>
      </c>
      <c r="G45" s="17" t="s">
        <v>140</v>
      </c>
      <c r="H45" s="17">
        <v>1</v>
      </c>
      <c r="I45" s="17" t="s">
        <v>140</v>
      </c>
      <c r="J45" s="17" t="s">
        <v>140</v>
      </c>
      <c r="K45" s="17" t="s">
        <v>140</v>
      </c>
      <c r="L45" s="16">
        <v>1</v>
      </c>
      <c r="M45" s="17" t="s">
        <v>140</v>
      </c>
      <c r="N45" s="16">
        <v>2</v>
      </c>
    </row>
    <row r="46" spans="3:14" x14ac:dyDescent="0.2">
      <c r="C46" s="1" t="s">
        <v>102</v>
      </c>
      <c r="D46" s="14">
        <f t="shared" si="3"/>
        <v>14</v>
      </c>
      <c r="E46" s="16">
        <v>7</v>
      </c>
      <c r="F46" s="16">
        <v>3</v>
      </c>
      <c r="G46" s="16">
        <v>1</v>
      </c>
      <c r="H46" s="16">
        <v>1</v>
      </c>
      <c r="I46" s="16">
        <v>1</v>
      </c>
      <c r="J46" s="17" t="s">
        <v>140</v>
      </c>
      <c r="K46" s="17" t="s">
        <v>140</v>
      </c>
      <c r="L46" s="17" t="s">
        <v>140</v>
      </c>
      <c r="M46" s="17" t="s">
        <v>140</v>
      </c>
      <c r="N46" s="17">
        <v>1</v>
      </c>
    </row>
    <row r="47" spans="3:14" x14ac:dyDescent="0.2">
      <c r="C47" s="1" t="s">
        <v>103</v>
      </c>
      <c r="D47" s="14">
        <f t="shared" si="3"/>
        <v>40</v>
      </c>
      <c r="E47" s="16">
        <v>3</v>
      </c>
      <c r="F47" s="16">
        <v>22</v>
      </c>
      <c r="G47" s="16">
        <v>2</v>
      </c>
      <c r="H47" s="16">
        <v>1</v>
      </c>
      <c r="I47" s="17" t="s">
        <v>140</v>
      </c>
      <c r="J47" s="16">
        <v>1</v>
      </c>
      <c r="K47" s="17">
        <v>10</v>
      </c>
      <c r="L47" s="17" t="s">
        <v>140</v>
      </c>
      <c r="M47" s="17" t="s">
        <v>140</v>
      </c>
      <c r="N47" s="16">
        <v>1</v>
      </c>
    </row>
    <row r="48" spans="3:14" x14ac:dyDescent="0.2">
      <c r="C48" s="1" t="s">
        <v>104</v>
      </c>
      <c r="D48" s="14">
        <f t="shared" si="3"/>
        <v>15</v>
      </c>
      <c r="E48" s="16">
        <v>7</v>
      </c>
      <c r="F48" s="17" t="s">
        <v>140</v>
      </c>
      <c r="G48" s="17" t="s">
        <v>140</v>
      </c>
      <c r="H48" s="17">
        <v>1</v>
      </c>
      <c r="I48" s="17" t="s">
        <v>140</v>
      </c>
      <c r="J48" s="17" t="s">
        <v>140</v>
      </c>
      <c r="K48" s="16">
        <v>6</v>
      </c>
      <c r="L48" s="17" t="s">
        <v>140</v>
      </c>
      <c r="M48" s="17" t="s">
        <v>140</v>
      </c>
      <c r="N48" s="17">
        <v>1</v>
      </c>
    </row>
    <row r="49" spans="3:14" x14ac:dyDescent="0.2">
      <c r="C49" s="1" t="s">
        <v>105</v>
      </c>
      <c r="D49" s="14">
        <f t="shared" si="3"/>
        <v>5</v>
      </c>
      <c r="E49" s="17" t="s">
        <v>140</v>
      </c>
      <c r="F49" s="17" t="s">
        <v>140</v>
      </c>
      <c r="G49" s="17" t="s">
        <v>140</v>
      </c>
      <c r="H49" s="17" t="s">
        <v>140</v>
      </c>
      <c r="I49" s="16">
        <v>1</v>
      </c>
      <c r="J49" s="17" t="s">
        <v>140</v>
      </c>
      <c r="K49" s="16">
        <v>4</v>
      </c>
      <c r="L49" s="17" t="s">
        <v>140</v>
      </c>
      <c r="M49" s="17" t="s">
        <v>140</v>
      </c>
      <c r="N49" s="17" t="s">
        <v>140</v>
      </c>
    </row>
    <row r="50" spans="3:14" x14ac:dyDescent="0.2">
      <c r="C50" s="1" t="s">
        <v>106</v>
      </c>
      <c r="D50" s="14">
        <f t="shared" si="3"/>
        <v>23</v>
      </c>
      <c r="E50" s="16">
        <v>3</v>
      </c>
      <c r="F50" s="17" t="s">
        <v>140</v>
      </c>
      <c r="G50" s="17" t="s">
        <v>140</v>
      </c>
      <c r="H50" s="17" t="s">
        <v>140</v>
      </c>
      <c r="I50" s="16">
        <v>1</v>
      </c>
      <c r="J50" s="17" t="s">
        <v>140</v>
      </c>
      <c r="K50" s="16">
        <v>19</v>
      </c>
      <c r="L50" s="17" t="s">
        <v>140</v>
      </c>
      <c r="M50" s="17" t="s">
        <v>140</v>
      </c>
      <c r="N50" s="17" t="s">
        <v>140</v>
      </c>
    </row>
    <row r="51" spans="3:14" x14ac:dyDescent="0.2">
      <c r="C51" s="1" t="s">
        <v>107</v>
      </c>
      <c r="D51" s="14">
        <f t="shared" si="3"/>
        <v>3</v>
      </c>
      <c r="E51" s="16">
        <v>1</v>
      </c>
      <c r="F51" s="17">
        <v>1</v>
      </c>
      <c r="G51" s="17" t="s">
        <v>140</v>
      </c>
      <c r="H51" s="17" t="s">
        <v>140</v>
      </c>
      <c r="I51" s="17">
        <v>1</v>
      </c>
      <c r="J51" s="17" t="s">
        <v>140</v>
      </c>
      <c r="K51" s="17" t="s">
        <v>140</v>
      </c>
      <c r="L51" s="17" t="s">
        <v>140</v>
      </c>
      <c r="M51" s="17" t="s">
        <v>140</v>
      </c>
      <c r="N51" s="17" t="s">
        <v>140</v>
      </c>
    </row>
    <row r="52" spans="3:14" x14ac:dyDescent="0.2">
      <c r="C52" s="1" t="s">
        <v>108</v>
      </c>
      <c r="D52" s="14">
        <f t="shared" si="3"/>
        <v>20</v>
      </c>
      <c r="E52" s="16">
        <v>1</v>
      </c>
      <c r="F52" s="17">
        <v>9</v>
      </c>
      <c r="G52" s="16">
        <v>5</v>
      </c>
      <c r="H52" s="17">
        <v>3</v>
      </c>
      <c r="I52" s="17">
        <v>1</v>
      </c>
      <c r="J52" s="17" t="s">
        <v>140</v>
      </c>
      <c r="K52" s="17" t="s">
        <v>140</v>
      </c>
      <c r="L52" s="17" t="s">
        <v>140</v>
      </c>
      <c r="M52" s="17" t="s">
        <v>140</v>
      </c>
      <c r="N52" s="16">
        <v>1</v>
      </c>
    </row>
    <row r="53" spans="3:14" x14ac:dyDescent="0.2">
      <c r="C53" s="1" t="s">
        <v>109</v>
      </c>
      <c r="D53" s="14">
        <f t="shared" si="3"/>
        <v>41</v>
      </c>
      <c r="E53" s="16">
        <v>22</v>
      </c>
      <c r="F53" s="17">
        <v>6</v>
      </c>
      <c r="G53" s="17" t="s">
        <v>140</v>
      </c>
      <c r="H53" s="16">
        <v>6</v>
      </c>
      <c r="I53" s="16">
        <v>3</v>
      </c>
      <c r="J53" s="17" t="s">
        <v>140</v>
      </c>
      <c r="K53" s="17" t="s">
        <v>140</v>
      </c>
      <c r="L53" s="17">
        <v>1</v>
      </c>
      <c r="M53" s="17" t="s">
        <v>140</v>
      </c>
      <c r="N53" s="16">
        <v>3</v>
      </c>
    </row>
    <row r="54" spans="3:14" x14ac:dyDescent="0.2">
      <c r="C54" s="1" t="s">
        <v>110</v>
      </c>
      <c r="D54" s="14">
        <f t="shared" si="3"/>
        <v>12</v>
      </c>
      <c r="E54" s="16">
        <v>3</v>
      </c>
      <c r="F54" s="16">
        <v>6</v>
      </c>
      <c r="G54" s="17" t="s">
        <v>140</v>
      </c>
      <c r="H54" s="16">
        <v>1</v>
      </c>
      <c r="I54" s="17">
        <v>1</v>
      </c>
      <c r="J54" s="17">
        <v>1</v>
      </c>
      <c r="K54" s="17" t="s">
        <v>140</v>
      </c>
      <c r="L54" s="17" t="s">
        <v>140</v>
      </c>
      <c r="M54" s="17" t="s">
        <v>140</v>
      </c>
      <c r="N54" s="17" t="s">
        <v>140</v>
      </c>
    </row>
    <row r="55" spans="3:14" x14ac:dyDescent="0.2">
      <c r="D55" s="8"/>
      <c r="H55" s="16"/>
      <c r="I55" s="16"/>
      <c r="J55" s="16"/>
      <c r="K55" s="16"/>
      <c r="L55" s="16"/>
      <c r="M55" s="16"/>
      <c r="N55" s="16"/>
    </row>
    <row r="56" spans="3:14" x14ac:dyDescent="0.2">
      <c r="C56" s="1" t="s">
        <v>111</v>
      </c>
      <c r="D56" s="14">
        <f t="shared" ref="D56:D62" si="4">SUM(E56:N56)</f>
        <v>121</v>
      </c>
      <c r="E56" s="16">
        <v>34</v>
      </c>
      <c r="F56" s="16">
        <v>31</v>
      </c>
      <c r="G56" s="16">
        <v>4</v>
      </c>
      <c r="H56" s="16">
        <v>37</v>
      </c>
      <c r="I56" s="16">
        <v>2</v>
      </c>
      <c r="J56" s="16">
        <v>7</v>
      </c>
      <c r="K56" s="17" t="s">
        <v>140</v>
      </c>
      <c r="L56" s="17" t="s">
        <v>140</v>
      </c>
      <c r="M56" s="17" t="s">
        <v>140</v>
      </c>
      <c r="N56" s="16">
        <v>6</v>
      </c>
    </row>
    <row r="57" spans="3:14" x14ac:dyDescent="0.2">
      <c r="C57" s="1" t="s">
        <v>112</v>
      </c>
      <c r="D57" s="14">
        <f t="shared" si="4"/>
        <v>7</v>
      </c>
      <c r="E57" s="16">
        <v>2</v>
      </c>
      <c r="F57" s="17" t="s">
        <v>140</v>
      </c>
      <c r="G57" s="17" t="s">
        <v>140</v>
      </c>
      <c r="H57" s="16">
        <v>2</v>
      </c>
      <c r="I57" s="16">
        <v>1</v>
      </c>
      <c r="J57" s="17" t="s">
        <v>140</v>
      </c>
      <c r="K57" s="17" t="s">
        <v>140</v>
      </c>
      <c r="L57" s="17" t="s">
        <v>140</v>
      </c>
      <c r="M57" s="17" t="s">
        <v>140</v>
      </c>
      <c r="N57" s="16">
        <v>2</v>
      </c>
    </row>
    <row r="58" spans="3:14" x14ac:dyDescent="0.2">
      <c r="C58" s="1" t="s">
        <v>113</v>
      </c>
      <c r="D58" s="14">
        <f t="shared" si="4"/>
        <v>22</v>
      </c>
      <c r="E58" s="16">
        <v>1</v>
      </c>
      <c r="F58" s="16">
        <v>19</v>
      </c>
      <c r="G58" s="17" t="s">
        <v>140</v>
      </c>
      <c r="H58" s="17">
        <v>1</v>
      </c>
      <c r="I58" s="17" t="s">
        <v>140</v>
      </c>
      <c r="J58" s="17" t="s">
        <v>140</v>
      </c>
      <c r="K58" s="17" t="s">
        <v>140</v>
      </c>
      <c r="L58" s="17">
        <v>1</v>
      </c>
      <c r="M58" s="17" t="s">
        <v>140</v>
      </c>
      <c r="N58" s="17" t="s">
        <v>140</v>
      </c>
    </row>
    <row r="59" spans="3:14" x14ac:dyDescent="0.2">
      <c r="C59" s="1" t="s">
        <v>114</v>
      </c>
      <c r="D59" s="14">
        <f t="shared" si="4"/>
        <v>51</v>
      </c>
      <c r="E59" s="16">
        <v>24</v>
      </c>
      <c r="F59" s="16">
        <v>7</v>
      </c>
      <c r="G59" s="16">
        <v>6</v>
      </c>
      <c r="H59" s="16">
        <v>6</v>
      </c>
      <c r="I59" s="16">
        <v>4</v>
      </c>
      <c r="J59" s="17" t="s">
        <v>140</v>
      </c>
      <c r="K59" s="16">
        <v>3</v>
      </c>
      <c r="L59" s="17" t="s">
        <v>140</v>
      </c>
      <c r="M59" s="17" t="s">
        <v>140</v>
      </c>
      <c r="N59" s="16">
        <v>1</v>
      </c>
    </row>
    <row r="60" spans="3:14" x14ac:dyDescent="0.2">
      <c r="C60" s="1" t="s">
        <v>115</v>
      </c>
      <c r="D60" s="14">
        <f t="shared" si="4"/>
        <v>26</v>
      </c>
      <c r="E60" s="16">
        <v>1</v>
      </c>
      <c r="F60" s="16">
        <v>18</v>
      </c>
      <c r="G60" s="17">
        <v>2</v>
      </c>
      <c r="H60" s="17" t="s">
        <v>140</v>
      </c>
      <c r="I60" s="17">
        <v>1</v>
      </c>
      <c r="J60" s="17">
        <v>2</v>
      </c>
      <c r="K60" s="17" t="s">
        <v>140</v>
      </c>
      <c r="L60" s="17" t="s">
        <v>140</v>
      </c>
      <c r="M60" s="17" t="s">
        <v>140</v>
      </c>
      <c r="N60" s="17">
        <v>2</v>
      </c>
    </row>
    <row r="61" spans="3:14" x14ac:dyDescent="0.2">
      <c r="C61" s="1" t="s">
        <v>116</v>
      </c>
      <c r="D61" s="14">
        <f t="shared" si="4"/>
        <v>16</v>
      </c>
      <c r="E61" s="16">
        <v>1</v>
      </c>
      <c r="F61" s="17">
        <v>6</v>
      </c>
      <c r="G61" s="17" t="s">
        <v>140</v>
      </c>
      <c r="H61" s="16">
        <v>5</v>
      </c>
      <c r="I61" s="17" t="s">
        <v>140</v>
      </c>
      <c r="J61" s="17" t="s">
        <v>140</v>
      </c>
      <c r="K61" s="17" t="s">
        <v>140</v>
      </c>
      <c r="L61" s="17" t="s">
        <v>140</v>
      </c>
      <c r="M61" s="17" t="s">
        <v>140</v>
      </c>
      <c r="N61" s="16">
        <v>4</v>
      </c>
    </row>
    <row r="62" spans="3:14" x14ac:dyDescent="0.2">
      <c r="C62" s="1" t="s">
        <v>118</v>
      </c>
      <c r="D62" s="14">
        <f t="shared" si="4"/>
        <v>59</v>
      </c>
      <c r="E62" s="16">
        <v>22</v>
      </c>
      <c r="F62" s="16">
        <v>8</v>
      </c>
      <c r="G62" s="16">
        <v>3</v>
      </c>
      <c r="H62" s="16">
        <v>21</v>
      </c>
      <c r="I62" s="16">
        <v>2</v>
      </c>
      <c r="J62" s="16">
        <v>3</v>
      </c>
      <c r="K62" s="17" t="s">
        <v>140</v>
      </c>
      <c r="L62" s="17" t="s">
        <v>140</v>
      </c>
      <c r="M62" s="17" t="s">
        <v>140</v>
      </c>
      <c r="N62" s="17" t="s">
        <v>140</v>
      </c>
    </row>
    <row r="63" spans="3:14" x14ac:dyDescent="0.2">
      <c r="D63" s="8"/>
      <c r="H63" s="16"/>
      <c r="I63" s="16"/>
      <c r="J63" s="16"/>
      <c r="K63" s="16"/>
      <c r="L63" s="16"/>
      <c r="M63" s="16"/>
      <c r="N63" s="16"/>
    </row>
    <row r="64" spans="3:14" x14ac:dyDescent="0.2">
      <c r="C64" s="1" t="s">
        <v>119</v>
      </c>
      <c r="D64" s="14">
        <f t="shared" ref="D64:D69" si="5">SUM(E64:N64)</f>
        <v>185</v>
      </c>
      <c r="E64" s="16">
        <v>58</v>
      </c>
      <c r="F64" s="16">
        <v>14</v>
      </c>
      <c r="G64" s="16">
        <v>7</v>
      </c>
      <c r="H64" s="16">
        <v>64</v>
      </c>
      <c r="I64" s="17" t="s">
        <v>140</v>
      </c>
      <c r="J64" s="16">
        <v>22</v>
      </c>
      <c r="K64" s="17" t="s">
        <v>140</v>
      </c>
      <c r="L64" s="17" t="s">
        <v>140</v>
      </c>
      <c r="M64" s="17">
        <v>2</v>
      </c>
      <c r="N64" s="16">
        <v>18</v>
      </c>
    </row>
    <row r="65" spans="1:14" x14ac:dyDescent="0.2">
      <c r="C65" s="1" t="s">
        <v>120</v>
      </c>
      <c r="D65" s="14">
        <f t="shared" si="5"/>
        <v>13</v>
      </c>
      <c r="E65" s="17">
        <v>1</v>
      </c>
      <c r="F65" s="16">
        <v>2</v>
      </c>
      <c r="G65" s="17" t="s">
        <v>140</v>
      </c>
      <c r="H65" s="16">
        <v>3</v>
      </c>
      <c r="I65" s="16">
        <v>1</v>
      </c>
      <c r="J65" s="16">
        <v>5</v>
      </c>
      <c r="K65" s="17" t="s">
        <v>140</v>
      </c>
      <c r="L65" s="17" t="s">
        <v>140</v>
      </c>
      <c r="M65" s="17" t="s">
        <v>140</v>
      </c>
      <c r="N65" s="17">
        <v>1</v>
      </c>
    </row>
    <row r="66" spans="1:14" x14ac:dyDescent="0.2">
      <c r="C66" s="1" t="s">
        <v>121</v>
      </c>
      <c r="D66" s="14">
        <f t="shared" si="5"/>
        <v>22</v>
      </c>
      <c r="E66" s="16">
        <v>5</v>
      </c>
      <c r="F66" s="16">
        <v>10</v>
      </c>
      <c r="G66" s="17" t="s">
        <v>140</v>
      </c>
      <c r="H66" s="16">
        <v>3</v>
      </c>
      <c r="I66" s="16">
        <v>4</v>
      </c>
      <c r="J66" s="17" t="s">
        <v>140</v>
      </c>
      <c r="K66" s="17" t="s">
        <v>140</v>
      </c>
      <c r="L66" s="17" t="s">
        <v>140</v>
      </c>
      <c r="M66" s="17" t="s">
        <v>140</v>
      </c>
      <c r="N66" s="17" t="s">
        <v>140</v>
      </c>
    </row>
    <row r="67" spans="1:14" x14ac:dyDescent="0.2">
      <c r="C67" s="1" t="s">
        <v>122</v>
      </c>
      <c r="D67" s="14">
        <f t="shared" si="5"/>
        <v>11</v>
      </c>
      <c r="E67" s="16">
        <v>6</v>
      </c>
      <c r="F67" s="17">
        <v>1</v>
      </c>
      <c r="G67" s="17" t="s">
        <v>140</v>
      </c>
      <c r="H67" s="17">
        <v>1</v>
      </c>
      <c r="I67" s="17" t="s">
        <v>140</v>
      </c>
      <c r="J67" s="16">
        <v>2</v>
      </c>
      <c r="K67" s="17" t="s">
        <v>140</v>
      </c>
      <c r="L67" s="17" t="s">
        <v>140</v>
      </c>
      <c r="M67" s="17" t="s">
        <v>140</v>
      </c>
      <c r="N67" s="17">
        <v>1</v>
      </c>
    </row>
    <row r="68" spans="1:14" x14ac:dyDescent="0.2">
      <c r="C68" s="1" t="s">
        <v>123</v>
      </c>
      <c r="D68" s="14">
        <f t="shared" si="5"/>
        <v>3</v>
      </c>
      <c r="E68" s="17" t="s">
        <v>140</v>
      </c>
      <c r="F68" s="17" t="s">
        <v>140</v>
      </c>
      <c r="G68" s="17" t="s">
        <v>140</v>
      </c>
      <c r="H68" s="17" t="s">
        <v>140</v>
      </c>
      <c r="I68" s="17" t="s">
        <v>140</v>
      </c>
      <c r="J68" s="17">
        <v>3</v>
      </c>
      <c r="K68" s="17" t="s">
        <v>140</v>
      </c>
      <c r="L68" s="17" t="s">
        <v>140</v>
      </c>
      <c r="M68" s="17" t="s">
        <v>140</v>
      </c>
      <c r="N68" s="17" t="s">
        <v>140</v>
      </c>
    </row>
    <row r="69" spans="1:14" x14ac:dyDescent="0.2">
      <c r="C69" s="1" t="s">
        <v>124</v>
      </c>
      <c r="D69" s="14">
        <f t="shared" si="5"/>
        <v>23</v>
      </c>
      <c r="E69" s="16">
        <v>1</v>
      </c>
      <c r="F69" s="16">
        <v>15</v>
      </c>
      <c r="G69" s="17" t="s">
        <v>140</v>
      </c>
      <c r="H69" s="16">
        <v>4</v>
      </c>
      <c r="I69" s="16">
        <v>1</v>
      </c>
      <c r="J69" s="16">
        <v>2</v>
      </c>
      <c r="K69" s="17" t="s">
        <v>140</v>
      </c>
      <c r="L69" s="17" t="s">
        <v>140</v>
      </c>
      <c r="M69" s="17" t="s">
        <v>140</v>
      </c>
      <c r="N69" s="17" t="s">
        <v>140</v>
      </c>
    </row>
    <row r="70" spans="1:14" x14ac:dyDescent="0.2">
      <c r="C70" s="1" t="s">
        <v>125</v>
      </c>
      <c r="D70" s="80" t="s">
        <v>140</v>
      </c>
      <c r="E70" s="17" t="s">
        <v>140</v>
      </c>
      <c r="F70" s="17" t="s">
        <v>140</v>
      </c>
      <c r="G70" s="17" t="s">
        <v>140</v>
      </c>
      <c r="H70" s="17" t="s">
        <v>140</v>
      </c>
      <c r="I70" s="17" t="s">
        <v>140</v>
      </c>
      <c r="J70" s="17" t="s">
        <v>140</v>
      </c>
      <c r="K70" s="17" t="s">
        <v>140</v>
      </c>
      <c r="L70" s="17" t="s">
        <v>140</v>
      </c>
      <c r="M70" s="17" t="s">
        <v>140</v>
      </c>
      <c r="N70" s="17" t="s">
        <v>140</v>
      </c>
    </row>
    <row r="71" spans="1:14" ht="18" thickBot="1" x14ac:dyDescent="0.25">
      <c r="B71" s="4"/>
      <c r="C71" s="4"/>
      <c r="D71" s="36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x14ac:dyDescent="0.2">
      <c r="D72" s="1" t="s">
        <v>390</v>
      </c>
    </row>
    <row r="73" spans="1:14" x14ac:dyDescent="0.2">
      <c r="A73" s="1"/>
    </row>
  </sheetData>
  <phoneticPr fontId="2"/>
  <pageMargins left="0.37" right="0.46" top="0.52" bottom="0.59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zoomScaleNormal="100" workbookViewId="0">
      <selection activeCell="H142" sqref="H142"/>
    </sheetView>
  </sheetViews>
  <sheetFormatPr defaultColWidth="13.375" defaultRowHeight="17.25" x14ac:dyDescent="0.2"/>
  <cols>
    <col min="1" max="1" width="13.375" style="2" customWidth="1"/>
    <col min="2" max="2" width="2.125" style="2" customWidth="1"/>
    <col min="3" max="4" width="14.625" style="2" customWidth="1"/>
    <col min="5" max="10" width="13.375" style="2"/>
    <col min="11" max="11" width="14.5" style="2" customWidth="1"/>
    <col min="12" max="256" width="13.375" style="2"/>
    <col min="257" max="257" width="13.375" style="2" customWidth="1"/>
    <col min="258" max="258" width="2.125" style="2" customWidth="1"/>
    <col min="259" max="260" width="14.625" style="2" customWidth="1"/>
    <col min="261" max="266" width="13.375" style="2"/>
    <col min="267" max="267" width="14.5" style="2" customWidth="1"/>
    <col min="268" max="512" width="13.375" style="2"/>
    <col min="513" max="513" width="13.375" style="2" customWidth="1"/>
    <col min="514" max="514" width="2.125" style="2" customWidth="1"/>
    <col min="515" max="516" width="14.625" style="2" customWidth="1"/>
    <col min="517" max="522" width="13.375" style="2"/>
    <col min="523" max="523" width="14.5" style="2" customWidth="1"/>
    <col min="524" max="768" width="13.375" style="2"/>
    <col min="769" max="769" width="13.375" style="2" customWidth="1"/>
    <col min="770" max="770" width="2.125" style="2" customWidth="1"/>
    <col min="771" max="772" width="14.625" style="2" customWidth="1"/>
    <col min="773" max="778" width="13.375" style="2"/>
    <col min="779" max="779" width="14.5" style="2" customWidth="1"/>
    <col min="780" max="1024" width="13.375" style="2"/>
    <col min="1025" max="1025" width="13.375" style="2" customWidth="1"/>
    <col min="1026" max="1026" width="2.125" style="2" customWidth="1"/>
    <col min="1027" max="1028" width="14.625" style="2" customWidth="1"/>
    <col min="1029" max="1034" width="13.375" style="2"/>
    <col min="1035" max="1035" width="14.5" style="2" customWidth="1"/>
    <col min="1036" max="1280" width="13.375" style="2"/>
    <col min="1281" max="1281" width="13.375" style="2" customWidth="1"/>
    <col min="1282" max="1282" width="2.125" style="2" customWidth="1"/>
    <col min="1283" max="1284" width="14.625" style="2" customWidth="1"/>
    <col min="1285" max="1290" width="13.375" style="2"/>
    <col min="1291" max="1291" width="14.5" style="2" customWidth="1"/>
    <col min="1292" max="1536" width="13.375" style="2"/>
    <col min="1537" max="1537" width="13.375" style="2" customWidth="1"/>
    <col min="1538" max="1538" width="2.125" style="2" customWidth="1"/>
    <col min="1539" max="1540" width="14.625" style="2" customWidth="1"/>
    <col min="1541" max="1546" width="13.375" style="2"/>
    <col min="1547" max="1547" width="14.5" style="2" customWidth="1"/>
    <col min="1548" max="1792" width="13.375" style="2"/>
    <col min="1793" max="1793" width="13.375" style="2" customWidth="1"/>
    <col min="1794" max="1794" width="2.125" style="2" customWidth="1"/>
    <col min="1795" max="1796" width="14.625" style="2" customWidth="1"/>
    <col min="1797" max="1802" width="13.375" style="2"/>
    <col min="1803" max="1803" width="14.5" style="2" customWidth="1"/>
    <col min="1804" max="2048" width="13.375" style="2"/>
    <col min="2049" max="2049" width="13.375" style="2" customWidth="1"/>
    <col min="2050" max="2050" width="2.125" style="2" customWidth="1"/>
    <col min="2051" max="2052" width="14.625" style="2" customWidth="1"/>
    <col min="2053" max="2058" width="13.375" style="2"/>
    <col min="2059" max="2059" width="14.5" style="2" customWidth="1"/>
    <col min="2060" max="2304" width="13.375" style="2"/>
    <col min="2305" max="2305" width="13.375" style="2" customWidth="1"/>
    <col min="2306" max="2306" width="2.125" style="2" customWidth="1"/>
    <col min="2307" max="2308" width="14.625" style="2" customWidth="1"/>
    <col min="2309" max="2314" width="13.375" style="2"/>
    <col min="2315" max="2315" width="14.5" style="2" customWidth="1"/>
    <col min="2316" max="2560" width="13.375" style="2"/>
    <col min="2561" max="2561" width="13.375" style="2" customWidth="1"/>
    <col min="2562" max="2562" width="2.125" style="2" customWidth="1"/>
    <col min="2563" max="2564" width="14.625" style="2" customWidth="1"/>
    <col min="2565" max="2570" width="13.375" style="2"/>
    <col min="2571" max="2571" width="14.5" style="2" customWidth="1"/>
    <col min="2572" max="2816" width="13.375" style="2"/>
    <col min="2817" max="2817" width="13.375" style="2" customWidth="1"/>
    <col min="2818" max="2818" width="2.125" style="2" customWidth="1"/>
    <col min="2819" max="2820" width="14.625" style="2" customWidth="1"/>
    <col min="2821" max="2826" width="13.375" style="2"/>
    <col min="2827" max="2827" width="14.5" style="2" customWidth="1"/>
    <col min="2828" max="3072" width="13.375" style="2"/>
    <col min="3073" max="3073" width="13.375" style="2" customWidth="1"/>
    <col min="3074" max="3074" width="2.125" style="2" customWidth="1"/>
    <col min="3075" max="3076" width="14.625" style="2" customWidth="1"/>
    <col min="3077" max="3082" width="13.375" style="2"/>
    <col min="3083" max="3083" width="14.5" style="2" customWidth="1"/>
    <col min="3084" max="3328" width="13.375" style="2"/>
    <col min="3329" max="3329" width="13.375" style="2" customWidth="1"/>
    <col min="3330" max="3330" width="2.125" style="2" customWidth="1"/>
    <col min="3331" max="3332" width="14.625" style="2" customWidth="1"/>
    <col min="3333" max="3338" width="13.375" style="2"/>
    <col min="3339" max="3339" width="14.5" style="2" customWidth="1"/>
    <col min="3340" max="3584" width="13.375" style="2"/>
    <col min="3585" max="3585" width="13.375" style="2" customWidth="1"/>
    <col min="3586" max="3586" width="2.125" style="2" customWidth="1"/>
    <col min="3587" max="3588" width="14.625" style="2" customWidth="1"/>
    <col min="3589" max="3594" width="13.375" style="2"/>
    <col min="3595" max="3595" width="14.5" style="2" customWidth="1"/>
    <col min="3596" max="3840" width="13.375" style="2"/>
    <col min="3841" max="3841" width="13.375" style="2" customWidth="1"/>
    <col min="3842" max="3842" width="2.125" style="2" customWidth="1"/>
    <col min="3843" max="3844" width="14.625" style="2" customWidth="1"/>
    <col min="3845" max="3850" width="13.375" style="2"/>
    <col min="3851" max="3851" width="14.5" style="2" customWidth="1"/>
    <col min="3852" max="4096" width="13.375" style="2"/>
    <col min="4097" max="4097" width="13.375" style="2" customWidth="1"/>
    <col min="4098" max="4098" width="2.125" style="2" customWidth="1"/>
    <col min="4099" max="4100" width="14.625" style="2" customWidth="1"/>
    <col min="4101" max="4106" width="13.375" style="2"/>
    <col min="4107" max="4107" width="14.5" style="2" customWidth="1"/>
    <col min="4108" max="4352" width="13.375" style="2"/>
    <col min="4353" max="4353" width="13.375" style="2" customWidth="1"/>
    <col min="4354" max="4354" width="2.125" style="2" customWidth="1"/>
    <col min="4355" max="4356" width="14.625" style="2" customWidth="1"/>
    <col min="4357" max="4362" width="13.375" style="2"/>
    <col min="4363" max="4363" width="14.5" style="2" customWidth="1"/>
    <col min="4364" max="4608" width="13.375" style="2"/>
    <col min="4609" max="4609" width="13.375" style="2" customWidth="1"/>
    <col min="4610" max="4610" width="2.125" style="2" customWidth="1"/>
    <col min="4611" max="4612" width="14.625" style="2" customWidth="1"/>
    <col min="4613" max="4618" width="13.375" style="2"/>
    <col min="4619" max="4619" width="14.5" style="2" customWidth="1"/>
    <col min="4620" max="4864" width="13.375" style="2"/>
    <col min="4865" max="4865" width="13.375" style="2" customWidth="1"/>
    <col min="4866" max="4866" width="2.125" style="2" customWidth="1"/>
    <col min="4867" max="4868" width="14.625" style="2" customWidth="1"/>
    <col min="4869" max="4874" width="13.375" style="2"/>
    <col min="4875" max="4875" width="14.5" style="2" customWidth="1"/>
    <col min="4876" max="5120" width="13.375" style="2"/>
    <col min="5121" max="5121" width="13.375" style="2" customWidth="1"/>
    <col min="5122" max="5122" width="2.125" style="2" customWidth="1"/>
    <col min="5123" max="5124" width="14.625" style="2" customWidth="1"/>
    <col min="5125" max="5130" width="13.375" style="2"/>
    <col min="5131" max="5131" width="14.5" style="2" customWidth="1"/>
    <col min="5132" max="5376" width="13.375" style="2"/>
    <col min="5377" max="5377" width="13.375" style="2" customWidth="1"/>
    <col min="5378" max="5378" width="2.125" style="2" customWidth="1"/>
    <col min="5379" max="5380" width="14.625" style="2" customWidth="1"/>
    <col min="5381" max="5386" width="13.375" style="2"/>
    <col min="5387" max="5387" width="14.5" style="2" customWidth="1"/>
    <col min="5388" max="5632" width="13.375" style="2"/>
    <col min="5633" max="5633" width="13.375" style="2" customWidth="1"/>
    <col min="5634" max="5634" width="2.125" style="2" customWidth="1"/>
    <col min="5635" max="5636" width="14.625" style="2" customWidth="1"/>
    <col min="5637" max="5642" width="13.375" style="2"/>
    <col min="5643" max="5643" width="14.5" style="2" customWidth="1"/>
    <col min="5644" max="5888" width="13.375" style="2"/>
    <col min="5889" max="5889" width="13.375" style="2" customWidth="1"/>
    <col min="5890" max="5890" width="2.125" style="2" customWidth="1"/>
    <col min="5891" max="5892" width="14.625" style="2" customWidth="1"/>
    <col min="5893" max="5898" width="13.375" style="2"/>
    <col min="5899" max="5899" width="14.5" style="2" customWidth="1"/>
    <col min="5900" max="6144" width="13.375" style="2"/>
    <col min="6145" max="6145" width="13.375" style="2" customWidth="1"/>
    <col min="6146" max="6146" width="2.125" style="2" customWidth="1"/>
    <col min="6147" max="6148" width="14.625" style="2" customWidth="1"/>
    <col min="6149" max="6154" width="13.375" style="2"/>
    <col min="6155" max="6155" width="14.5" style="2" customWidth="1"/>
    <col min="6156" max="6400" width="13.375" style="2"/>
    <col min="6401" max="6401" width="13.375" style="2" customWidth="1"/>
    <col min="6402" max="6402" width="2.125" style="2" customWidth="1"/>
    <col min="6403" max="6404" width="14.625" style="2" customWidth="1"/>
    <col min="6405" max="6410" width="13.375" style="2"/>
    <col min="6411" max="6411" width="14.5" style="2" customWidth="1"/>
    <col min="6412" max="6656" width="13.375" style="2"/>
    <col min="6657" max="6657" width="13.375" style="2" customWidth="1"/>
    <col min="6658" max="6658" width="2.125" style="2" customWidth="1"/>
    <col min="6659" max="6660" width="14.625" style="2" customWidth="1"/>
    <col min="6661" max="6666" width="13.375" style="2"/>
    <col min="6667" max="6667" width="14.5" style="2" customWidth="1"/>
    <col min="6668" max="6912" width="13.375" style="2"/>
    <col min="6913" max="6913" width="13.375" style="2" customWidth="1"/>
    <col min="6914" max="6914" width="2.125" style="2" customWidth="1"/>
    <col min="6915" max="6916" width="14.625" style="2" customWidth="1"/>
    <col min="6917" max="6922" width="13.375" style="2"/>
    <col min="6923" max="6923" width="14.5" style="2" customWidth="1"/>
    <col min="6924" max="7168" width="13.375" style="2"/>
    <col min="7169" max="7169" width="13.375" style="2" customWidth="1"/>
    <col min="7170" max="7170" width="2.125" style="2" customWidth="1"/>
    <col min="7171" max="7172" width="14.625" style="2" customWidth="1"/>
    <col min="7173" max="7178" width="13.375" style="2"/>
    <col min="7179" max="7179" width="14.5" style="2" customWidth="1"/>
    <col min="7180" max="7424" width="13.375" style="2"/>
    <col min="7425" max="7425" width="13.375" style="2" customWidth="1"/>
    <col min="7426" max="7426" width="2.125" style="2" customWidth="1"/>
    <col min="7427" max="7428" width="14.625" style="2" customWidth="1"/>
    <col min="7429" max="7434" width="13.375" style="2"/>
    <col min="7435" max="7435" width="14.5" style="2" customWidth="1"/>
    <col min="7436" max="7680" width="13.375" style="2"/>
    <col min="7681" max="7681" width="13.375" style="2" customWidth="1"/>
    <col min="7682" max="7682" width="2.125" style="2" customWidth="1"/>
    <col min="7683" max="7684" width="14.625" style="2" customWidth="1"/>
    <col min="7685" max="7690" width="13.375" style="2"/>
    <col min="7691" max="7691" width="14.5" style="2" customWidth="1"/>
    <col min="7692" max="7936" width="13.375" style="2"/>
    <col min="7937" max="7937" width="13.375" style="2" customWidth="1"/>
    <col min="7938" max="7938" width="2.125" style="2" customWidth="1"/>
    <col min="7939" max="7940" width="14.625" style="2" customWidth="1"/>
    <col min="7941" max="7946" width="13.375" style="2"/>
    <col min="7947" max="7947" width="14.5" style="2" customWidth="1"/>
    <col min="7948" max="8192" width="13.375" style="2"/>
    <col min="8193" max="8193" width="13.375" style="2" customWidth="1"/>
    <col min="8194" max="8194" width="2.125" style="2" customWidth="1"/>
    <col min="8195" max="8196" width="14.625" style="2" customWidth="1"/>
    <col min="8197" max="8202" width="13.375" style="2"/>
    <col min="8203" max="8203" width="14.5" style="2" customWidth="1"/>
    <col min="8204" max="8448" width="13.375" style="2"/>
    <col min="8449" max="8449" width="13.375" style="2" customWidth="1"/>
    <col min="8450" max="8450" width="2.125" style="2" customWidth="1"/>
    <col min="8451" max="8452" width="14.625" style="2" customWidth="1"/>
    <col min="8453" max="8458" width="13.375" style="2"/>
    <col min="8459" max="8459" width="14.5" style="2" customWidth="1"/>
    <col min="8460" max="8704" width="13.375" style="2"/>
    <col min="8705" max="8705" width="13.375" style="2" customWidth="1"/>
    <col min="8706" max="8706" width="2.125" style="2" customWidth="1"/>
    <col min="8707" max="8708" width="14.625" style="2" customWidth="1"/>
    <col min="8709" max="8714" width="13.375" style="2"/>
    <col min="8715" max="8715" width="14.5" style="2" customWidth="1"/>
    <col min="8716" max="8960" width="13.375" style="2"/>
    <col min="8961" max="8961" width="13.375" style="2" customWidth="1"/>
    <col min="8962" max="8962" width="2.125" style="2" customWidth="1"/>
    <col min="8963" max="8964" width="14.625" style="2" customWidth="1"/>
    <col min="8965" max="8970" width="13.375" style="2"/>
    <col min="8971" max="8971" width="14.5" style="2" customWidth="1"/>
    <col min="8972" max="9216" width="13.375" style="2"/>
    <col min="9217" max="9217" width="13.375" style="2" customWidth="1"/>
    <col min="9218" max="9218" width="2.125" style="2" customWidth="1"/>
    <col min="9219" max="9220" width="14.625" style="2" customWidth="1"/>
    <col min="9221" max="9226" width="13.375" style="2"/>
    <col min="9227" max="9227" width="14.5" style="2" customWidth="1"/>
    <col min="9228" max="9472" width="13.375" style="2"/>
    <col min="9473" max="9473" width="13.375" style="2" customWidth="1"/>
    <col min="9474" max="9474" width="2.125" style="2" customWidth="1"/>
    <col min="9475" max="9476" width="14.625" style="2" customWidth="1"/>
    <col min="9477" max="9482" width="13.375" style="2"/>
    <col min="9483" max="9483" width="14.5" style="2" customWidth="1"/>
    <col min="9484" max="9728" width="13.375" style="2"/>
    <col min="9729" max="9729" width="13.375" style="2" customWidth="1"/>
    <col min="9730" max="9730" width="2.125" style="2" customWidth="1"/>
    <col min="9731" max="9732" width="14.625" style="2" customWidth="1"/>
    <col min="9733" max="9738" width="13.375" style="2"/>
    <col min="9739" max="9739" width="14.5" style="2" customWidth="1"/>
    <col min="9740" max="9984" width="13.375" style="2"/>
    <col min="9985" max="9985" width="13.375" style="2" customWidth="1"/>
    <col min="9986" max="9986" width="2.125" style="2" customWidth="1"/>
    <col min="9987" max="9988" width="14.625" style="2" customWidth="1"/>
    <col min="9989" max="9994" width="13.375" style="2"/>
    <col min="9995" max="9995" width="14.5" style="2" customWidth="1"/>
    <col min="9996" max="10240" width="13.375" style="2"/>
    <col min="10241" max="10241" width="13.375" style="2" customWidth="1"/>
    <col min="10242" max="10242" width="2.125" style="2" customWidth="1"/>
    <col min="10243" max="10244" width="14.625" style="2" customWidth="1"/>
    <col min="10245" max="10250" width="13.375" style="2"/>
    <col min="10251" max="10251" width="14.5" style="2" customWidth="1"/>
    <col min="10252" max="10496" width="13.375" style="2"/>
    <col min="10497" max="10497" width="13.375" style="2" customWidth="1"/>
    <col min="10498" max="10498" width="2.125" style="2" customWidth="1"/>
    <col min="10499" max="10500" width="14.625" style="2" customWidth="1"/>
    <col min="10501" max="10506" width="13.375" style="2"/>
    <col min="10507" max="10507" width="14.5" style="2" customWidth="1"/>
    <col min="10508" max="10752" width="13.375" style="2"/>
    <col min="10753" max="10753" width="13.375" style="2" customWidth="1"/>
    <col min="10754" max="10754" width="2.125" style="2" customWidth="1"/>
    <col min="10755" max="10756" width="14.625" style="2" customWidth="1"/>
    <col min="10757" max="10762" width="13.375" style="2"/>
    <col min="10763" max="10763" width="14.5" style="2" customWidth="1"/>
    <col min="10764" max="11008" width="13.375" style="2"/>
    <col min="11009" max="11009" width="13.375" style="2" customWidth="1"/>
    <col min="11010" max="11010" width="2.125" style="2" customWidth="1"/>
    <col min="11011" max="11012" width="14.625" style="2" customWidth="1"/>
    <col min="11013" max="11018" width="13.375" style="2"/>
    <col min="11019" max="11019" width="14.5" style="2" customWidth="1"/>
    <col min="11020" max="11264" width="13.375" style="2"/>
    <col min="11265" max="11265" width="13.375" style="2" customWidth="1"/>
    <col min="11266" max="11266" width="2.125" style="2" customWidth="1"/>
    <col min="11267" max="11268" width="14.625" style="2" customWidth="1"/>
    <col min="11269" max="11274" width="13.375" style="2"/>
    <col min="11275" max="11275" width="14.5" style="2" customWidth="1"/>
    <col min="11276" max="11520" width="13.375" style="2"/>
    <col min="11521" max="11521" width="13.375" style="2" customWidth="1"/>
    <col min="11522" max="11522" width="2.125" style="2" customWidth="1"/>
    <col min="11523" max="11524" width="14.625" style="2" customWidth="1"/>
    <col min="11525" max="11530" width="13.375" style="2"/>
    <col min="11531" max="11531" width="14.5" style="2" customWidth="1"/>
    <col min="11532" max="11776" width="13.375" style="2"/>
    <col min="11777" max="11777" width="13.375" style="2" customWidth="1"/>
    <col min="11778" max="11778" width="2.125" style="2" customWidth="1"/>
    <col min="11779" max="11780" width="14.625" style="2" customWidth="1"/>
    <col min="11781" max="11786" width="13.375" style="2"/>
    <col min="11787" max="11787" width="14.5" style="2" customWidth="1"/>
    <col min="11788" max="12032" width="13.375" style="2"/>
    <col min="12033" max="12033" width="13.375" style="2" customWidth="1"/>
    <col min="12034" max="12034" width="2.125" style="2" customWidth="1"/>
    <col min="12035" max="12036" width="14.625" style="2" customWidth="1"/>
    <col min="12037" max="12042" width="13.375" style="2"/>
    <col min="12043" max="12043" width="14.5" style="2" customWidth="1"/>
    <col min="12044" max="12288" width="13.375" style="2"/>
    <col min="12289" max="12289" width="13.375" style="2" customWidth="1"/>
    <col min="12290" max="12290" width="2.125" style="2" customWidth="1"/>
    <col min="12291" max="12292" width="14.625" style="2" customWidth="1"/>
    <col min="12293" max="12298" width="13.375" style="2"/>
    <col min="12299" max="12299" width="14.5" style="2" customWidth="1"/>
    <col min="12300" max="12544" width="13.375" style="2"/>
    <col min="12545" max="12545" width="13.375" style="2" customWidth="1"/>
    <col min="12546" max="12546" width="2.125" style="2" customWidth="1"/>
    <col min="12547" max="12548" width="14.625" style="2" customWidth="1"/>
    <col min="12549" max="12554" width="13.375" style="2"/>
    <col min="12555" max="12555" width="14.5" style="2" customWidth="1"/>
    <col min="12556" max="12800" width="13.375" style="2"/>
    <col min="12801" max="12801" width="13.375" style="2" customWidth="1"/>
    <col min="12802" max="12802" width="2.125" style="2" customWidth="1"/>
    <col min="12803" max="12804" width="14.625" style="2" customWidth="1"/>
    <col min="12805" max="12810" width="13.375" style="2"/>
    <col min="12811" max="12811" width="14.5" style="2" customWidth="1"/>
    <col min="12812" max="13056" width="13.375" style="2"/>
    <col min="13057" max="13057" width="13.375" style="2" customWidth="1"/>
    <col min="13058" max="13058" width="2.125" style="2" customWidth="1"/>
    <col min="13059" max="13060" width="14.625" style="2" customWidth="1"/>
    <col min="13061" max="13066" width="13.375" style="2"/>
    <col min="13067" max="13067" width="14.5" style="2" customWidth="1"/>
    <col min="13068" max="13312" width="13.375" style="2"/>
    <col min="13313" max="13313" width="13.375" style="2" customWidth="1"/>
    <col min="13314" max="13314" width="2.125" style="2" customWidth="1"/>
    <col min="13315" max="13316" width="14.625" style="2" customWidth="1"/>
    <col min="13317" max="13322" width="13.375" style="2"/>
    <col min="13323" max="13323" width="14.5" style="2" customWidth="1"/>
    <col min="13324" max="13568" width="13.375" style="2"/>
    <col min="13569" max="13569" width="13.375" style="2" customWidth="1"/>
    <col min="13570" max="13570" width="2.125" style="2" customWidth="1"/>
    <col min="13571" max="13572" width="14.625" style="2" customWidth="1"/>
    <col min="13573" max="13578" width="13.375" style="2"/>
    <col min="13579" max="13579" width="14.5" style="2" customWidth="1"/>
    <col min="13580" max="13824" width="13.375" style="2"/>
    <col min="13825" max="13825" width="13.375" style="2" customWidth="1"/>
    <col min="13826" max="13826" width="2.125" style="2" customWidth="1"/>
    <col min="13827" max="13828" width="14.625" style="2" customWidth="1"/>
    <col min="13829" max="13834" width="13.375" style="2"/>
    <col min="13835" max="13835" width="14.5" style="2" customWidth="1"/>
    <col min="13836" max="14080" width="13.375" style="2"/>
    <col min="14081" max="14081" width="13.375" style="2" customWidth="1"/>
    <col min="14082" max="14082" width="2.125" style="2" customWidth="1"/>
    <col min="14083" max="14084" width="14.625" style="2" customWidth="1"/>
    <col min="14085" max="14090" width="13.375" style="2"/>
    <col min="14091" max="14091" width="14.5" style="2" customWidth="1"/>
    <col min="14092" max="14336" width="13.375" style="2"/>
    <col min="14337" max="14337" width="13.375" style="2" customWidth="1"/>
    <col min="14338" max="14338" width="2.125" style="2" customWidth="1"/>
    <col min="14339" max="14340" width="14.625" style="2" customWidth="1"/>
    <col min="14341" max="14346" width="13.375" style="2"/>
    <col min="14347" max="14347" width="14.5" style="2" customWidth="1"/>
    <col min="14348" max="14592" width="13.375" style="2"/>
    <col min="14593" max="14593" width="13.375" style="2" customWidth="1"/>
    <col min="14594" max="14594" width="2.125" style="2" customWidth="1"/>
    <col min="14595" max="14596" width="14.625" style="2" customWidth="1"/>
    <col min="14597" max="14602" width="13.375" style="2"/>
    <col min="14603" max="14603" width="14.5" style="2" customWidth="1"/>
    <col min="14604" max="14848" width="13.375" style="2"/>
    <col min="14849" max="14849" width="13.375" style="2" customWidth="1"/>
    <col min="14850" max="14850" width="2.125" style="2" customWidth="1"/>
    <col min="14851" max="14852" width="14.625" style="2" customWidth="1"/>
    <col min="14853" max="14858" width="13.375" style="2"/>
    <col min="14859" max="14859" width="14.5" style="2" customWidth="1"/>
    <col min="14860" max="15104" width="13.375" style="2"/>
    <col min="15105" max="15105" width="13.375" style="2" customWidth="1"/>
    <col min="15106" max="15106" width="2.125" style="2" customWidth="1"/>
    <col min="15107" max="15108" width="14.625" style="2" customWidth="1"/>
    <col min="15109" max="15114" width="13.375" style="2"/>
    <col min="15115" max="15115" width="14.5" style="2" customWidth="1"/>
    <col min="15116" max="15360" width="13.375" style="2"/>
    <col min="15361" max="15361" width="13.375" style="2" customWidth="1"/>
    <col min="15362" max="15362" width="2.125" style="2" customWidth="1"/>
    <col min="15363" max="15364" width="14.625" style="2" customWidth="1"/>
    <col min="15365" max="15370" width="13.375" style="2"/>
    <col min="15371" max="15371" width="14.5" style="2" customWidth="1"/>
    <col min="15372" max="15616" width="13.375" style="2"/>
    <col min="15617" max="15617" width="13.375" style="2" customWidth="1"/>
    <col min="15618" max="15618" width="2.125" style="2" customWidth="1"/>
    <col min="15619" max="15620" width="14.625" style="2" customWidth="1"/>
    <col min="15621" max="15626" width="13.375" style="2"/>
    <col min="15627" max="15627" width="14.5" style="2" customWidth="1"/>
    <col min="15628" max="15872" width="13.375" style="2"/>
    <col min="15873" max="15873" width="13.375" style="2" customWidth="1"/>
    <col min="15874" max="15874" width="2.125" style="2" customWidth="1"/>
    <col min="15875" max="15876" width="14.625" style="2" customWidth="1"/>
    <col min="15877" max="15882" width="13.375" style="2"/>
    <col min="15883" max="15883" width="14.5" style="2" customWidth="1"/>
    <col min="15884" max="16128" width="13.375" style="2"/>
    <col min="16129" max="16129" width="13.375" style="2" customWidth="1"/>
    <col min="16130" max="16130" width="2.125" style="2" customWidth="1"/>
    <col min="16131" max="16132" width="14.625" style="2" customWidth="1"/>
    <col min="16133" max="16138" width="13.375" style="2"/>
    <col min="16139" max="16139" width="14.5" style="2" customWidth="1"/>
    <col min="16140" max="16384" width="13.375" style="2"/>
  </cols>
  <sheetData>
    <row r="1" spans="1:11" x14ac:dyDescent="0.2">
      <c r="A1" s="1"/>
    </row>
    <row r="6" spans="1:11" x14ac:dyDescent="0.2">
      <c r="F6" s="3" t="s">
        <v>391</v>
      </c>
    </row>
    <row r="7" spans="1:11" ht="18" thickBot="1" x14ac:dyDescent="0.25">
      <c r="B7" s="4"/>
      <c r="C7" s="4"/>
      <c r="D7" s="39" t="s">
        <v>392</v>
      </c>
      <c r="E7" s="4"/>
      <c r="F7" s="4"/>
      <c r="G7" s="4"/>
      <c r="H7" s="4"/>
      <c r="I7" s="4"/>
      <c r="J7" s="4"/>
      <c r="K7" s="5" t="s">
        <v>2</v>
      </c>
    </row>
    <row r="8" spans="1:11" x14ac:dyDescent="0.2">
      <c r="D8" s="7" t="s">
        <v>332</v>
      </c>
      <c r="E8" s="7" t="s">
        <v>333</v>
      </c>
      <c r="F8" s="7" t="s">
        <v>334</v>
      </c>
      <c r="G8" s="7" t="s">
        <v>335</v>
      </c>
      <c r="H8" s="7" t="s">
        <v>345</v>
      </c>
      <c r="I8" s="7" t="s">
        <v>346</v>
      </c>
      <c r="J8" s="7" t="s">
        <v>347</v>
      </c>
      <c r="K8" s="77">
        <v>2000</v>
      </c>
    </row>
    <row r="9" spans="1:11" x14ac:dyDescent="0.2">
      <c r="B9" s="9"/>
      <c r="C9" s="9"/>
      <c r="D9" s="12" t="s">
        <v>393</v>
      </c>
      <c r="E9" s="12" t="s">
        <v>394</v>
      </c>
      <c r="F9" s="12" t="s">
        <v>395</v>
      </c>
      <c r="G9" s="12" t="s">
        <v>396</v>
      </c>
      <c r="H9" s="12" t="s">
        <v>397</v>
      </c>
      <c r="I9" s="12" t="s">
        <v>41</v>
      </c>
      <c r="J9" s="12" t="s">
        <v>42</v>
      </c>
      <c r="K9" s="12" t="s">
        <v>398</v>
      </c>
    </row>
    <row r="10" spans="1:11" x14ac:dyDescent="0.2">
      <c r="D10" s="74"/>
    </row>
    <row r="11" spans="1:11" x14ac:dyDescent="0.2">
      <c r="C11" s="53" t="s">
        <v>204</v>
      </c>
      <c r="D11" s="11">
        <f t="shared" ref="D11:K11" si="0">D13+D43</f>
        <v>1026975</v>
      </c>
      <c r="E11" s="6">
        <f t="shared" si="0"/>
        <v>1042736</v>
      </c>
      <c r="F11" s="6">
        <f t="shared" si="0"/>
        <v>1072118</v>
      </c>
      <c r="G11" s="6">
        <f t="shared" si="0"/>
        <v>1087012</v>
      </c>
      <c r="H11" s="6">
        <f t="shared" si="0"/>
        <v>1087206</v>
      </c>
      <c r="I11" s="6">
        <f t="shared" si="0"/>
        <v>1074325</v>
      </c>
      <c r="J11" s="6">
        <f t="shared" si="0"/>
        <v>1080435</v>
      </c>
      <c r="K11" s="6">
        <f t="shared" si="0"/>
        <v>1069912</v>
      </c>
    </row>
    <row r="12" spans="1:11" x14ac:dyDescent="0.2">
      <c r="C12" s="6"/>
      <c r="D12" s="11"/>
      <c r="E12" s="6"/>
      <c r="F12" s="6"/>
      <c r="G12" s="6"/>
      <c r="H12" s="6"/>
      <c r="I12" s="6"/>
      <c r="J12" s="6"/>
    </row>
    <row r="13" spans="1:11" x14ac:dyDescent="0.2">
      <c r="C13" s="53" t="s">
        <v>221</v>
      </c>
      <c r="D13" s="11">
        <f t="shared" ref="D13:K13" si="1">SUM(D15:D40)</f>
        <v>497256</v>
      </c>
      <c r="E13" s="6">
        <f t="shared" si="1"/>
        <v>503202</v>
      </c>
      <c r="F13" s="6">
        <f t="shared" si="1"/>
        <v>517868</v>
      </c>
      <c r="G13" s="6">
        <f t="shared" si="1"/>
        <v>523467</v>
      </c>
      <c r="H13" s="6">
        <f t="shared" si="1"/>
        <v>520172</v>
      </c>
      <c r="I13" s="6">
        <f t="shared" si="1"/>
        <v>510777</v>
      </c>
      <c r="J13" s="6">
        <f t="shared" si="1"/>
        <v>513450</v>
      </c>
      <c r="K13" s="6">
        <f t="shared" si="1"/>
        <v>506882</v>
      </c>
    </row>
    <row r="14" spans="1:11" x14ac:dyDescent="0.2">
      <c r="D14" s="8"/>
    </row>
    <row r="15" spans="1:11" x14ac:dyDescent="0.2">
      <c r="C15" s="1" t="s">
        <v>399</v>
      </c>
      <c r="D15" s="25">
        <v>41585</v>
      </c>
      <c r="E15" s="16">
        <v>42791</v>
      </c>
      <c r="F15" s="16">
        <v>45876</v>
      </c>
      <c r="G15" s="16">
        <v>37639</v>
      </c>
      <c r="H15" s="16">
        <v>32519</v>
      </c>
      <c r="I15" s="16">
        <v>28532</v>
      </c>
      <c r="J15" s="16">
        <v>26165</v>
      </c>
      <c r="K15" s="2">
        <v>24754</v>
      </c>
    </row>
    <row r="16" spans="1:11" x14ac:dyDescent="0.2">
      <c r="C16" s="1" t="s">
        <v>400</v>
      </c>
      <c r="D16" s="25">
        <v>40710</v>
      </c>
      <c r="E16" s="16">
        <v>41594</v>
      </c>
      <c r="F16" s="16">
        <v>42268</v>
      </c>
      <c r="G16" s="16">
        <v>46026</v>
      </c>
      <c r="H16" s="16">
        <v>37450</v>
      </c>
      <c r="I16" s="16">
        <v>32977</v>
      </c>
      <c r="J16" s="16">
        <v>30216</v>
      </c>
      <c r="K16" s="2">
        <v>26778</v>
      </c>
    </row>
    <row r="17" spans="3:11" x14ac:dyDescent="0.2">
      <c r="C17" s="1" t="s">
        <v>401</v>
      </c>
      <c r="D17" s="25">
        <v>46264</v>
      </c>
      <c r="E17" s="16">
        <v>40580</v>
      </c>
      <c r="F17" s="16">
        <v>41428</v>
      </c>
      <c r="G17" s="16">
        <v>42149</v>
      </c>
      <c r="H17" s="16">
        <v>45855</v>
      </c>
      <c r="I17" s="16">
        <v>37414</v>
      </c>
      <c r="J17" s="16">
        <v>33839</v>
      </c>
      <c r="K17" s="2">
        <v>30280</v>
      </c>
    </row>
    <row r="18" spans="3:11" x14ac:dyDescent="0.2">
      <c r="C18" s="1" t="s">
        <v>402</v>
      </c>
      <c r="D18" s="25">
        <v>49538</v>
      </c>
      <c r="E18" s="16">
        <v>39248</v>
      </c>
      <c r="F18" s="16">
        <v>35150</v>
      </c>
      <c r="G18" s="16">
        <v>36868</v>
      </c>
      <c r="H18" s="16">
        <v>38284</v>
      </c>
      <c r="I18" s="16">
        <v>40817</v>
      </c>
      <c r="J18" s="16">
        <v>34628</v>
      </c>
      <c r="K18" s="2">
        <v>31223</v>
      </c>
    </row>
    <row r="19" spans="3:11" x14ac:dyDescent="0.2">
      <c r="C19" s="1" t="s">
        <v>403</v>
      </c>
      <c r="D19" s="25">
        <v>38544</v>
      </c>
      <c r="E19" s="16">
        <v>42421</v>
      </c>
      <c r="F19" s="16">
        <v>32650</v>
      </c>
      <c r="G19" s="16">
        <v>27808</v>
      </c>
      <c r="H19" s="16">
        <v>27289</v>
      </c>
      <c r="I19" s="16">
        <v>26892</v>
      </c>
      <c r="J19" s="16">
        <v>32771</v>
      </c>
      <c r="K19" s="2">
        <v>27276</v>
      </c>
    </row>
    <row r="20" spans="3:11" x14ac:dyDescent="0.2">
      <c r="D20" s="8"/>
    </row>
    <row r="21" spans="3:11" x14ac:dyDescent="0.2">
      <c r="C21" s="1" t="s">
        <v>404</v>
      </c>
      <c r="D21" s="25">
        <v>38531</v>
      </c>
      <c r="E21" s="16">
        <v>39502</v>
      </c>
      <c r="F21" s="16">
        <v>44431</v>
      </c>
      <c r="G21" s="16">
        <v>35324</v>
      </c>
      <c r="H21" s="16">
        <v>29899</v>
      </c>
      <c r="I21" s="16">
        <v>28492</v>
      </c>
      <c r="J21" s="16">
        <v>29806</v>
      </c>
      <c r="K21" s="2">
        <v>33825</v>
      </c>
    </row>
    <row r="22" spans="3:11" x14ac:dyDescent="0.2">
      <c r="C22" s="1" t="s">
        <v>405</v>
      </c>
      <c r="D22" s="25">
        <v>41827</v>
      </c>
      <c r="E22" s="16">
        <v>38195</v>
      </c>
      <c r="F22" s="16">
        <v>39752</v>
      </c>
      <c r="G22" s="16">
        <v>44576</v>
      </c>
      <c r="H22" s="16">
        <v>35379</v>
      </c>
      <c r="I22" s="16">
        <v>30131</v>
      </c>
      <c r="J22" s="16">
        <v>30351</v>
      </c>
      <c r="K22" s="2">
        <v>30237</v>
      </c>
    </row>
    <row r="23" spans="3:11" x14ac:dyDescent="0.2">
      <c r="C23" s="1" t="s">
        <v>406</v>
      </c>
      <c r="D23" s="25">
        <v>40774</v>
      </c>
      <c r="E23" s="16">
        <v>41116</v>
      </c>
      <c r="F23" s="16">
        <v>37526</v>
      </c>
      <c r="G23" s="16">
        <v>39359</v>
      </c>
      <c r="H23" s="16">
        <v>44194</v>
      </c>
      <c r="I23" s="16">
        <v>35463</v>
      </c>
      <c r="J23" s="16">
        <v>31645</v>
      </c>
      <c r="K23" s="2">
        <v>30645</v>
      </c>
    </row>
    <row r="24" spans="3:11" x14ac:dyDescent="0.2">
      <c r="C24" s="1" t="s">
        <v>407</v>
      </c>
      <c r="D24" s="25">
        <v>29831</v>
      </c>
      <c r="E24" s="16">
        <v>39200</v>
      </c>
      <c r="F24" s="16">
        <v>40538</v>
      </c>
      <c r="G24" s="16">
        <v>36869</v>
      </c>
      <c r="H24" s="16">
        <v>38614</v>
      </c>
      <c r="I24" s="16">
        <v>43840</v>
      </c>
      <c r="J24" s="16">
        <v>36426</v>
      </c>
      <c r="K24" s="2">
        <v>31550</v>
      </c>
    </row>
    <row r="25" spans="3:11" x14ac:dyDescent="0.2">
      <c r="C25" s="1" t="s">
        <v>408</v>
      </c>
      <c r="D25" s="25">
        <v>24812</v>
      </c>
      <c r="E25" s="16">
        <v>28736</v>
      </c>
      <c r="F25" s="16">
        <v>38762</v>
      </c>
      <c r="G25" s="16">
        <v>39180</v>
      </c>
      <c r="H25" s="16">
        <v>35691</v>
      </c>
      <c r="I25" s="16">
        <v>37674</v>
      </c>
      <c r="J25" s="16">
        <v>43977</v>
      </c>
      <c r="K25" s="2">
        <v>35763</v>
      </c>
    </row>
    <row r="26" spans="3:11" x14ac:dyDescent="0.2">
      <c r="D26" s="8"/>
    </row>
    <row r="27" spans="3:11" x14ac:dyDescent="0.2">
      <c r="C27" s="1" t="s">
        <v>409</v>
      </c>
      <c r="D27" s="25">
        <v>24379</v>
      </c>
      <c r="E27" s="16">
        <v>23799</v>
      </c>
      <c r="F27" s="16">
        <v>27683</v>
      </c>
      <c r="G27" s="16">
        <v>37159</v>
      </c>
      <c r="H27" s="16">
        <v>37511</v>
      </c>
      <c r="I27" s="16">
        <v>34526</v>
      </c>
      <c r="J27" s="16">
        <v>37206</v>
      </c>
      <c r="K27" s="2">
        <v>42988</v>
      </c>
    </row>
    <row r="28" spans="3:11" x14ac:dyDescent="0.2">
      <c r="C28" s="1" t="s">
        <v>410</v>
      </c>
      <c r="D28" s="25">
        <v>23283</v>
      </c>
      <c r="E28" s="16">
        <v>22660</v>
      </c>
      <c r="F28" s="16">
        <v>22629</v>
      </c>
      <c r="G28" s="16">
        <v>26373</v>
      </c>
      <c r="H28" s="16">
        <v>35377</v>
      </c>
      <c r="I28" s="16">
        <v>35796</v>
      </c>
      <c r="J28" s="16">
        <v>33644</v>
      </c>
      <c r="K28" s="2">
        <v>36296</v>
      </c>
    </row>
    <row r="29" spans="3:11" x14ac:dyDescent="0.2">
      <c r="C29" s="1" t="s">
        <v>411</v>
      </c>
      <c r="D29" s="25">
        <v>20581</v>
      </c>
      <c r="E29" s="16">
        <v>21020</v>
      </c>
      <c r="F29" s="16">
        <v>21242</v>
      </c>
      <c r="G29" s="16">
        <v>21094</v>
      </c>
      <c r="H29" s="16">
        <v>24825</v>
      </c>
      <c r="I29" s="16">
        <v>33438</v>
      </c>
      <c r="J29" s="16">
        <v>34025</v>
      </c>
      <c r="K29" s="2">
        <v>32582</v>
      </c>
    </row>
    <row r="30" spans="3:11" x14ac:dyDescent="0.2">
      <c r="C30" s="1" t="s">
        <v>412</v>
      </c>
      <c r="D30" s="25">
        <v>16049</v>
      </c>
      <c r="E30" s="16">
        <v>17808</v>
      </c>
      <c r="F30" s="16">
        <v>18598</v>
      </c>
      <c r="G30" s="16">
        <v>19038</v>
      </c>
      <c r="H30" s="16">
        <v>19228</v>
      </c>
      <c r="I30" s="16">
        <v>22837</v>
      </c>
      <c r="J30" s="16">
        <v>30992</v>
      </c>
      <c r="K30" s="2">
        <v>31676</v>
      </c>
    </row>
    <row r="31" spans="3:11" x14ac:dyDescent="0.2">
      <c r="C31" s="1" t="s">
        <v>413</v>
      </c>
      <c r="D31" s="25">
        <v>10555</v>
      </c>
      <c r="E31" s="16">
        <v>12892</v>
      </c>
      <c r="F31" s="16">
        <v>14472</v>
      </c>
      <c r="G31" s="16">
        <v>15576</v>
      </c>
      <c r="H31" s="16">
        <v>16338</v>
      </c>
      <c r="I31" s="16">
        <v>16820</v>
      </c>
      <c r="J31" s="16">
        <v>20304</v>
      </c>
      <c r="K31" s="2">
        <v>27658</v>
      </c>
    </row>
    <row r="32" spans="3:11" x14ac:dyDescent="0.2">
      <c r="D32" s="8"/>
    </row>
    <row r="33" spans="2:11" x14ac:dyDescent="0.2">
      <c r="C33" s="1" t="s">
        <v>414</v>
      </c>
      <c r="D33" s="25">
        <v>5955</v>
      </c>
      <c r="E33" s="16">
        <v>7158</v>
      </c>
      <c r="F33" s="16">
        <v>9141</v>
      </c>
      <c r="G33" s="16">
        <v>10576</v>
      </c>
      <c r="H33" s="16">
        <v>11870</v>
      </c>
      <c r="I33" s="16">
        <v>12857</v>
      </c>
      <c r="J33" s="16">
        <v>13551</v>
      </c>
      <c r="K33" s="2">
        <v>16823</v>
      </c>
    </row>
    <row r="34" spans="2:11" x14ac:dyDescent="0.2">
      <c r="C34" s="1" t="s">
        <v>415</v>
      </c>
      <c r="D34" s="25">
        <v>2862</v>
      </c>
      <c r="E34" s="16">
        <v>3140</v>
      </c>
      <c r="F34" s="16">
        <v>3972</v>
      </c>
      <c r="G34" s="16">
        <v>5434</v>
      </c>
      <c r="H34" s="16">
        <v>6581</v>
      </c>
      <c r="I34" s="16">
        <v>7752</v>
      </c>
      <c r="J34" s="16">
        <v>8632</v>
      </c>
      <c r="K34" s="2">
        <v>9713</v>
      </c>
    </row>
    <row r="35" spans="2:11" x14ac:dyDescent="0.2">
      <c r="C35" s="1" t="s">
        <v>416</v>
      </c>
      <c r="D35" s="25">
        <v>961</v>
      </c>
      <c r="E35" s="16">
        <v>1074</v>
      </c>
      <c r="F35" s="16">
        <v>1313</v>
      </c>
      <c r="G35" s="16">
        <v>1743</v>
      </c>
      <c r="H35" s="16">
        <v>2579</v>
      </c>
      <c r="I35" s="16">
        <v>3127</v>
      </c>
      <c r="J35" s="16">
        <v>3964</v>
      </c>
      <c r="K35" s="2">
        <v>4809</v>
      </c>
    </row>
    <row r="36" spans="2:11" x14ac:dyDescent="0.2">
      <c r="C36" s="1" t="s">
        <v>417</v>
      </c>
      <c r="D36" s="25">
        <v>206</v>
      </c>
      <c r="E36" s="16">
        <v>251</v>
      </c>
      <c r="F36" s="16">
        <v>289</v>
      </c>
      <c r="G36" s="16">
        <v>381</v>
      </c>
      <c r="H36" s="16">
        <v>574</v>
      </c>
      <c r="I36" s="16">
        <v>815</v>
      </c>
      <c r="J36" s="16">
        <v>1042</v>
      </c>
      <c r="K36" s="2">
        <v>1556</v>
      </c>
    </row>
    <row r="37" spans="2:11" x14ac:dyDescent="0.2">
      <c r="C37" s="1" t="s">
        <v>418</v>
      </c>
      <c r="D37" s="25">
        <v>9</v>
      </c>
      <c r="E37" s="16">
        <v>17</v>
      </c>
      <c r="F37" s="16">
        <v>34</v>
      </c>
      <c r="G37" s="16">
        <v>42</v>
      </c>
      <c r="H37" s="16">
        <v>61</v>
      </c>
      <c r="I37" s="16">
        <v>108</v>
      </c>
      <c r="J37" s="16">
        <v>180</v>
      </c>
      <c r="K37" s="2">
        <v>237</v>
      </c>
    </row>
    <row r="38" spans="2:11" x14ac:dyDescent="0.2">
      <c r="C38" s="1" t="s">
        <v>419</v>
      </c>
      <c r="D38" s="80" t="s">
        <v>420</v>
      </c>
      <c r="E38" s="87" t="s">
        <v>420</v>
      </c>
      <c r="F38" s="16">
        <v>1</v>
      </c>
      <c r="G38" s="16">
        <v>3</v>
      </c>
      <c r="H38" s="16">
        <v>9</v>
      </c>
      <c r="I38" s="16">
        <v>8</v>
      </c>
      <c r="J38" s="16">
        <v>18</v>
      </c>
      <c r="K38" s="2">
        <v>21</v>
      </c>
    </row>
    <row r="39" spans="2:11" x14ac:dyDescent="0.2">
      <c r="D39" s="25"/>
      <c r="E39" s="16"/>
      <c r="F39" s="16"/>
      <c r="G39" s="16"/>
      <c r="H39" s="16"/>
      <c r="I39" s="16"/>
      <c r="J39" s="16"/>
    </row>
    <row r="40" spans="2:11" x14ac:dyDescent="0.2">
      <c r="C40" s="1" t="s">
        <v>421</v>
      </c>
      <c r="D40" s="80" t="s">
        <v>420</v>
      </c>
      <c r="E40" s="87" t="s">
        <v>420</v>
      </c>
      <c r="F40" s="16">
        <v>113</v>
      </c>
      <c r="G40" s="16">
        <v>250</v>
      </c>
      <c r="H40" s="16">
        <v>45</v>
      </c>
      <c r="I40" s="16">
        <v>461</v>
      </c>
      <c r="J40" s="16">
        <v>68</v>
      </c>
      <c r="K40" s="2">
        <v>192</v>
      </c>
    </row>
    <row r="41" spans="2:11" x14ac:dyDescent="0.2">
      <c r="B41" s="9"/>
      <c r="C41" s="9"/>
      <c r="D41" s="38"/>
      <c r="E41" s="9"/>
      <c r="F41" s="9"/>
      <c r="G41" s="9"/>
      <c r="H41" s="9"/>
      <c r="I41" s="9"/>
      <c r="J41" s="9"/>
      <c r="K41" s="9"/>
    </row>
    <row r="42" spans="2:11" x14ac:dyDescent="0.2">
      <c r="D42" s="8"/>
    </row>
    <row r="43" spans="2:11" x14ac:dyDescent="0.2">
      <c r="C43" s="53" t="s">
        <v>222</v>
      </c>
      <c r="D43" s="11">
        <f t="shared" ref="D43:K43" si="2">SUM(D45:D70)</f>
        <v>529719</v>
      </c>
      <c r="E43" s="6">
        <f t="shared" si="2"/>
        <v>539534</v>
      </c>
      <c r="F43" s="6">
        <f t="shared" si="2"/>
        <v>554250</v>
      </c>
      <c r="G43" s="6">
        <f t="shared" si="2"/>
        <v>563545</v>
      </c>
      <c r="H43" s="6">
        <f t="shared" si="2"/>
        <v>567034</v>
      </c>
      <c r="I43" s="6">
        <f t="shared" si="2"/>
        <v>563548</v>
      </c>
      <c r="J43" s="6">
        <f t="shared" si="2"/>
        <v>566985</v>
      </c>
      <c r="K43" s="6">
        <f t="shared" si="2"/>
        <v>563030</v>
      </c>
    </row>
    <row r="44" spans="2:11" x14ac:dyDescent="0.2">
      <c r="D44" s="8"/>
    </row>
    <row r="45" spans="2:11" x14ac:dyDescent="0.2">
      <c r="C45" s="1" t="s">
        <v>399</v>
      </c>
      <c r="D45" s="25">
        <v>39992</v>
      </c>
      <c r="E45" s="16">
        <v>40080</v>
      </c>
      <c r="F45" s="16">
        <v>42850</v>
      </c>
      <c r="G45" s="16">
        <v>35421</v>
      </c>
      <c r="H45" s="16">
        <v>30925</v>
      </c>
      <c r="I45" s="16">
        <v>27042</v>
      </c>
      <c r="J45" s="16">
        <v>24650</v>
      </c>
      <c r="K45" s="2">
        <v>23861</v>
      </c>
    </row>
    <row r="46" spans="2:11" x14ac:dyDescent="0.2">
      <c r="C46" s="1" t="s">
        <v>400</v>
      </c>
      <c r="D46" s="25">
        <v>38865</v>
      </c>
      <c r="E46" s="16">
        <v>39845</v>
      </c>
      <c r="F46" s="16">
        <v>39700</v>
      </c>
      <c r="G46" s="16">
        <v>43086</v>
      </c>
      <c r="H46" s="16">
        <v>35520</v>
      </c>
      <c r="I46" s="16">
        <v>31488</v>
      </c>
      <c r="J46" s="16">
        <v>28545</v>
      </c>
      <c r="K46" s="2">
        <v>25158</v>
      </c>
    </row>
    <row r="47" spans="2:11" x14ac:dyDescent="0.2">
      <c r="C47" s="1" t="s">
        <v>401</v>
      </c>
      <c r="D47" s="25">
        <v>44749</v>
      </c>
      <c r="E47" s="16">
        <v>38595</v>
      </c>
      <c r="F47" s="16">
        <v>39496</v>
      </c>
      <c r="G47" s="16">
        <v>39656</v>
      </c>
      <c r="H47" s="16">
        <v>42939</v>
      </c>
      <c r="I47" s="16">
        <v>35386</v>
      </c>
      <c r="J47" s="16">
        <v>32245</v>
      </c>
      <c r="K47" s="2">
        <v>28665</v>
      </c>
    </row>
    <row r="48" spans="2:11" x14ac:dyDescent="0.2">
      <c r="C48" s="1" t="s">
        <v>402</v>
      </c>
      <c r="D48" s="25">
        <v>51105</v>
      </c>
      <c r="E48" s="16">
        <v>39951</v>
      </c>
      <c r="F48" s="16">
        <v>34740</v>
      </c>
      <c r="G48" s="16">
        <v>36260</v>
      </c>
      <c r="H48" s="16">
        <v>36836</v>
      </c>
      <c r="I48" s="16">
        <v>39093</v>
      </c>
      <c r="J48" s="16">
        <v>32697</v>
      </c>
      <c r="K48" s="2">
        <v>29492</v>
      </c>
    </row>
    <row r="49" spans="3:11" x14ac:dyDescent="0.2">
      <c r="C49" s="1" t="s">
        <v>403</v>
      </c>
      <c r="D49" s="25">
        <v>42955</v>
      </c>
      <c r="E49" s="16">
        <v>47770</v>
      </c>
      <c r="F49" s="16">
        <v>37136</v>
      </c>
      <c r="G49" s="16">
        <v>31690</v>
      </c>
      <c r="H49" s="16">
        <v>32427</v>
      </c>
      <c r="I49" s="16">
        <v>31811</v>
      </c>
      <c r="J49" s="16">
        <v>34755</v>
      </c>
      <c r="K49" s="2">
        <v>28212</v>
      </c>
    </row>
    <row r="50" spans="3:11" x14ac:dyDescent="0.2">
      <c r="D50" s="8"/>
    </row>
    <row r="51" spans="3:11" x14ac:dyDescent="0.2">
      <c r="C51" s="1" t="s">
        <v>404</v>
      </c>
      <c r="D51" s="25">
        <v>39390</v>
      </c>
      <c r="E51" s="16">
        <v>41930</v>
      </c>
      <c r="F51" s="16">
        <v>46471</v>
      </c>
      <c r="G51" s="16">
        <v>37692</v>
      </c>
      <c r="H51" s="16">
        <v>32267</v>
      </c>
      <c r="I51" s="16">
        <v>32737</v>
      </c>
      <c r="J51" s="16">
        <v>33361</v>
      </c>
      <c r="K51" s="2">
        <v>35710</v>
      </c>
    </row>
    <row r="52" spans="3:11" x14ac:dyDescent="0.2">
      <c r="C52" s="1" t="s">
        <v>405</v>
      </c>
      <c r="D52" s="25">
        <v>41689</v>
      </c>
      <c r="E52" s="16">
        <v>38766</v>
      </c>
      <c r="F52" s="16">
        <v>41195</v>
      </c>
      <c r="G52" s="16">
        <v>46058</v>
      </c>
      <c r="H52" s="16">
        <v>37223</v>
      </c>
      <c r="I52" s="16">
        <v>32117</v>
      </c>
      <c r="J52" s="16">
        <v>33880</v>
      </c>
      <c r="K52" s="2">
        <v>33468</v>
      </c>
    </row>
    <row r="53" spans="3:11" x14ac:dyDescent="0.2">
      <c r="C53" s="1" t="s">
        <v>406</v>
      </c>
      <c r="D53" s="25">
        <v>40308</v>
      </c>
      <c r="E53" s="16">
        <v>41115</v>
      </c>
      <c r="F53" s="16">
        <v>38303</v>
      </c>
      <c r="G53" s="16">
        <v>41084</v>
      </c>
      <c r="H53" s="16">
        <v>45812</v>
      </c>
      <c r="I53" s="16">
        <v>37100</v>
      </c>
      <c r="J53" s="16">
        <v>33136</v>
      </c>
      <c r="K53" s="2">
        <v>34126</v>
      </c>
    </row>
    <row r="54" spans="3:11" x14ac:dyDescent="0.2">
      <c r="C54" s="1" t="s">
        <v>407</v>
      </c>
      <c r="D54" s="25">
        <v>36234</v>
      </c>
      <c r="E54" s="16">
        <v>38650</v>
      </c>
      <c r="F54" s="16">
        <v>40521</v>
      </c>
      <c r="G54" s="16">
        <v>37702</v>
      </c>
      <c r="H54" s="16">
        <v>40652</v>
      </c>
      <c r="I54" s="16">
        <v>45240</v>
      </c>
      <c r="J54" s="16">
        <v>37618</v>
      </c>
      <c r="K54" s="2">
        <v>32985</v>
      </c>
    </row>
    <row r="55" spans="3:11" x14ac:dyDescent="0.2">
      <c r="C55" s="1" t="s">
        <v>408</v>
      </c>
      <c r="D55" s="25">
        <v>30697</v>
      </c>
      <c r="E55" s="16">
        <v>35795</v>
      </c>
      <c r="F55" s="16">
        <v>38765</v>
      </c>
      <c r="G55" s="16">
        <v>39803</v>
      </c>
      <c r="H55" s="16">
        <v>36943</v>
      </c>
      <c r="I55" s="16">
        <v>39884</v>
      </c>
      <c r="J55" s="16">
        <v>45337</v>
      </c>
      <c r="K55" s="2">
        <v>37230</v>
      </c>
    </row>
    <row r="56" spans="3:11" x14ac:dyDescent="0.2">
      <c r="D56" s="8"/>
      <c r="G56" s="42"/>
    </row>
    <row r="57" spans="3:11" x14ac:dyDescent="0.2">
      <c r="C57" s="1" t="s">
        <v>409</v>
      </c>
      <c r="D57" s="25">
        <v>29852</v>
      </c>
      <c r="E57" s="16">
        <v>29917</v>
      </c>
      <c r="F57" s="16">
        <v>34571</v>
      </c>
      <c r="G57" s="16">
        <v>37984</v>
      </c>
      <c r="H57" s="16">
        <v>39097</v>
      </c>
      <c r="I57" s="16">
        <v>36281</v>
      </c>
      <c r="J57" s="16">
        <v>39695</v>
      </c>
      <c r="K57" s="2">
        <v>44841</v>
      </c>
    </row>
    <row r="58" spans="3:11" x14ac:dyDescent="0.2">
      <c r="C58" s="1" t="s">
        <v>410</v>
      </c>
      <c r="D58" s="25">
        <v>26180</v>
      </c>
      <c r="E58" s="16">
        <v>28187</v>
      </c>
      <c r="F58" s="16">
        <v>29051</v>
      </c>
      <c r="G58" s="16">
        <v>33760</v>
      </c>
      <c r="H58" s="16">
        <v>37296</v>
      </c>
      <c r="I58" s="16">
        <v>38426</v>
      </c>
      <c r="J58" s="16">
        <v>36194</v>
      </c>
      <c r="K58" s="2">
        <v>39441</v>
      </c>
    </row>
    <row r="59" spans="3:11" x14ac:dyDescent="0.2">
      <c r="C59" s="1" t="s">
        <v>411</v>
      </c>
      <c r="D59" s="25">
        <v>21807</v>
      </c>
      <c r="E59" s="16">
        <v>24989</v>
      </c>
      <c r="F59" s="16">
        <v>27701</v>
      </c>
      <c r="G59" s="16">
        <v>28037</v>
      </c>
      <c r="H59" s="16">
        <v>32764</v>
      </c>
      <c r="I59" s="16">
        <v>36403</v>
      </c>
      <c r="J59" s="16">
        <v>37940</v>
      </c>
      <c r="K59" s="2">
        <v>35915</v>
      </c>
    </row>
    <row r="60" spans="3:11" x14ac:dyDescent="0.2">
      <c r="C60" s="1" t="s">
        <v>412</v>
      </c>
      <c r="D60" s="25">
        <v>17420</v>
      </c>
      <c r="E60" s="16">
        <v>20251</v>
      </c>
      <c r="F60" s="16">
        <v>23483</v>
      </c>
      <c r="G60" s="16">
        <v>26092</v>
      </c>
      <c r="H60" s="16">
        <v>26774</v>
      </c>
      <c r="I60" s="16">
        <v>31514</v>
      </c>
      <c r="J60" s="16">
        <v>35424</v>
      </c>
      <c r="K60" s="2">
        <v>36882</v>
      </c>
    </row>
    <row r="61" spans="3:11" x14ac:dyDescent="0.2">
      <c r="C61" s="1" t="s">
        <v>413</v>
      </c>
      <c r="D61" s="25">
        <v>12396</v>
      </c>
      <c r="E61" s="16">
        <v>15565</v>
      </c>
      <c r="F61" s="16">
        <v>17912</v>
      </c>
      <c r="G61" s="16">
        <v>21233</v>
      </c>
      <c r="H61" s="16">
        <v>24028</v>
      </c>
      <c r="I61" s="16">
        <v>24874</v>
      </c>
      <c r="J61" s="16">
        <v>29719</v>
      </c>
      <c r="K61" s="2">
        <v>33635</v>
      </c>
    </row>
    <row r="62" spans="3:11" x14ac:dyDescent="0.2">
      <c r="D62" s="8"/>
    </row>
    <row r="63" spans="3:11" x14ac:dyDescent="0.2">
      <c r="C63" s="1" t="s">
        <v>414</v>
      </c>
      <c r="D63" s="25">
        <v>8319</v>
      </c>
      <c r="E63" s="16">
        <v>9672</v>
      </c>
      <c r="F63" s="16">
        <v>12359</v>
      </c>
      <c r="G63" s="16">
        <v>14773</v>
      </c>
      <c r="H63" s="16">
        <v>18262</v>
      </c>
      <c r="I63" s="16">
        <v>20997</v>
      </c>
      <c r="J63" s="16">
        <v>22168</v>
      </c>
      <c r="K63" s="2">
        <v>27158</v>
      </c>
    </row>
    <row r="64" spans="3:11" x14ac:dyDescent="0.2">
      <c r="C64" s="1" t="s">
        <v>415</v>
      </c>
      <c r="D64" s="25">
        <v>4986</v>
      </c>
      <c r="E64" s="16">
        <v>5393</v>
      </c>
      <c r="F64" s="16">
        <v>6420</v>
      </c>
      <c r="G64" s="16">
        <v>8606</v>
      </c>
      <c r="H64" s="16">
        <v>10821</v>
      </c>
      <c r="I64" s="16">
        <v>13885</v>
      </c>
      <c r="J64" s="16">
        <v>16880</v>
      </c>
      <c r="K64" s="2">
        <v>18515</v>
      </c>
    </row>
    <row r="65" spans="1:11" x14ac:dyDescent="0.2">
      <c r="C65" s="1" t="s">
        <v>416</v>
      </c>
      <c r="D65" s="25">
        <v>2214</v>
      </c>
      <c r="E65" s="16">
        <v>2319</v>
      </c>
      <c r="F65" s="16">
        <v>2659</v>
      </c>
      <c r="G65" s="16">
        <v>3389</v>
      </c>
      <c r="H65" s="16">
        <v>4888</v>
      </c>
      <c r="I65" s="16">
        <v>6541</v>
      </c>
      <c r="J65" s="16">
        <v>9079</v>
      </c>
      <c r="K65" s="2">
        <v>11742</v>
      </c>
    </row>
    <row r="66" spans="1:11" x14ac:dyDescent="0.2">
      <c r="C66" s="1" t="s">
        <v>417</v>
      </c>
      <c r="D66" s="25">
        <v>522</v>
      </c>
      <c r="E66" s="16">
        <v>674</v>
      </c>
      <c r="F66" s="16">
        <v>748</v>
      </c>
      <c r="G66" s="16">
        <v>914</v>
      </c>
      <c r="H66" s="16">
        <v>1324</v>
      </c>
      <c r="I66" s="16">
        <v>2062</v>
      </c>
      <c r="J66" s="16">
        <v>3006</v>
      </c>
      <c r="K66" s="2">
        <v>4831</v>
      </c>
    </row>
    <row r="67" spans="1:11" x14ac:dyDescent="0.2">
      <c r="C67" s="1" t="s">
        <v>418</v>
      </c>
      <c r="D67" s="25">
        <v>35</v>
      </c>
      <c r="E67" s="16">
        <v>68</v>
      </c>
      <c r="F67" s="16">
        <v>110</v>
      </c>
      <c r="G67" s="16">
        <v>138</v>
      </c>
      <c r="H67" s="16">
        <v>182</v>
      </c>
      <c r="I67" s="16">
        <v>327</v>
      </c>
      <c r="J67" s="16">
        <v>564</v>
      </c>
      <c r="K67" s="2">
        <v>957</v>
      </c>
    </row>
    <row r="68" spans="1:11" x14ac:dyDescent="0.2">
      <c r="C68" s="1" t="s">
        <v>419</v>
      </c>
      <c r="D68" s="25">
        <v>4</v>
      </c>
      <c r="E68" s="16">
        <v>2</v>
      </c>
      <c r="F68" s="16">
        <v>7</v>
      </c>
      <c r="G68" s="16">
        <v>12</v>
      </c>
      <c r="H68" s="16">
        <v>14</v>
      </c>
      <c r="I68" s="16">
        <v>28</v>
      </c>
      <c r="J68" s="16">
        <v>52</v>
      </c>
      <c r="K68" s="2">
        <v>110</v>
      </c>
    </row>
    <row r="69" spans="1:11" x14ac:dyDescent="0.2">
      <c r="D69" s="25"/>
      <c r="E69" s="16"/>
      <c r="F69" s="16"/>
      <c r="G69" s="16"/>
      <c r="H69" s="16"/>
      <c r="I69" s="16"/>
      <c r="J69" s="16"/>
    </row>
    <row r="70" spans="1:11" x14ac:dyDescent="0.2">
      <c r="C70" s="1" t="s">
        <v>421</v>
      </c>
      <c r="D70" s="80" t="s">
        <v>420</v>
      </c>
      <c r="E70" s="87" t="s">
        <v>420</v>
      </c>
      <c r="F70" s="16">
        <v>52</v>
      </c>
      <c r="G70" s="16">
        <v>155</v>
      </c>
      <c r="H70" s="16">
        <v>40</v>
      </c>
      <c r="I70" s="16">
        <v>312</v>
      </c>
      <c r="J70" s="16">
        <v>40</v>
      </c>
      <c r="K70" s="2">
        <v>96</v>
      </c>
    </row>
    <row r="71" spans="1:11" ht="18" thickBot="1" x14ac:dyDescent="0.25">
      <c r="B71" s="4"/>
      <c r="C71" s="4"/>
      <c r="D71" s="20"/>
      <c r="E71" s="21"/>
      <c r="F71" s="21"/>
      <c r="G71" s="21"/>
      <c r="H71" s="21"/>
      <c r="I71" s="21"/>
      <c r="J71" s="21"/>
      <c r="K71" s="21"/>
    </row>
    <row r="72" spans="1:11" x14ac:dyDescent="0.2">
      <c r="D72" s="1" t="s">
        <v>26</v>
      </c>
    </row>
    <row r="73" spans="1:11" x14ac:dyDescent="0.2">
      <c r="A73" s="1"/>
    </row>
  </sheetData>
  <phoneticPr fontId="2"/>
  <pageMargins left="0.49" right="0.75" top="0.49" bottom="0.53" header="0.51200000000000001" footer="0.51200000000000001"/>
  <pageSetup paperSize="12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zoomScaleNormal="100" workbookViewId="0">
      <selection activeCell="H142" sqref="H142"/>
    </sheetView>
  </sheetViews>
  <sheetFormatPr defaultColWidth="14.625" defaultRowHeight="17.25" x14ac:dyDescent="0.2"/>
  <cols>
    <col min="1" max="1" width="13.375" style="2" customWidth="1"/>
    <col min="2" max="2" width="17.125" style="2" customWidth="1"/>
    <col min="3" max="3" width="5.875" style="2" customWidth="1"/>
    <col min="4" max="6" width="14.625" style="2"/>
    <col min="7" max="7" width="15.875" style="2" customWidth="1"/>
    <col min="8" max="8" width="5.875" style="2" customWidth="1"/>
    <col min="9" max="256" width="14.625" style="2"/>
    <col min="257" max="257" width="13.375" style="2" customWidth="1"/>
    <col min="258" max="258" width="17.125" style="2" customWidth="1"/>
    <col min="259" max="259" width="5.875" style="2" customWidth="1"/>
    <col min="260" max="262" width="14.625" style="2"/>
    <col min="263" max="263" width="15.875" style="2" customWidth="1"/>
    <col min="264" max="264" width="5.875" style="2" customWidth="1"/>
    <col min="265" max="512" width="14.625" style="2"/>
    <col min="513" max="513" width="13.375" style="2" customWidth="1"/>
    <col min="514" max="514" width="17.125" style="2" customWidth="1"/>
    <col min="515" max="515" width="5.875" style="2" customWidth="1"/>
    <col min="516" max="518" width="14.625" style="2"/>
    <col min="519" max="519" width="15.875" style="2" customWidth="1"/>
    <col min="520" max="520" width="5.875" style="2" customWidth="1"/>
    <col min="521" max="768" width="14.625" style="2"/>
    <col min="769" max="769" width="13.375" style="2" customWidth="1"/>
    <col min="770" max="770" width="17.125" style="2" customWidth="1"/>
    <col min="771" max="771" width="5.875" style="2" customWidth="1"/>
    <col min="772" max="774" width="14.625" style="2"/>
    <col min="775" max="775" width="15.875" style="2" customWidth="1"/>
    <col min="776" max="776" width="5.875" style="2" customWidth="1"/>
    <col min="777" max="1024" width="14.625" style="2"/>
    <col min="1025" max="1025" width="13.375" style="2" customWidth="1"/>
    <col min="1026" max="1026" width="17.125" style="2" customWidth="1"/>
    <col min="1027" max="1027" width="5.875" style="2" customWidth="1"/>
    <col min="1028" max="1030" width="14.625" style="2"/>
    <col min="1031" max="1031" width="15.875" style="2" customWidth="1"/>
    <col min="1032" max="1032" width="5.875" style="2" customWidth="1"/>
    <col min="1033" max="1280" width="14.625" style="2"/>
    <col min="1281" max="1281" width="13.375" style="2" customWidth="1"/>
    <col min="1282" max="1282" width="17.125" style="2" customWidth="1"/>
    <col min="1283" max="1283" width="5.875" style="2" customWidth="1"/>
    <col min="1284" max="1286" width="14.625" style="2"/>
    <col min="1287" max="1287" width="15.875" style="2" customWidth="1"/>
    <col min="1288" max="1288" width="5.875" style="2" customWidth="1"/>
    <col min="1289" max="1536" width="14.625" style="2"/>
    <col min="1537" max="1537" width="13.375" style="2" customWidth="1"/>
    <col min="1538" max="1538" width="17.125" style="2" customWidth="1"/>
    <col min="1539" max="1539" width="5.875" style="2" customWidth="1"/>
    <col min="1540" max="1542" width="14.625" style="2"/>
    <col min="1543" max="1543" width="15.875" style="2" customWidth="1"/>
    <col min="1544" max="1544" width="5.875" style="2" customWidth="1"/>
    <col min="1545" max="1792" width="14.625" style="2"/>
    <col min="1793" max="1793" width="13.375" style="2" customWidth="1"/>
    <col min="1794" max="1794" width="17.125" style="2" customWidth="1"/>
    <col min="1795" max="1795" width="5.875" style="2" customWidth="1"/>
    <col min="1796" max="1798" width="14.625" style="2"/>
    <col min="1799" max="1799" width="15.875" style="2" customWidth="1"/>
    <col min="1800" max="1800" width="5.875" style="2" customWidth="1"/>
    <col min="1801" max="2048" width="14.625" style="2"/>
    <col min="2049" max="2049" width="13.375" style="2" customWidth="1"/>
    <col min="2050" max="2050" width="17.125" style="2" customWidth="1"/>
    <col min="2051" max="2051" width="5.875" style="2" customWidth="1"/>
    <col min="2052" max="2054" width="14.625" style="2"/>
    <col min="2055" max="2055" width="15.875" style="2" customWidth="1"/>
    <col min="2056" max="2056" width="5.875" style="2" customWidth="1"/>
    <col min="2057" max="2304" width="14.625" style="2"/>
    <col min="2305" max="2305" width="13.375" style="2" customWidth="1"/>
    <col min="2306" max="2306" width="17.125" style="2" customWidth="1"/>
    <col min="2307" max="2307" width="5.875" style="2" customWidth="1"/>
    <col min="2308" max="2310" width="14.625" style="2"/>
    <col min="2311" max="2311" width="15.875" style="2" customWidth="1"/>
    <col min="2312" max="2312" width="5.875" style="2" customWidth="1"/>
    <col min="2313" max="2560" width="14.625" style="2"/>
    <col min="2561" max="2561" width="13.375" style="2" customWidth="1"/>
    <col min="2562" max="2562" width="17.125" style="2" customWidth="1"/>
    <col min="2563" max="2563" width="5.875" style="2" customWidth="1"/>
    <col min="2564" max="2566" width="14.625" style="2"/>
    <col min="2567" max="2567" width="15.875" style="2" customWidth="1"/>
    <col min="2568" max="2568" width="5.875" style="2" customWidth="1"/>
    <col min="2569" max="2816" width="14.625" style="2"/>
    <col min="2817" max="2817" width="13.375" style="2" customWidth="1"/>
    <col min="2818" max="2818" width="17.125" style="2" customWidth="1"/>
    <col min="2819" max="2819" width="5.875" style="2" customWidth="1"/>
    <col min="2820" max="2822" width="14.625" style="2"/>
    <col min="2823" max="2823" width="15.875" style="2" customWidth="1"/>
    <col min="2824" max="2824" width="5.875" style="2" customWidth="1"/>
    <col min="2825" max="3072" width="14.625" style="2"/>
    <col min="3073" max="3073" width="13.375" style="2" customWidth="1"/>
    <col min="3074" max="3074" width="17.125" style="2" customWidth="1"/>
    <col min="3075" max="3075" width="5.875" style="2" customWidth="1"/>
    <col min="3076" max="3078" width="14.625" style="2"/>
    <col min="3079" max="3079" width="15.875" style="2" customWidth="1"/>
    <col min="3080" max="3080" width="5.875" style="2" customWidth="1"/>
    <col min="3081" max="3328" width="14.625" style="2"/>
    <col min="3329" max="3329" width="13.375" style="2" customWidth="1"/>
    <col min="3330" max="3330" width="17.125" style="2" customWidth="1"/>
    <col min="3331" max="3331" width="5.875" style="2" customWidth="1"/>
    <col min="3332" max="3334" width="14.625" style="2"/>
    <col min="3335" max="3335" width="15.875" style="2" customWidth="1"/>
    <col min="3336" max="3336" width="5.875" style="2" customWidth="1"/>
    <col min="3337" max="3584" width="14.625" style="2"/>
    <col min="3585" max="3585" width="13.375" style="2" customWidth="1"/>
    <col min="3586" max="3586" width="17.125" style="2" customWidth="1"/>
    <col min="3587" max="3587" width="5.875" style="2" customWidth="1"/>
    <col min="3588" max="3590" width="14.625" style="2"/>
    <col min="3591" max="3591" width="15.875" style="2" customWidth="1"/>
    <col min="3592" max="3592" width="5.875" style="2" customWidth="1"/>
    <col min="3593" max="3840" width="14.625" style="2"/>
    <col min="3841" max="3841" width="13.375" style="2" customWidth="1"/>
    <col min="3842" max="3842" width="17.125" style="2" customWidth="1"/>
    <col min="3843" max="3843" width="5.875" style="2" customWidth="1"/>
    <col min="3844" max="3846" width="14.625" style="2"/>
    <col min="3847" max="3847" width="15.875" style="2" customWidth="1"/>
    <col min="3848" max="3848" width="5.875" style="2" customWidth="1"/>
    <col min="3849" max="4096" width="14.625" style="2"/>
    <col min="4097" max="4097" width="13.375" style="2" customWidth="1"/>
    <col min="4098" max="4098" width="17.125" style="2" customWidth="1"/>
    <col min="4099" max="4099" width="5.875" style="2" customWidth="1"/>
    <col min="4100" max="4102" width="14.625" style="2"/>
    <col min="4103" max="4103" width="15.875" style="2" customWidth="1"/>
    <col min="4104" max="4104" width="5.875" style="2" customWidth="1"/>
    <col min="4105" max="4352" width="14.625" style="2"/>
    <col min="4353" max="4353" width="13.375" style="2" customWidth="1"/>
    <col min="4354" max="4354" width="17.125" style="2" customWidth="1"/>
    <col min="4355" max="4355" width="5.875" style="2" customWidth="1"/>
    <col min="4356" max="4358" width="14.625" style="2"/>
    <col min="4359" max="4359" width="15.875" style="2" customWidth="1"/>
    <col min="4360" max="4360" width="5.875" style="2" customWidth="1"/>
    <col min="4361" max="4608" width="14.625" style="2"/>
    <col min="4609" max="4609" width="13.375" style="2" customWidth="1"/>
    <col min="4610" max="4610" width="17.125" style="2" customWidth="1"/>
    <col min="4611" max="4611" width="5.875" style="2" customWidth="1"/>
    <col min="4612" max="4614" width="14.625" style="2"/>
    <col min="4615" max="4615" width="15.875" style="2" customWidth="1"/>
    <col min="4616" max="4616" width="5.875" style="2" customWidth="1"/>
    <col min="4617" max="4864" width="14.625" style="2"/>
    <col min="4865" max="4865" width="13.375" style="2" customWidth="1"/>
    <col min="4866" max="4866" width="17.125" style="2" customWidth="1"/>
    <col min="4867" max="4867" width="5.875" style="2" customWidth="1"/>
    <col min="4868" max="4870" width="14.625" style="2"/>
    <col min="4871" max="4871" width="15.875" style="2" customWidth="1"/>
    <col min="4872" max="4872" width="5.875" style="2" customWidth="1"/>
    <col min="4873" max="5120" width="14.625" style="2"/>
    <col min="5121" max="5121" width="13.375" style="2" customWidth="1"/>
    <col min="5122" max="5122" width="17.125" style="2" customWidth="1"/>
    <col min="5123" max="5123" width="5.875" style="2" customWidth="1"/>
    <col min="5124" max="5126" width="14.625" style="2"/>
    <col min="5127" max="5127" width="15.875" style="2" customWidth="1"/>
    <col min="5128" max="5128" width="5.875" style="2" customWidth="1"/>
    <col min="5129" max="5376" width="14.625" style="2"/>
    <col min="5377" max="5377" width="13.375" style="2" customWidth="1"/>
    <col min="5378" max="5378" width="17.125" style="2" customWidth="1"/>
    <col min="5379" max="5379" width="5.875" style="2" customWidth="1"/>
    <col min="5380" max="5382" width="14.625" style="2"/>
    <col min="5383" max="5383" width="15.875" style="2" customWidth="1"/>
    <col min="5384" max="5384" width="5.875" style="2" customWidth="1"/>
    <col min="5385" max="5632" width="14.625" style="2"/>
    <col min="5633" max="5633" width="13.375" style="2" customWidth="1"/>
    <col min="5634" max="5634" width="17.125" style="2" customWidth="1"/>
    <col min="5635" max="5635" width="5.875" style="2" customWidth="1"/>
    <col min="5636" max="5638" width="14.625" style="2"/>
    <col min="5639" max="5639" width="15.875" style="2" customWidth="1"/>
    <col min="5640" max="5640" width="5.875" style="2" customWidth="1"/>
    <col min="5641" max="5888" width="14.625" style="2"/>
    <col min="5889" max="5889" width="13.375" style="2" customWidth="1"/>
    <col min="5890" max="5890" width="17.125" style="2" customWidth="1"/>
    <col min="5891" max="5891" width="5.875" style="2" customWidth="1"/>
    <col min="5892" max="5894" width="14.625" style="2"/>
    <col min="5895" max="5895" width="15.875" style="2" customWidth="1"/>
    <col min="5896" max="5896" width="5.875" style="2" customWidth="1"/>
    <col min="5897" max="6144" width="14.625" style="2"/>
    <col min="6145" max="6145" width="13.375" style="2" customWidth="1"/>
    <col min="6146" max="6146" width="17.125" style="2" customWidth="1"/>
    <col min="6147" max="6147" width="5.875" style="2" customWidth="1"/>
    <col min="6148" max="6150" width="14.625" style="2"/>
    <col min="6151" max="6151" width="15.875" style="2" customWidth="1"/>
    <col min="6152" max="6152" width="5.875" style="2" customWidth="1"/>
    <col min="6153" max="6400" width="14.625" style="2"/>
    <col min="6401" max="6401" width="13.375" style="2" customWidth="1"/>
    <col min="6402" max="6402" width="17.125" style="2" customWidth="1"/>
    <col min="6403" max="6403" width="5.875" style="2" customWidth="1"/>
    <col min="6404" max="6406" width="14.625" style="2"/>
    <col min="6407" max="6407" width="15.875" style="2" customWidth="1"/>
    <col min="6408" max="6408" width="5.875" style="2" customWidth="1"/>
    <col min="6409" max="6656" width="14.625" style="2"/>
    <col min="6657" max="6657" width="13.375" style="2" customWidth="1"/>
    <col min="6658" max="6658" width="17.125" style="2" customWidth="1"/>
    <col min="6659" max="6659" width="5.875" style="2" customWidth="1"/>
    <col min="6660" max="6662" width="14.625" style="2"/>
    <col min="6663" max="6663" width="15.875" style="2" customWidth="1"/>
    <col min="6664" max="6664" width="5.875" style="2" customWidth="1"/>
    <col min="6665" max="6912" width="14.625" style="2"/>
    <col min="6913" max="6913" width="13.375" style="2" customWidth="1"/>
    <col min="6914" max="6914" width="17.125" style="2" customWidth="1"/>
    <col min="6915" max="6915" width="5.875" style="2" customWidth="1"/>
    <col min="6916" max="6918" width="14.625" style="2"/>
    <col min="6919" max="6919" width="15.875" style="2" customWidth="1"/>
    <col min="6920" max="6920" width="5.875" style="2" customWidth="1"/>
    <col min="6921" max="7168" width="14.625" style="2"/>
    <col min="7169" max="7169" width="13.375" style="2" customWidth="1"/>
    <col min="7170" max="7170" width="17.125" style="2" customWidth="1"/>
    <col min="7171" max="7171" width="5.875" style="2" customWidth="1"/>
    <col min="7172" max="7174" width="14.625" style="2"/>
    <col min="7175" max="7175" width="15.875" style="2" customWidth="1"/>
    <col min="7176" max="7176" width="5.875" style="2" customWidth="1"/>
    <col min="7177" max="7424" width="14.625" style="2"/>
    <col min="7425" max="7425" width="13.375" style="2" customWidth="1"/>
    <col min="7426" max="7426" width="17.125" style="2" customWidth="1"/>
    <col min="7427" max="7427" width="5.875" style="2" customWidth="1"/>
    <col min="7428" max="7430" width="14.625" style="2"/>
    <col min="7431" max="7431" width="15.875" style="2" customWidth="1"/>
    <col min="7432" max="7432" width="5.875" style="2" customWidth="1"/>
    <col min="7433" max="7680" width="14.625" style="2"/>
    <col min="7681" max="7681" width="13.375" style="2" customWidth="1"/>
    <col min="7682" max="7682" width="17.125" style="2" customWidth="1"/>
    <col min="7683" max="7683" width="5.875" style="2" customWidth="1"/>
    <col min="7684" max="7686" width="14.625" style="2"/>
    <col min="7687" max="7687" width="15.875" style="2" customWidth="1"/>
    <col min="7688" max="7688" width="5.875" style="2" customWidth="1"/>
    <col min="7689" max="7936" width="14.625" style="2"/>
    <col min="7937" max="7937" width="13.375" style="2" customWidth="1"/>
    <col min="7938" max="7938" width="17.125" style="2" customWidth="1"/>
    <col min="7939" max="7939" width="5.875" style="2" customWidth="1"/>
    <col min="7940" max="7942" width="14.625" style="2"/>
    <col min="7943" max="7943" width="15.875" style="2" customWidth="1"/>
    <col min="7944" max="7944" width="5.875" style="2" customWidth="1"/>
    <col min="7945" max="8192" width="14.625" style="2"/>
    <col min="8193" max="8193" width="13.375" style="2" customWidth="1"/>
    <col min="8194" max="8194" width="17.125" style="2" customWidth="1"/>
    <col min="8195" max="8195" width="5.875" style="2" customWidth="1"/>
    <col min="8196" max="8198" width="14.625" style="2"/>
    <col min="8199" max="8199" width="15.875" style="2" customWidth="1"/>
    <col min="8200" max="8200" width="5.875" style="2" customWidth="1"/>
    <col min="8201" max="8448" width="14.625" style="2"/>
    <col min="8449" max="8449" width="13.375" style="2" customWidth="1"/>
    <col min="8450" max="8450" width="17.125" style="2" customWidth="1"/>
    <col min="8451" max="8451" width="5.875" style="2" customWidth="1"/>
    <col min="8452" max="8454" width="14.625" style="2"/>
    <col min="8455" max="8455" width="15.875" style="2" customWidth="1"/>
    <col min="8456" max="8456" width="5.875" style="2" customWidth="1"/>
    <col min="8457" max="8704" width="14.625" style="2"/>
    <col min="8705" max="8705" width="13.375" style="2" customWidth="1"/>
    <col min="8706" max="8706" width="17.125" style="2" customWidth="1"/>
    <col min="8707" max="8707" width="5.875" style="2" customWidth="1"/>
    <col min="8708" max="8710" width="14.625" style="2"/>
    <col min="8711" max="8711" width="15.875" style="2" customWidth="1"/>
    <col min="8712" max="8712" width="5.875" style="2" customWidth="1"/>
    <col min="8713" max="8960" width="14.625" style="2"/>
    <col min="8961" max="8961" width="13.375" style="2" customWidth="1"/>
    <col min="8962" max="8962" width="17.125" style="2" customWidth="1"/>
    <col min="8963" max="8963" width="5.875" style="2" customWidth="1"/>
    <col min="8964" max="8966" width="14.625" style="2"/>
    <col min="8967" max="8967" width="15.875" style="2" customWidth="1"/>
    <col min="8968" max="8968" width="5.875" style="2" customWidth="1"/>
    <col min="8969" max="9216" width="14.625" style="2"/>
    <col min="9217" max="9217" width="13.375" style="2" customWidth="1"/>
    <col min="9218" max="9218" width="17.125" style="2" customWidth="1"/>
    <col min="9219" max="9219" width="5.875" style="2" customWidth="1"/>
    <col min="9220" max="9222" width="14.625" style="2"/>
    <col min="9223" max="9223" width="15.875" style="2" customWidth="1"/>
    <col min="9224" max="9224" width="5.875" style="2" customWidth="1"/>
    <col min="9225" max="9472" width="14.625" style="2"/>
    <col min="9473" max="9473" width="13.375" style="2" customWidth="1"/>
    <col min="9474" max="9474" width="17.125" style="2" customWidth="1"/>
    <col min="9475" max="9475" width="5.875" style="2" customWidth="1"/>
    <col min="9476" max="9478" width="14.625" style="2"/>
    <col min="9479" max="9479" width="15.875" style="2" customWidth="1"/>
    <col min="9480" max="9480" width="5.875" style="2" customWidth="1"/>
    <col min="9481" max="9728" width="14.625" style="2"/>
    <col min="9729" max="9729" width="13.375" style="2" customWidth="1"/>
    <col min="9730" max="9730" width="17.125" style="2" customWidth="1"/>
    <col min="9731" max="9731" width="5.875" style="2" customWidth="1"/>
    <col min="9732" max="9734" width="14.625" style="2"/>
    <col min="9735" max="9735" width="15.875" style="2" customWidth="1"/>
    <col min="9736" max="9736" width="5.875" style="2" customWidth="1"/>
    <col min="9737" max="9984" width="14.625" style="2"/>
    <col min="9985" max="9985" width="13.375" style="2" customWidth="1"/>
    <col min="9986" max="9986" width="17.125" style="2" customWidth="1"/>
    <col min="9987" max="9987" width="5.875" style="2" customWidth="1"/>
    <col min="9988" max="9990" width="14.625" style="2"/>
    <col min="9991" max="9991" width="15.875" style="2" customWidth="1"/>
    <col min="9992" max="9992" width="5.875" style="2" customWidth="1"/>
    <col min="9993" max="10240" width="14.625" style="2"/>
    <col min="10241" max="10241" width="13.375" style="2" customWidth="1"/>
    <col min="10242" max="10242" width="17.125" style="2" customWidth="1"/>
    <col min="10243" max="10243" width="5.875" style="2" customWidth="1"/>
    <col min="10244" max="10246" width="14.625" style="2"/>
    <col min="10247" max="10247" width="15.875" style="2" customWidth="1"/>
    <col min="10248" max="10248" width="5.875" style="2" customWidth="1"/>
    <col min="10249" max="10496" width="14.625" style="2"/>
    <col min="10497" max="10497" width="13.375" style="2" customWidth="1"/>
    <col min="10498" max="10498" width="17.125" style="2" customWidth="1"/>
    <col min="10499" max="10499" width="5.875" style="2" customWidth="1"/>
    <col min="10500" max="10502" width="14.625" style="2"/>
    <col min="10503" max="10503" width="15.875" style="2" customWidth="1"/>
    <col min="10504" max="10504" width="5.875" style="2" customWidth="1"/>
    <col min="10505" max="10752" width="14.625" style="2"/>
    <col min="10753" max="10753" width="13.375" style="2" customWidth="1"/>
    <col min="10754" max="10754" width="17.125" style="2" customWidth="1"/>
    <col min="10755" max="10755" width="5.875" style="2" customWidth="1"/>
    <col min="10756" max="10758" width="14.625" style="2"/>
    <col min="10759" max="10759" width="15.875" style="2" customWidth="1"/>
    <col min="10760" max="10760" width="5.875" style="2" customWidth="1"/>
    <col min="10761" max="11008" width="14.625" style="2"/>
    <col min="11009" max="11009" width="13.375" style="2" customWidth="1"/>
    <col min="11010" max="11010" width="17.125" style="2" customWidth="1"/>
    <col min="11011" max="11011" width="5.875" style="2" customWidth="1"/>
    <col min="11012" max="11014" width="14.625" style="2"/>
    <col min="11015" max="11015" width="15.875" style="2" customWidth="1"/>
    <col min="11016" max="11016" width="5.875" style="2" customWidth="1"/>
    <col min="11017" max="11264" width="14.625" style="2"/>
    <col min="11265" max="11265" width="13.375" style="2" customWidth="1"/>
    <col min="11266" max="11266" width="17.125" style="2" customWidth="1"/>
    <col min="11267" max="11267" width="5.875" style="2" customWidth="1"/>
    <col min="11268" max="11270" width="14.625" style="2"/>
    <col min="11271" max="11271" width="15.875" style="2" customWidth="1"/>
    <col min="11272" max="11272" width="5.875" style="2" customWidth="1"/>
    <col min="11273" max="11520" width="14.625" style="2"/>
    <col min="11521" max="11521" width="13.375" style="2" customWidth="1"/>
    <col min="11522" max="11522" width="17.125" style="2" customWidth="1"/>
    <col min="11523" max="11523" width="5.875" style="2" customWidth="1"/>
    <col min="11524" max="11526" width="14.625" style="2"/>
    <col min="11527" max="11527" width="15.875" style="2" customWidth="1"/>
    <col min="11528" max="11528" width="5.875" style="2" customWidth="1"/>
    <col min="11529" max="11776" width="14.625" style="2"/>
    <col min="11777" max="11777" width="13.375" style="2" customWidth="1"/>
    <col min="11778" max="11778" width="17.125" style="2" customWidth="1"/>
    <col min="11779" max="11779" width="5.875" style="2" customWidth="1"/>
    <col min="11780" max="11782" width="14.625" style="2"/>
    <col min="11783" max="11783" width="15.875" style="2" customWidth="1"/>
    <col min="11784" max="11784" width="5.875" style="2" customWidth="1"/>
    <col min="11785" max="12032" width="14.625" style="2"/>
    <col min="12033" max="12033" width="13.375" style="2" customWidth="1"/>
    <col min="12034" max="12034" width="17.125" style="2" customWidth="1"/>
    <col min="12035" max="12035" width="5.875" style="2" customWidth="1"/>
    <col min="12036" max="12038" width="14.625" style="2"/>
    <col min="12039" max="12039" width="15.875" style="2" customWidth="1"/>
    <col min="12040" max="12040" width="5.875" style="2" customWidth="1"/>
    <col min="12041" max="12288" width="14.625" style="2"/>
    <col min="12289" max="12289" width="13.375" style="2" customWidth="1"/>
    <col min="12290" max="12290" width="17.125" style="2" customWidth="1"/>
    <col min="12291" max="12291" width="5.875" style="2" customWidth="1"/>
    <col min="12292" max="12294" width="14.625" style="2"/>
    <col min="12295" max="12295" width="15.875" style="2" customWidth="1"/>
    <col min="12296" max="12296" width="5.875" style="2" customWidth="1"/>
    <col min="12297" max="12544" width="14.625" style="2"/>
    <col min="12545" max="12545" width="13.375" style="2" customWidth="1"/>
    <col min="12546" max="12546" width="17.125" style="2" customWidth="1"/>
    <col min="12547" max="12547" width="5.875" style="2" customWidth="1"/>
    <col min="12548" max="12550" width="14.625" style="2"/>
    <col min="12551" max="12551" width="15.875" style="2" customWidth="1"/>
    <col min="12552" max="12552" width="5.875" style="2" customWidth="1"/>
    <col min="12553" max="12800" width="14.625" style="2"/>
    <col min="12801" max="12801" width="13.375" style="2" customWidth="1"/>
    <col min="12802" max="12802" width="17.125" style="2" customWidth="1"/>
    <col min="12803" max="12803" width="5.875" style="2" customWidth="1"/>
    <col min="12804" max="12806" width="14.625" style="2"/>
    <col min="12807" max="12807" width="15.875" style="2" customWidth="1"/>
    <col min="12808" max="12808" width="5.875" style="2" customWidth="1"/>
    <col min="12809" max="13056" width="14.625" style="2"/>
    <col min="13057" max="13057" width="13.375" style="2" customWidth="1"/>
    <col min="13058" max="13058" width="17.125" style="2" customWidth="1"/>
    <col min="13059" max="13059" width="5.875" style="2" customWidth="1"/>
    <col min="13060" max="13062" width="14.625" style="2"/>
    <col min="13063" max="13063" width="15.875" style="2" customWidth="1"/>
    <col min="13064" max="13064" width="5.875" style="2" customWidth="1"/>
    <col min="13065" max="13312" width="14.625" style="2"/>
    <col min="13313" max="13313" width="13.375" style="2" customWidth="1"/>
    <col min="13314" max="13314" width="17.125" style="2" customWidth="1"/>
    <col min="13315" max="13315" width="5.875" style="2" customWidth="1"/>
    <col min="13316" max="13318" width="14.625" style="2"/>
    <col min="13319" max="13319" width="15.875" style="2" customWidth="1"/>
    <col min="13320" max="13320" width="5.875" style="2" customWidth="1"/>
    <col min="13321" max="13568" width="14.625" style="2"/>
    <col min="13569" max="13569" width="13.375" style="2" customWidth="1"/>
    <col min="13570" max="13570" width="17.125" style="2" customWidth="1"/>
    <col min="13571" max="13571" width="5.875" style="2" customWidth="1"/>
    <col min="13572" max="13574" width="14.625" style="2"/>
    <col min="13575" max="13575" width="15.875" style="2" customWidth="1"/>
    <col min="13576" max="13576" width="5.875" style="2" customWidth="1"/>
    <col min="13577" max="13824" width="14.625" style="2"/>
    <col min="13825" max="13825" width="13.375" style="2" customWidth="1"/>
    <col min="13826" max="13826" width="17.125" style="2" customWidth="1"/>
    <col min="13827" max="13827" width="5.875" style="2" customWidth="1"/>
    <col min="13828" max="13830" width="14.625" style="2"/>
    <col min="13831" max="13831" width="15.875" style="2" customWidth="1"/>
    <col min="13832" max="13832" width="5.875" style="2" customWidth="1"/>
    <col min="13833" max="14080" width="14.625" style="2"/>
    <col min="14081" max="14081" width="13.375" style="2" customWidth="1"/>
    <col min="14082" max="14082" width="17.125" style="2" customWidth="1"/>
    <col min="14083" max="14083" width="5.875" style="2" customWidth="1"/>
    <col min="14084" max="14086" width="14.625" style="2"/>
    <col min="14087" max="14087" width="15.875" style="2" customWidth="1"/>
    <col min="14088" max="14088" width="5.875" style="2" customWidth="1"/>
    <col min="14089" max="14336" width="14.625" style="2"/>
    <col min="14337" max="14337" width="13.375" style="2" customWidth="1"/>
    <col min="14338" max="14338" width="17.125" style="2" customWidth="1"/>
    <col min="14339" max="14339" width="5.875" style="2" customWidth="1"/>
    <col min="14340" max="14342" width="14.625" style="2"/>
    <col min="14343" max="14343" width="15.875" style="2" customWidth="1"/>
    <col min="14344" max="14344" width="5.875" style="2" customWidth="1"/>
    <col min="14345" max="14592" width="14.625" style="2"/>
    <col min="14593" max="14593" width="13.375" style="2" customWidth="1"/>
    <col min="14594" max="14594" width="17.125" style="2" customWidth="1"/>
    <col min="14595" max="14595" width="5.875" style="2" customWidth="1"/>
    <col min="14596" max="14598" width="14.625" style="2"/>
    <col min="14599" max="14599" width="15.875" style="2" customWidth="1"/>
    <col min="14600" max="14600" width="5.875" style="2" customWidth="1"/>
    <col min="14601" max="14848" width="14.625" style="2"/>
    <col min="14849" max="14849" width="13.375" style="2" customWidth="1"/>
    <col min="14850" max="14850" width="17.125" style="2" customWidth="1"/>
    <col min="14851" max="14851" width="5.875" style="2" customWidth="1"/>
    <col min="14852" max="14854" width="14.625" style="2"/>
    <col min="14855" max="14855" width="15.875" style="2" customWidth="1"/>
    <col min="14856" max="14856" width="5.875" style="2" customWidth="1"/>
    <col min="14857" max="15104" width="14.625" style="2"/>
    <col min="15105" max="15105" width="13.375" style="2" customWidth="1"/>
    <col min="15106" max="15106" width="17.125" style="2" customWidth="1"/>
    <col min="15107" max="15107" width="5.875" style="2" customWidth="1"/>
    <col min="15108" max="15110" width="14.625" style="2"/>
    <col min="15111" max="15111" width="15.875" style="2" customWidth="1"/>
    <col min="15112" max="15112" width="5.875" style="2" customWidth="1"/>
    <col min="15113" max="15360" width="14.625" style="2"/>
    <col min="15361" max="15361" width="13.375" style="2" customWidth="1"/>
    <col min="15362" max="15362" width="17.125" style="2" customWidth="1"/>
    <col min="15363" max="15363" width="5.875" style="2" customWidth="1"/>
    <col min="15364" max="15366" width="14.625" style="2"/>
    <col min="15367" max="15367" width="15.875" style="2" customWidth="1"/>
    <col min="15368" max="15368" width="5.875" style="2" customWidth="1"/>
    <col min="15369" max="15616" width="14.625" style="2"/>
    <col min="15617" max="15617" width="13.375" style="2" customWidth="1"/>
    <col min="15618" max="15618" width="17.125" style="2" customWidth="1"/>
    <col min="15619" max="15619" width="5.875" style="2" customWidth="1"/>
    <col min="15620" max="15622" width="14.625" style="2"/>
    <col min="15623" max="15623" width="15.875" style="2" customWidth="1"/>
    <col min="15624" max="15624" width="5.875" style="2" customWidth="1"/>
    <col min="15625" max="15872" width="14.625" style="2"/>
    <col min="15873" max="15873" width="13.375" style="2" customWidth="1"/>
    <col min="15874" max="15874" width="17.125" style="2" customWidth="1"/>
    <col min="15875" max="15875" width="5.875" style="2" customWidth="1"/>
    <col min="15876" max="15878" width="14.625" style="2"/>
    <col min="15879" max="15879" width="15.875" style="2" customWidth="1"/>
    <col min="15880" max="15880" width="5.875" style="2" customWidth="1"/>
    <col min="15881" max="16128" width="14.625" style="2"/>
    <col min="16129" max="16129" width="13.375" style="2" customWidth="1"/>
    <col min="16130" max="16130" width="17.125" style="2" customWidth="1"/>
    <col min="16131" max="16131" width="5.875" style="2" customWidth="1"/>
    <col min="16132" max="16134" width="14.625" style="2"/>
    <col min="16135" max="16135" width="15.875" style="2" customWidth="1"/>
    <col min="16136" max="16136" width="5.875" style="2" customWidth="1"/>
    <col min="16137" max="16384" width="14.625" style="2"/>
  </cols>
  <sheetData>
    <row r="1" spans="1:11" x14ac:dyDescent="0.2">
      <c r="A1" s="1"/>
    </row>
    <row r="5" spans="1:11" x14ac:dyDescent="0.2">
      <c r="E5" s="6"/>
      <c r="F5" s="6"/>
    </row>
    <row r="6" spans="1:11" x14ac:dyDescent="0.2">
      <c r="E6" s="3" t="s">
        <v>391</v>
      </c>
      <c r="F6" s="6"/>
    </row>
    <row r="7" spans="1:11" x14ac:dyDescent="0.2">
      <c r="F7" s="6"/>
    </row>
    <row r="8" spans="1:11" x14ac:dyDescent="0.2">
      <c r="D8" s="3" t="s">
        <v>422</v>
      </c>
      <c r="F8" s="6"/>
      <c r="K8" s="6"/>
    </row>
    <row r="9" spans="1:11" ht="18" thickBot="1" x14ac:dyDescent="0.25">
      <c r="B9" s="19"/>
      <c r="C9" s="19"/>
      <c r="D9" s="4"/>
      <c r="E9" s="19"/>
      <c r="F9" s="19"/>
      <c r="G9" s="19"/>
      <c r="H9" s="19"/>
      <c r="I9" s="19"/>
      <c r="J9" s="19"/>
      <c r="K9" s="5" t="s">
        <v>2</v>
      </c>
    </row>
    <row r="10" spans="1:11" x14ac:dyDescent="0.2">
      <c r="B10" s="6"/>
      <c r="C10" s="6"/>
      <c r="D10" s="8"/>
      <c r="E10" s="10"/>
      <c r="F10" s="10"/>
      <c r="G10" s="88"/>
      <c r="H10" s="75"/>
      <c r="I10" s="11"/>
      <c r="J10" s="10"/>
      <c r="K10" s="9"/>
    </row>
    <row r="11" spans="1:11" x14ac:dyDescent="0.2">
      <c r="B11" s="57" t="s">
        <v>423</v>
      </c>
      <c r="C11" s="10"/>
      <c r="D11" s="13" t="s">
        <v>204</v>
      </c>
      <c r="E11" s="13" t="s">
        <v>221</v>
      </c>
      <c r="F11" s="13" t="s">
        <v>222</v>
      </c>
      <c r="G11" s="89" t="s">
        <v>423</v>
      </c>
      <c r="H11" s="10"/>
      <c r="I11" s="13" t="s">
        <v>204</v>
      </c>
      <c r="J11" s="13" t="s">
        <v>221</v>
      </c>
      <c r="K11" s="13" t="s">
        <v>222</v>
      </c>
    </row>
    <row r="12" spans="1:11" x14ac:dyDescent="0.2">
      <c r="C12" s="6"/>
      <c r="D12" s="8"/>
      <c r="G12" s="90"/>
      <c r="H12" s="6"/>
      <c r="I12" s="8"/>
    </row>
    <row r="13" spans="1:11" x14ac:dyDescent="0.2">
      <c r="B13" s="91" t="s">
        <v>204</v>
      </c>
      <c r="C13" s="6"/>
      <c r="D13" s="11">
        <f>E13+F13</f>
        <v>1069912</v>
      </c>
      <c r="E13" s="6">
        <f>SUM(E15:E69,J15:J70)</f>
        <v>506882</v>
      </c>
      <c r="F13" s="6">
        <f>SUM(F15:F69,K15:K70)</f>
        <v>563030</v>
      </c>
      <c r="G13" s="90"/>
      <c r="H13" s="6"/>
      <c r="I13" s="8"/>
    </row>
    <row r="14" spans="1:11" x14ac:dyDescent="0.2">
      <c r="D14" s="8"/>
      <c r="G14" s="90"/>
      <c r="I14" s="8"/>
    </row>
    <row r="15" spans="1:11" x14ac:dyDescent="0.2">
      <c r="B15" s="15">
        <v>0.01</v>
      </c>
      <c r="C15" s="1" t="s">
        <v>424</v>
      </c>
      <c r="D15" s="14">
        <f t="shared" ref="D15:D25" si="0">E15+F15</f>
        <v>9420</v>
      </c>
      <c r="E15" s="16">
        <v>4814</v>
      </c>
      <c r="F15" s="16">
        <v>4606</v>
      </c>
      <c r="G15" s="92">
        <v>51</v>
      </c>
      <c r="H15" s="1" t="s">
        <v>424</v>
      </c>
      <c r="I15" s="14">
        <f t="shared" ref="I15:I24" si="1">J15+K15</f>
        <v>20050</v>
      </c>
      <c r="J15" s="16">
        <v>9776</v>
      </c>
      <c r="K15" s="16">
        <v>10274</v>
      </c>
    </row>
    <row r="16" spans="1:11" x14ac:dyDescent="0.2">
      <c r="B16" s="15">
        <v>1</v>
      </c>
      <c r="C16" s="6"/>
      <c r="D16" s="14">
        <f t="shared" si="0"/>
        <v>9360</v>
      </c>
      <c r="E16" s="16">
        <v>4765</v>
      </c>
      <c r="F16" s="16">
        <v>4595</v>
      </c>
      <c r="G16" s="92">
        <v>52</v>
      </c>
      <c r="H16" s="16"/>
      <c r="I16" s="14">
        <f t="shared" si="1"/>
        <v>20166</v>
      </c>
      <c r="J16" s="16">
        <v>10018</v>
      </c>
      <c r="K16" s="16">
        <v>10148</v>
      </c>
    </row>
    <row r="17" spans="2:11" x14ac:dyDescent="0.2">
      <c r="B17" s="15">
        <v>2</v>
      </c>
      <c r="C17" s="6"/>
      <c r="D17" s="14">
        <f t="shared" si="0"/>
        <v>9917</v>
      </c>
      <c r="E17" s="16">
        <v>5019</v>
      </c>
      <c r="F17" s="16">
        <v>4898</v>
      </c>
      <c r="G17" s="92">
        <v>53</v>
      </c>
      <c r="H17" s="16"/>
      <c r="I17" s="14">
        <f t="shared" si="1"/>
        <v>19055</v>
      </c>
      <c r="J17" s="16">
        <v>9306</v>
      </c>
      <c r="K17" s="16">
        <v>9749</v>
      </c>
    </row>
    <row r="18" spans="2:11" x14ac:dyDescent="0.2">
      <c r="B18" s="15">
        <v>3</v>
      </c>
      <c r="C18" s="6"/>
      <c r="D18" s="14">
        <f t="shared" si="0"/>
        <v>9922</v>
      </c>
      <c r="E18" s="16">
        <v>5065</v>
      </c>
      <c r="F18" s="16">
        <v>4857</v>
      </c>
      <c r="G18" s="92">
        <v>54</v>
      </c>
      <c r="H18" s="16"/>
      <c r="I18" s="14">
        <f t="shared" si="1"/>
        <v>10912</v>
      </c>
      <c r="J18" s="16">
        <v>5303</v>
      </c>
      <c r="K18" s="16">
        <v>5609</v>
      </c>
    </row>
    <row r="19" spans="2:11" x14ac:dyDescent="0.2">
      <c r="B19" s="15">
        <v>4</v>
      </c>
      <c r="C19" s="6"/>
      <c r="D19" s="14">
        <f t="shared" si="0"/>
        <v>9996</v>
      </c>
      <c r="E19" s="16">
        <v>5091</v>
      </c>
      <c r="F19" s="16">
        <v>4905</v>
      </c>
      <c r="G19" s="92">
        <v>55</v>
      </c>
      <c r="H19" s="16"/>
      <c r="I19" s="14">
        <f t="shared" si="1"/>
        <v>12308</v>
      </c>
      <c r="J19" s="16">
        <v>5866</v>
      </c>
      <c r="K19" s="16">
        <v>6442</v>
      </c>
    </row>
    <row r="20" spans="2:11" x14ac:dyDescent="0.2">
      <c r="B20" s="15">
        <v>5</v>
      </c>
      <c r="C20" s="6"/>
      <c r="D20" s="14">
        <f t="shared" si="0"/>
        <v>10137</v>
      </c>
      <c r="E20" s="16">
        <v>5209</v>
      </c>
      <c r="F20" s="16">
        <v>4928</v>
      </c>
      <c r="G20" s="92">
        <v>56</v>
      </c>
      <c r="H20" s="16"/>
      <c r="I20" s="14">
        <f t="shared" si="1"/>
        <v>15775</v>
      </c>
      <c r="J20" s="16">
        <v>7538</v>
      </c>
      <c r="K20" s="16">
        <v>8237</v>
      </c>
    </row>
    <row r="21" spans="2:11" x14ac:dyDescent="0.2">
      <c r="B21" s="15">
        <v>6</v>
      </c>
      <c r="C21" s="6"/>
      <c r="D21" s="14">
        <f t="shared" si="0"/>
        <v>10200</v>
      </c>
      <c r="E21" s="16">
        <v>5272</v>
      </c>
      <c r="F21" s="16">
        <v>4928</v>
      </c>
      <c r="G21" s="92">
        <v>57</v>
      </c>
      <c r="H21" s="16"/>
      <c r="I21" s="14">
        <f t="shared" si="1"/>
        <v>15329</v>
      </c>
      <c r="J21" s="16">
        <v>7330</v>
      </c>
      <c r="K21" s="16">
        <v>7999</v>
      </c>
    </row>
    <row r="22" spans="2:11" x14ac:dyDescent="0.2">
      <c r="B22" s="15">
        <v>7</v>
      </c>
      <c r="C22" s="6"/>
      <c r="D22" s="14">
        <f t="shared" si="0"/>
        <v>10214</v>
      </c>
      <c r="E22" s="16">
        <v>5212</v>
      </c>
      <c r="F22" s="16">
        <v>5002</v>
      </c>
      <c r="G22" s="92">
        <v>58</v>
      </c>
      <c r="H22" s="16"/>
      <c r="I22" s="14">
        <f t="shared" si="1"/>
        <v>16415</v>
      </c>
      <c r="J22" s="16">
        <v>7922</v>
      </c>
      <c r="K22" s="16">
        <v>8493</v>
      </c>
    </row>
    <row r="23" spans="2:11" x14ac:dyDescent="0.2">
      <c r="B23" s="15">
        <v>8</v>
      </c>
      <c r="C23" s="6"/>
      <c r="D23" s="14">
        <f t="shared" si="0"/>
        <v>10539</v>
      </c>
      <c r="E23" s="16">
        <v>5505</v>
      </c>
      <c r="F23" s="16">
        <v>5034</v>
      </c>
      <c r="G23" s="92">
        <v>59</v>
      </c>
      <c r="H23" s="16"/>
      <c r="I23" s="14">
        <f t="shared" si="1"/>
        <v>15910</v>
      </c>
      <c r="J23" s="16">
        <v>7640</v>
      </c>
      <c r="K23" s="16">
        <v>8270</v>
      </c>
    </row>
    <row r="24" spans="2:11" x14ac:dyDescent="0.2">
      <c r="B24" s="15">
        <v>9</v>
      </c>
      <c r="C24" s="6"/>
      <c r="D24" s="14">
        <f t="shared" si="0"/>
        <v>10846</v>
      </c>
      <c r="E24" s="16">
        <v>5580</v>
      </c>
      <c r="F24" s="16">
        <v>5266</v>
      </c>
      <c r="G24" s="92">
        <v>60</v>
      </c>
      <c r="H24" s="16"/>
      <c r="I24" s="14">
        <f t="shared" si="1"/>
        <v>13711</v>
      </c>
      <c r="J24" s="16">
        <v>6548</v>
      </c>
      <c r="K24" s="16">
        <v>7163</v>
      </c>
    </row>
    <row r="25" spans="2:11" x14ac:dyDescent="0.2">
      <c r="B25" s="15">
        <v>10</v>
      </c>
      <c r="C25" s="6"/>
      <c r="D25" s="14">
        <f t="shared" si="0"/>
        <v>10896</v>
      </c>
      <c r="E25" s="16">
        <v>5524</v>
      </c>
      <c r="F25" s="16">
        <v>5372</v>
      </c>
      <c r="G25" s="90"/>
      <c r="I25" s="8"/>
      <c r="J25" s="16"/>
      <c r="K25" s="16"/>
    </row>
    <row r="26" spans="2:11" x14ac:dyDescent="0.2">
      <c r="C26" s="6"/>
      <c r="D26" s="8"/>
      <c r="E26" s="16"/>
      <c r="F26" s="16"/>
      <c r="G26" s="92">
        <v>61</v>
      </c>
      <c r="H26" s="16"/>
      <c r="I26" s="14">
        <f t="shared" ref="I26:I35" si="2">J26+K26</f>
        <v>12377</v>
      </c>
      <c r="J26" s="16">
        <v>5909</v>
      </c>
      <c r="K26" s="16">
        <v>6468</v>
      </c>
    </row>
    <row r="27" spans="2:11" x14ac:dyDescent="0.2">
      <c r="B27" s="15">
        <v>11</v>
      </c>
      <c r="C27" s="6"/>
      <c r="D27" s="14">
        <f t="shared" ref="D27:D36" si="3">E27+F27</f>
        <v>11328</v>
      </c>
      <c r="E27" s="16">
        <v>5797</v>
      </c>
      <c r="F27" s="16">
        <v>5531</v>
      </c>
      <c r="G27" s="92">
        <v>62</v>
      </c>
      <c r="H27" s="16"/>
      <c r="I27" s="14">
        <f t="shared" si="2"/>
        <v>13356</v>
      </c>
      <c r="J27" s="16">
        <v>6323</v>
      </c>
      <c r="K27" s="16">
        <v>7033</v>
      </c>
    </row>
    <row r="28" spans="2:11" x14ac:dyDescent="0.2">
      <c r="B28" s="15">
        <v>12</v>
      </c>
      <c r="C28" s="6"/>
      <c r="D28" s="14">
        <f t="shared" si="3"/>
        <v>11862</v>
      </c>
      <c r="E28" s="16">
        <v>6046</v>
      </c>
      <c r="F28" s="16">
        <v>5816</v>
      </c>
      <c r="G28" s="92">
        <v>63</v>
      </c>
      <c r="H28" s="16"/>
      <c r="I28" s="14">
        <f t="shared" si="2"/>
        <v>14515</v>
      </c>
      <c r="J28" s="16">
        <v>6947</v>
      </c>
      <c r="K28" s="16">
        <v>7568</v>
      </c>
    </row>
    <row r="29" spans="2:11" x14ac:dyDescent="0.2">
      <c r="B29" s="15">
        <v>13</v>
      </c>
      <c r="C29" s="6"/>
      <c r="D29" s="14">
        <f t="shared" si="3"/>
        <v>12304</v>
      </c>
      <c r="E29" s="16">
        <v>6412</v>
      </c>
      <c r="F29" s="16">
        <v>5892</v>
      </c>
      <c r="G29" s="92">
        <v>64</v>
      </c>
      <c r="H29" s="16"/>
      <c r="I29" s="14">
        <f t="shared" si="2"/>
        <v>14538</v>
      </c>
      <c r="J29" s="16">
        <v>6855</v>
      </c>
      <c r="K29" s="16">
        <v>7683</v>
      </c>
    </row>
    <row r="30" spans="2:11" x14ac:dyDescent="0.2">
      <c r="B30" s="15">
        <v>14</v>
      </c>
      <c r="C30" s="6"/>
      <c r="D30" s="14">
        <f t="shared" si="3"/>
        <v>12555</v>
      </c>
      <c r="E30" s="16">
        <v>6501</v>
      </c>
      <c r="F30" s="16">
        <v>6054</v>
      </c>
      <c r="G30" s="92">
        <v>65</v>
      </c>
      <c r="H30" s="16"/>
      <c r="I30" s="14">
        <f t="shared" si="2"/>
        <v>13988</v>
      </c>
      <c r="J30" s="16">
        <v>6500</v>
      </c>
      <c r="K30" s="16">
        <v>7488</v>
      </c>
    </row>
    <row r="31" spans="2:11" x14ac:dyDescent="0.2">
      <c r="B31" s="15">
        <v>15</v>
      </c>
      <c r="C31" s="6"/>
      <c r="D31" s="14">
        <f t="shared" si="3"/>
        <v>12811</v>
      </c>
      <c r="E31" s="16">
        <v>6617</v>
      </c>
      <c r="F31" s="16">
        <v>6194</v>
      </c>
      <c r="G31" s="92">
        <v>66</v>
      </c>
      <c r="H31" s="16"/>
      <c r="I31" s="14">
        <f t="shared" si="2"/>
        <v>13447</v>
      </c>
      <c r="J31" s="16">
        <v>6155</v>
      </c>
      <c r="K31" s="16">
        <v>7292</v>
      </c>
    </row>
    <row r="32" spans="2:11" x14ac:dyDescent="0.2">
      <c r="B32" s="15">
        <v>16</v>
      </c>
      <c r="C32" s="6"/>
      <c r="D32" s="14">
        <f t="shared" si="3"/>
        <v>13345</v>
      </c>
      <c r="E32" s="16">
        <v>6900</v>
      </c>
      <c r="F32" s="16">
        <v>6445</v>
      </c>
      <c r="G32" s="92">
        <v>67</v>
      </c>
      <c r="H32" s="16"/>
      <c r="I32" s="14">
        <f t="shared" si="2"/>
        <v>14167</v>
      </c>
      <c r="J32" s="16">
        <v>6486</v>
      </c>
      <c r="K32" s="16">
        <v>7681</v>
      </c>
    </row>
    <row r="33" spans="2:11" x14ac:dyDescent="0.2">
      <c r="B33" s="15">
        <v>17</v>
      </c>
      <c r="C33" s="6"/>
      <c r="D33" s="14">
        <f t="shared" si="3"/>
        <v>13376</v>
      </c>
      <c r="E33" s="16">
        <v>6962</v>
      </c>
      <c r="F33" s="16">
        <v>6414</v>
      </c>
      <c r="G33" s="92">
        <v>68</v>
      </c>
      <c r="H33" s="16"/>
      <c r="I33" s="14">
        <f t="shared" si="2"/>
        <v>13667</v>
      </c>
      <c r="J33" s="16">
        <v>6379</v>
      </c>
      <c r="K33" s="16">
        <v>7288</v>
      </c>
    </row>
    <row r="34" spans="2:11" x14ac:dyDescent="0.2">
      <c r="B34" s="15">
        <v>18</v>
      </c>
      <c r="C34" s="6"/>
      <c r="D34" s="14">
        <f t="shared" si="3"/>
        <v>11550</v>
      </c>
      <c r="E34" s="16">
        <v>5991</v>
      </c>
      <c r="F34" s="16">
        <v>5559</v>
      </c>
      <c r="G34" s="92">
        <v>69</v>
      </c>
      <c r="H34" s="16"/>
      <c r="I34" s="14">
        <f t="shared" si="2"/>
        <v>13289</v>
      </c>
      <c r="J34" s="16">
        <v>6156</v>
      </c>
      <c r="K34" s="16">
        <v>7133</v>
      </c>
    </row>
    <row r="35" spans="2:11" x14ac:dyDescent="0.2">
      <c r="B35" s="15">
        <v>19</v>
      </c>
      <c r="C35" s="6"/>
      <c r="D35" s="14">
        <f t="shared" si="3"/>
        <v>9633</v>
      </c>
      <c r="E35" s="16">
        <v>4753</v>
      </c>
      <c r="F35" s="16">
        <v>4880</v>
      </c>
      <c r="G35" s="92">
        <v>70</v>
      </c>
      <c r="H35" s="16"/>
      <c r="I35" s="14">
        <f t="shared" si="2"/>
        <v>12898</v>
      </c>
      <c r="J35" s="16">
        <v>6023</v>
      </c>
      <c r="K35" s="16">
        <v>6875</v>
      </c>
    </row>
    <row r="36" spans="2:11" x14ac:dyDescent="0.2">
      <c r="B36" s="15">
        <v>20</v>
      </c>
      <c r="C36" s="6"/>
      <c r="D36" s="14">
        <f t="shared" si="3"/>
        <v>10045</v>
      </c>
      <c r="E36" s="16">
        <v>4942</v>
      </c>
      <c r="F36" s="16">
        <v>5103</v>
      </c>
      <c r="G36" s="90"/>
      <c r="I36" s="8"/>
      <c r="J36" s="16"/>
      <c r="K36" s="16"/>
    </row>
    <row r="37" spans="2:11" x14ac:dyDescent="0.2">
      <c r="C37" s="6"/>
      <c r="D37" s="8"/>
      <c r="E37" s="16"/>
      <c r="F37" s="16"/>
      <c r="G37" s="92">
        <v>71</v>
      </c>
      <c r="H37" s="16"/>
      <c r="I37" s="14">
        <f t="shared" ref="I37:I46" si="4">J37+K37</f>
        <v>12726</v>
      </c>
      <c r="J37" s="16">
        <v>5830</v>
      </c>
      <c r="K37" s="16">
        <v>6896</v>
      </c>
    </row>
    <row r="38" spans="2:11" x14ac:dyDescent="0.2">
      <c r="B38" s="15">
        <v>21</v>
      </c>
      <c r="C38" s="6"/>
      <c r="D38" s="14">
        <f t="shared" ref="D38:D47" si="5">E38+F38</f>
        <v>10111</v>
      </c>
      <c r="E38" s="16">
        <v>4970</v>
      </c>
      <c r="F38" s="16">
        <v>5141</v>
      </c>
      <c r="G38" s="92">
        <v>72</v>
      </c>
      <c r="H38" s="16"/>
      <c r="I38" s="14">
        <f t="shared" si="4"/>
        <v>12275</v>
      </c>
      <c r="J38" s="16">
        <v>5600</v>
      </c>
      <c r="K38" s="16">
        <v>6675</v>
      </c>
    </row>
    <row r="39" spans="2:11" x14ac:dyDescent="0.2">
      <c r="B39" s="15">
        <v>22</v>
      </c>
      <c r="C39" s="6"/>
      <c r="D39" s="14">
        <f t="shared" si="5"/>
        <v>11387</v>
      </c>
      <c r="E39" s="16">
        <v>5619</v>
      </c>
      <c r="F39" s="16">
        <v>5768</v>
      </c>
      <c r="G39" s="92">
        <v>73</v>
      </c>
      <c r="H39" s="16"/>
      <c r="I39" s="14">
        <f t="shared" si="4"/>
        <v>11833</v>
      </c>
      <c r="J39" s="16">
        <v>5230</v>
      </c>
      <c r="K39" s="16">
        <v>6603</v>
      </c>
    </row>
    <row r="40" spans="2:11" x14ac:dyDescent="0.2">
      <c r="B40" s="15">
        <v>23</v>
      </c>
      <c r="C40" s="6"/>
      <c r="D40" s="14">
        <f t="shared" si="5"/>
        <v>11511</v>
      </c>
      <c r="E40" s="16">
        <v>5630</v>
      </c>
      <c r="F40" s="16">
        <v>5881</v>
      </c>
      <c r="G40" s="92">
        <v>74</v>
      </c>
      <c r="I40" s="14">
        <f t="shared" si="4"/>
        <v>11561</v>
      </c>
      <c r="J40" s="16">
        <v>4975</v>
      </c>
      <c r="K40" s="16">
        <v>6586</v>
      </c>
    </row>
    <row r="41" spans="2:11" x14ac:dyDescent="0.2">
      <c r="B41" s="15">
        <v>24</v>
      </c>
      <c r="C41" s="6"/>
      <c r="D41" s="14">
        <f t="shared" si="5"/>
        <v>12434</v>
      </c>
      <c r="E41" s="16">
        <v>6115</v>
      </c>
      <c r="F41" s="16">
        <v>6319</v>
      </c>
      <c r="G41" s="92">
        <v>75</v>
      </c>
      <c r="I41" s="14">
        <f t="shared" si="4"/>
        <v>10289</v>
      </c>
      <c r="J41" s="16">
        <v>4323</v>
      </c>
      <c r="K41" s="16">
        <v>5966</v>
      </c>
    </row>
    <row r="42" spans="2:11" x14ac:dyDescent="0.2">
      <c r="B42" s="15">
        <v>25</v>
      </c>
      <c r="C42" s="6"/>
      <c r="D42" s="14">
        <f t="shared" si="5"/>
        <v>13098</v>
      </c>
      <c r="E42" s="16">
        <v>6303</v>
      </c>
      <c r="F42" s="16">
        <v>6795</v>
      </c>
      <c r="G42" s="92">
        <v>76</v>
      </c>
      <c r="I42" s="14">
        <f t="shared" si="4"/>
        <v>9476</v>
      </c>
      <c r="J42" s="16">
        <v>3798</v>
      </c>
      <c r="K42" s="16">
        <v>5678</v>
      </c>
    </row>
    <row r="43" spans="2:11" x14ac:dyDescent="0.2">
      <c r="B43" s="15">
        <v>26</v>
      </c>
      <c r="C43" s="6"/>
      <c r="D43" s="14">
        <f t="shared" si="5"/>
        <v>14093</v>
      </c>
      <c r="E43" s="16">
        <v>6881</v>
      </c>
      <c r="F43" s="16">
        <v>7212</v>
      </c>
      <c r="G43" s="92">
        <v>77</v>
      </c>
      <c r="H43" s="16"/>
      <c r="I43" s="14">
        <f t="shared" si="4"/>
        <v>8808</v>
      </c>
      <c r="J43" s="16">
        <v>3254</v>
      </c>
      <c r="K43" s="16">
        <v>5554</v>
      </c>
    </row>
    <row r="44" spans="2:11" x14ac:dyDescent="0.2">
      <c r="B44" s="15">
        <v>27</v>
      </c>
      <c r="C44" s="6"/>
      <c r="D44" s="14">
        <f t="shared" si="5"/>
        <v>14345</v>
      </c>
      <c r="E44" s="16">
        <v>6965</v>
      </c>
      <c r="F44" s="16">
        <v>7380</v>
      </c>
      <c r="G44" s="92">
        <v>78</v>
      </c>
      <c r="H44" s="16"/>
      <c r="I44" s="14">
        <f t="shared" si="4"/>
        <v>8042</v>
      </c>
      <c r="J44" s="16">
        <v>2853</v>
      </c>
      <c r="K44" s="16">
        <v>5189</v>
      </c>
    </row>
    <row r="45" spans="2:11" x14ac:dyDescent="0.2">
      <c r="B45" s="15">
        <v>28</v>
      </c>
      <c r="C45" s="6"/>
      <c r="D45" s="14">
        <f t="shared" si="5"/>
        <v>14122</v>
      </c>
      <c r="E45" s="16">
        <v>6894</v>
      </c>
      <c r="F45" s="16">
        <v>7228</v>
      </c>
      <c r="G45" s="92">
        <v>79</v>
      </c>
      <c r="H45" s="16"/>
      <c r="I45" s="14">
        <f t="shared" si="4"/>
        <v>7366</v>
      </c>
      <c r="J45" s="16">
        <v>2595</v>
      </c>
      <c r="K45" s="16">
        <v>4771</v>
      </c>
    </row>
    <row r="46" spans="2:11" x14ac:dyDescent="0.2">
      <c r="B46" s="15">
        <v>29</v>
      </c>
      <c r="C46" s="6"/>
      <c r="D46" s="14">
        <f t="shared" si="5"/>
        <v>13877</v>
      </c>
      <c r="E46" s="16">
        <v>6782</v>
      </c>
      <c r="F46" s="16">
        <v>7095</v>
      </c>
      <c r="G46" s="92">
        <v>80</v>
      </c>
      <c r="H46" s="16"/>
      <c r="I46" s="14">
        <f t="shared" si="4"/>
        <v>7392</v>
      </c>
      <c r="J46" s="16">
        <v>2658</v>
      </c>
      <c r="K46" s="16">
        <v>4734</v>
      </c>
    </row>
    <row r="47" spans="2:11" x14ac:dyDescent="0.2">
      <c r="B47" s="15">
        <v>30</v>
      </c>
      <c r="C47" s="6"/>
      <c r="D47" s="14">
        <f t="shared" si="5"/>
        <v>13648</v>
      </c>
      <c r="E47" s="16">
        <v>6553</v>
      </c>
      <c r="F47" s="16">
        <v>7095</v>
      </c>
      <c r="G47" s="90"/>
      <c r="I47" s="8"/>
      <c r="J47" s="16"/>
      <c r="K47" s="16"/>
    </row>
    <row r="48" spans="2:11" x14ac:dyDescent="0.2">
      <c r="C48" s="6"/>
      <c r="D48" s="8"/>
      <c r="E48" s="16"/>
      <c r="F48" s="16"/>
      <c r="G48" s="92">
        <v>81</v>
      </c>
      <c r="H48" s="16"/>
      <c r="I48" s="14">
        <f t="shared" ref="I48:I57" si="6">J48+K48</f>
        <v>5421</v>
      </c>
      <c r="J48" s="16">
        <v>1907</v>
      </c>
      <c r="K48" s="16">
        <v>3514</v>
      </c>
    </row>
    <row r="49" spans="2:11" x14ac:dyDescent="0.2">
      <c r="B49" s="15">
        <v>31</v>
      </c>
      <c r="C49" s="6"/>
      <c r="D49" s="14">
        <f t="shared" ref="D49:D58" si="7">E49+F49</f>
        <v>13419</v>
      </c>
      <c r="E49" s="16">
        <v>6345</v>
      </c>
      <c r="F49" s="16">
        <v>7074</v>
      </c>
      <c r="G49" s="92">
        <v>82</v>
      </c>
      <c r="H49" s="16"/>
      <c r="I49" s="14">
        <f t="shared" si="6"/>
        <v>5605</v>
      </c>
      <c r="J49" s="16">
        <v>1929</v>
      </c>
      <c r="K49" s="16">
        <v>3676</v>
      </c>
    </row>
    <row r="50" spans="2:11" x14ac:dyDescent="0.2">
      <c r="B50" s="15">
        <v>32</v>
      </c>
      <c r="C50" s="6"/>
      <c r="D50" s="14">
        <f t="shared" si="7"/>
        <v>13270</v>
      </c>
      <c r="E50" s="16">
        <v>6366</v>
      </c>
      <c r="F50" s="16">
        <v>6904</v>
      </c>
      <c r="G50" s="92">
        <v>83</v>
      </c>
      <c r="H50" s="16"/>
      <c r="I50" s="14">
        <f t="shared" si="6"/>
        <v>4966</v>
      </c>
      <c r="J50" s="16">
        <v>1664</v>
      </c>
      <c r="K50" s="16">
        <v>3302</v>
      </c>
    </row>
    <row r="51" spans="2:11" x14ac:dyDescent="0.2">
      <c r="B51" s="15">
        <v>33</v>
      </c>
      <c r="C51" s="6"/>
      <c r="D51" s="14">
        <f t="shared" si="7"/>
        <v>13174</v>
      </c>
      <c r="E51" s="16">
        <v>6188</v>
      </c>
      <c r="F51" s="16">
        <v>6986</v>
      </c>
      <c r="G51" s="92">
        <v>84</v>
      </c>
      <c r="H51" s="16"/>
      <c r="I51" s="14">
        <f t="shared" si="6"/>
        <v>4844</v>
      </c>
      <c r="J51" s="16">
        <v>1555</v>
      </c>
      <c r="K51" s="16">
        <v>3289</v>
      </c>
    </row>
    <row r="52" spans="2:11" x14ac:dyDescent="0.2">
      <c r="B52" s="15">
        <v>34</v>
      </c>
      <c r="C52" s="6"/>
      <c r="D52" s="14">
        <f t="shared" si="7"/>
        <v>10194</v>
      </c>
      <c r="E52" s="16">
        <v>4785</v>
      </c>
      <c r="F52" s="16">
        <v>5409</v>
      </c>
      <c r="G52" s="92">
        <v>85</v>
      </c>
      <c r="H52" s="16"/>
      <c r="I52" s="14">
        <f t="shared" si="6"/>
        <v>4060</v>
      </c>
      <c r="J52" s="16">
        <v>1251</v>
      </c>
      <c r="K52" s="16">
        <v>2809</v>
      </c>
    </row>
    <row r="53" spans="2:11" x14ac:dyDescent="0.2">
      <c r="B53" s="15">
        <v>35</v>
      </c>
      <c r="C53" s="6"/>
      <c r="D53" s="14">
        <f t="shared" si="7"/>
        <v>13920</v>
      </c>
      <c r="E53" s="16">
        <v>6532</v>
      </c>
      <c r="F53" s="16">
        <v>7388</v>
      </c>
      <c r="G53" s="92">
        <v>86</v>
      </c>
      <c r="H53" s="16"/>
      <c r="I53" s="14">
        <f t="shared" si="6"/>
        <v>3880</v>
      </c>
      <c r="J53" s="16">
        <v>1160</v>
      </c>
      <c r="K53" s="16">
        <v>2720</v>
      </c>
    </row>
    <row r="54" spans="2:11" x14ac:dyDescent="0.2">
      <c r="B54" s="15">
        <v>36</v>
      </c>
      <c r="C54" s="6"/>
      <c r="D54" s="14">
        <f t="shared" si="7"/>
        <v>12970</v>
      </c>
      <c r="E54" s="16">
        <v>6050</v>
      </c>
      <c r="F54" s="16">
        <v>6920</v>
      </c>
      <c r="G54" s="92">
        <v>87</v>
      </c>
      <c r="H54" s="16"/>
      <c r="I54" s="14">
        <f t="shared" si="6"/>
        <v>3394</v>
      </c>
      <c r="J54" s="16">
        <v>978</v>
      </c>
      <c r="K54" s="16">
        <v>2416</v>
      </c>
    </row>
    <row r="55" spans="2:11" x14ac:dyDescent="0.2">
      <c r="B55" s="15">
        <v>37</v>
      </c>
      <c r="C55" s="6"/>
      <c r="D55" s="14">
        <f t="shared" si="7"/>
        <v>12835</v>
      </c>
      <c r="E55" s="16">
        <v>6126</v>
      </c>
      <c r="F55" s="16">
        <v>6709</v>
      </c>
      <c r="G55" s="92">
        <v>88</v>
      </c>
      <c r="H55" s="16"/>
      <c r="I55" s="14">
        <f t="shared" si="6"/>
        <v>2906</v>
      </c>
      <c r="J55" s="16">
        <v>793</v>
      </c>
      <c r="K55" s="16">
        <v>2113</v>
      </c>
    </row>
    <row r="56" spans="2:11" x14ac:dyDescent="0.2">
      <c r="B56" s="15">
        <v>38</v>
      </c>
      <c r="C56" s="6"/>
      <c r="D56" s="14">
        <f t="shared" si="7"/>
        <v>12755</v>
      </c>
      <c r="E56" s="16">
        <v>6116</v>
      </c>
      <c r="F56" s="16">
        <v>6639</v>
      </c>
      <c r="G56" s="92">
        <v>89</v>
      </c>
      <c r="H56" s="16"/>
      <c r="I56" s="14">
        <f t="shared" si="6"/>
        <v>2311</v>
      </c>
      <c r="J56" s="16">
        <v>627</v>
      </c>
      <c r="K56" s="16">
        <v>1684</v>
      </c>
    </row>
    <row r="57" spans="2:11" x14ac:dyDescent="0.2">
      <c r="B57" s="15">
        <v>39</v>
      </c>
      <c r="C57" s="6"/>
      <c r="D57" s="14">
        <f t="shared" si="7"/>
        <v>12291</v>
      </c>
      <c r="E57" s="16">
        <v>5821</v>
      </c>
      <c r="F57" s="16">
        <v>6470</v>
      </c>
      <c r="G57" s="92">
        <v>90</v>
      </c>
      <c r="H57" s="16"/>
      <c r="I57" s="14">
        <f t="shared" si="6"/>
        <v>2030</v>
      </c>
      <c r="J57" s="16">
        <v>510</v>
      </c>
      <c r="K57" s="16">
        <v>1520</v>
      </c>
    </row>
    <row r="58" spans="2:11" x14ac:dyDescent="0.2">
      <c r="B58" s="15">
        <v>40</v>
      </c>
      <c r="C58" s="6"/>
      <c r="D58" s="14">
        <f t="shared" si="7"/>
        <v>12748</v>
      </c>
      <c r="E58" s="16">
        <v>6156</v>
      </c>
      <c r="F58" s="16">
        <v>6592</v>
      </c>
      <c r="G58" s="90"/>
      <c r="I58" s="8"/>
      <c r="J58" s="16"/>
      <c r="K58" s="16"/>
    </row>
    <row r="59" spans="2:11" x14ac:dyDescent="0.2">
      <c r="C59" s="6"/>
      <c r="D59" s="8"/>
      <c r="E59" s="16"/>
      <c r="F59" s="16"/>
      <c r="G59" s="92">
        <v>91</v>
      </c>
      <c r="H59" s="16"/>
      <c r="I59" s="14">
        <f t="shared" ref="I59:I68" si="8">J59+K59</f>
        <v>1575</v>
      </c>
      <c r="J59" s="16">
        <v>383</v>
      </c>
      <c r="K59" s="16">
        <v>1192</v>
      </c>
    </row>
    <row r="60" spans="2:11" x14ac:dyDescent="0.2">
      <c r="B60" s="15">
        <v>41</v>
      </c>
      <c r="C60" s="6"/>
      <c r="D60" s="14">
        <f t="shared" ref="D60:D69" si="9">E60+F60</f>
        <v>13360</v>
      </c>
      <c r="E60" s="16">
        <v>6530</v>
      </c>
      <c r="F60" s="16">
        <v>6830</v>
      </c>
      <c r="G60" s="92">
        <v>92</v>
      </c>
      <c r="H60" s="16"/>
      <c r="I60" s="14">
        <f t="shared" si="8"/>
        <v>1274</v>
      </c>
      <c r="J60" s="16">
        <v>298</v>
      </c>
      <c r="K60" s="16">
        <v>976</v>
      </c>
    </row>
    <row r="61" spans="2:11" x14ac:dyDescent="0.2">
      <c r="B61" s="15">
        <v>42</v>
      </c>
      <c r="C61" s="6"/>
      <c r="D61" s="14">
        <f t="shared" si="9"/>
        <v>12782</v>
      </c>
      <c r="E61" s="16">
        <v>6223</v>
      </c>
      <c r="F61" s="16">
        <v>6559</v>
      </c>
      <c r="G61" s="92">
        <v>93</v>
      </c>
      <c r="H61" s="16"/>
      <c r="I61" s="14">
        <f t="shared" si="8"/>
        <v>943</v>
      </c>
      <c r="J61" s="16">
        <v>224</v>
      </c>
      <c r="K61" s="16">
        <v>719</v>
      </c>
    </row>
    <row r="62" spans="2:11" x14ac:dyDescent="0.2">
      <c r="B62" s="15">
        <v>43</v>
      </c>
      <c r="C62" s="6"/>
      <c r="D62" s="14">
        <f t="shared" si="9"/>
        <v>12336</v>
      </c>
      <c r="E62" s="16">
        <v>6123</v>
      </c>
      <c r="F62" s="16">
        <v>6213</v>
      </c>
      <c r="G62" s="92">
        <v>94</v>
      </c>
      <c r="H62" s="16"/>
      <c r="I62" s="14">
        <f t="shared" si="8"/>
        <v>565</v>
      </c>
      <c r="J62" s="16">
        <v>141</v>
      </c>
      <c r="K62" s="16">
        <v>424</v>
      </c>
    </row>
    <row r="63" spans="2:11" x14ac:dyDescent="0.2">
      <c r="B63" s="15">
        <v>44</v>
      </c>
      <c r="C63" s="6"/>
      <c r="D63" s="14">
        <f t="shared" si="9"/>
        <v>13309</v>
      </c>
      <c r="E63" s="16">
        <v>6518</v>
      </c>
      <c r="F63" s="16">
        <v>6791</v>
      </c>
      <c r="G63" s="92">
        <v>95</v>
      </c>
      <c r="H63" s="16"/>
      <c r="I63" s="14">
        <f t="shared" si="8"/>
        <v>424</v>
      </c>
      <c r="J63" s="16">
        <v>94</v>
      </c>
      <c r="K63" s="16">
        <v>330</v>
      </c>
    </row>
    <row r="64" spans="2:11" x14ac:dyDescent="0.2">
      <c r="B64" s="15">
        <v>45</v>
      </c>
      <c r="C64" s="6"/>
      <c r="D64" s="14">
        <f t="shared" si="9"/>
        <v>13476</v>
      </c>
      <c r="E64" s="16">
        <v>6667</v>
      </c>
      <c r="F64" s="16">
        <v>6809</v>
      </c>
      <c r="G64" s="92">
        <v>96</v>
      </c>
      <c r="H64" s="16"/>
      <c r="I64" s="14">
        <f t="shared" si="8"/>
        <v>265</v>
      </c>
      <c r="J64" s="16">
        <v>38</v>
      </c>
      <c r="K64" s="16">
        <v>227</v>
      </c>
    </row>
    <row r="65" spans="1:11" x14ac:dyDescent="0.2">
      <c r="B65" s="15">
        <v>46</v>
      </c>
      <c r="C65" s="6"/>
      <c r="D65" s="14">
        <f t="shared" si="9"/>
        <v>13438</v>
      </c>
      <c r="E65" s="16">
        <v>6537</v>
      </c>
      <c r="F65" s="16">
        <v>6901</v>
      </c>
      <c r="G65" s="92">
        <v>97</v>
      </c>
      <c r="H65" s="16"/>
      <c r="I65" s="14">
        <f t="shared" si="8"/>
        <v>237</v>
      </c>
      <c r="J65" s="16">
        <v>55</v>
      </c>
      <c r="K65" s="16">
        <v>182</v>
      </c>
    </row>
    <row r="66" spans="1:11" x14ac:dyDescent="0.2">
      <c r="B66" s="15">
        <v>47</v>
      </c>
      <c r="C66" s="6"/>
      <c r="D66" s="14">
        <f t="shared" si="9"/>
        <v>14494</v>
      </c>
      <c r="E66" s="16">
        <v>6995</v>
      </c>
      <c r="F66" s="16">
        <v>7499</v>
      </c>
      <c r="G66" s="92">
        <v>98</v>
      </c>
      <c r="H66" s="16"/>
      <c r="I66" s="14">
        <f t="shared" si="8"/>
        <v>163</v>
      </c>
      <c r="J66" s="16">
        <v>32</v>
      </c>
      <c r="K66" s="16">
        <v>131</v>
      </c>
    </row>
    <row r="67" spans="1:11" x14ac:dyDescent="0.2">
      <c r="B67" s="15">
        <v>48</v>
      </c>
      <c r="C67" s="6"/>
      <c r="D67" s="14">
        <f t="shared" si="9"/>
        <v>15128</v>
      </c>
      <c r="E67" s="16">
        <v>7486</v>
      </c>
      <c r="F67" s="16">
        <v>7642</v>
      </c>
      <c r="G67" s="92">
        <v>99</v>
      </c>
      <c r="H67" s="16"/>
      <c r="I67" s="14">
        <f t="shared" si="8"/>
        <v>105</v>
      </c>
      <c r="J67" s="16">
        <v>18</v>
      </c>
      <c r="K67" s="16">
        <v>87</v>
      </c>
    </row>
    <row r="68" spans="1:11" x14ac:dyDescent="0.2">
      <c r="B68" s="15">
        <v>49</v>
      </c>
      <c r="C68" s="6"/>
      <c r="D68" s="14">
        <f t="shared" si="9"/>
        <v>16457</v>
      </c>
      <c r="E68" s="16">
        <v>8078</v>
      </c>
      <c r="F68" s="16">
        <v>8379</v>
      </c>
      <c r="G68" s="93" t="s">
        <v>425</v>
      </c>
      <c r="I68" s="14">
        <f t="shared" si="8"/>
        <v>131</v>
      </c>
      <c r="J68" s="16">
        <v>21</v>
      </c>
      <c r="K68" s="16">
        <v>110</v>
      </c>
    </row>
    <row r="69" spans="1:11" x14ac:dyDescent="0.2">
      <c r="B69" s="15">
        <v>50</v>
      </c>
      <c r="C69" s="6"/>
      <c r="D69" s="14">
        <f t="shared" si="9"/>
        <v>17646</v>
      </c>
      <c r="E69" s="16">
        <v>8585</v>
      </c>
      <c r="F69" s="16">
        <v>9061</v>
      </c>
      <c r="G69" s="90"/>
      <c r="I69" s="8"/>
    </row>
    <row r="70" spans="1:11" x14ac:dyDescent="0.2">
      <c r="C70" s="6"/>
      <c r="D70" s="8"/>
      <c r="E70" s="6"/>
      <c r="F70" s="6"/>
      <c r="G70" s="93" t="s">
        <v>426</v>
      </c>
      <c r="H70" s="16"/>
      <c r="I70" s="14">
        <f>J70+K70</f>
        <v>288</v>
      </c>
      <c r="J70" s="16">
        <v>192</v>
      </c>
      <c r="K70" s="16">
        <v>96</v>
      </c>
    </row>
    <row r="71" spans="1:11" ht="18" thickBot="1" x14ac:dyDescent="0.25">
      <c r="B71" s="4"/>
      <c r="C71" s="19"/>
      <c r="D71" s="36"/>
      <c r="E71" s="19"/>
      <c r="F71" s="19"/>
      <c r="G71" s="94"/>
      <c r="H71" s="19"/>
      <c r="I71" s="26"/>
      <c r="J71" s="19"/>
      <c r="K71" s="19"/>
    </row>
    <row r="72" spans="1:11" x14ac:dyDescent="0.2">
      <c r="C72" s="6"/>
      <c r="D72" s="1" t="s">
        <v>26</v>
      </c>
      <c r="E72" s="6"/>
      <c r="F72" s="6"/>
      <c r="G72" s="6"/>
      <c r="H72" s="6"/>
      <c r="I72" s="6"/>
      <c r="J72" s="6"/>
      <c r="K72" s="6"/>
    </row>
    <row r="73" spans="1:11" x14ac:dyDescent="0.2">
      <c r="A73" s="1"/>
      <c r="D73" s="6"/>
      <c r="E73" s="6"/>
    </row>
  </sheetData>
  <phoneticPr fontId="2"/>
  <pageMargins left="0.34" right="0.95" top="0.55000000000000004" bottom="0.53" header="0.55000000000000004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92"/>
  <sheetViews>
    <sheetView showGridLines="0" zoomScale="75" zoomScaleNormal="100" workbookViewId="0">
      <selection activeCell="H142" sqref="H142"/>
    </sheetView>
  </sheetViews>
  <sheetFormatPr defaultColWidth="10.875" defaultRowHeight="17.25" x14ac:dyDescent="0.2"/>
  <cols>
    <col min="1" max="2" width="13.375" style="96" customWidth="1"/>
    <col min="3" max="11" width="12.125" style="96" customWidth="1"/>
    <col min="12" max="256" width="10.875" style="96"/>
    <col min="257" max="258" width="13.375" style="96" customWidth="1"/>
    <col min="259" max="267" width="12.125" style="96" customWidth="1"/>
    <col min="268" max="512" width="10.875" style="96"/>
    <col min="513" max="514" width="13.375" style="96" customWidth="1"/>
    <col min="515" max="523" width="12.125" style="96" customWidth="1"/>
    <col min="524" max="768" width="10.875" style="96"/>
    <col min="769" max="770" width="13.375" style="96" customWidth="1"/>
    <col min="771" max="779" width="12.125" style="96" customWidth="1"/>
    <col min="780" max="1024" width="10.875" style="96"/>
    <col min="1025" max="1026" width="13.375" style="96" customWidth="1"/>
    <col min="1027" max="1035" width="12.125" style="96" customWidth="1"/>
    <col min="1036" max="1280" width="10.875" style="96"/>
    <col min="1281" max="1282" width="13.375" style="96" customWidth="1"/>
    <col min="1283" max="1291" width="12.125" style="96" customWidth="1"/>
    <col min="1292" max="1536" width="10.875" style="96"/>
    <col min="1537" max="1538" width="13.375" style="96" customWidth="1"/>
    <col min="1539" max="1547" width="12.125" style="96" customWidth="1"/>
    <col min="1548" max="1792" width="10.875" style="96"/>
    <col min="1793" max="1794" width="13.375" style="96" customWidth="1"/>
    <col min="1795" max="1803" width="12.125" style="96" customWidth="1"/>
    <col min="1804" max="2048" width="10.875" style="96"/>
    <col min="2049" max="2050" width="13.375" style="96" customWidth="1"/>
    <col min="2051" max="2059" width="12.125" style="96" customWidth="1"/>
    <col min="2060" max="2304" width="10.875" style="96"/>
    <col min="2305" max="2306" width="13.375" style="96" customWidth="1"/>
    <col min="2307" max="2315" width="12.125" style="96" customWidth="1"/>
    <col min="2316" max="2560" width="10.875" style="96"/>
    <col min="2561" max="2562" width="13.375" style="96" customWidth="1"/>
    <col min="2563" max="2571" width="12.125" style="96" customWidth="1"/>
    <col min="2572" max="2816" width="10.875" style="96"/>
    <col min="2817" max="2818" width="13.375" style="96" customWidth="1"/>
    <col min="2819" max="2827" width="12.125" style="96" customWidth="1"/>
    <col min="2828" max="3072" width="10.875" style="96"/>
    <col min="3073" max="3074" width="13.375" style="96" customWidth="1"/>
    <col min="3075" max="3083" width="12.125" style="96" customWidth="1"/>
    <col min="3084" max="3328" width="10.875" style="96"/>
    <col min="3329" max="3330" width="13.375" style="96" customWidth="1"/>
    <col min="3331" max="3339" width="12.125" style="96" customWidth="1"/>
    <col min="3340" max="3584" width="10.875" style="96"/>
    <col min="3585" max="3586" width="13.375" style="96" customWidth="1"/>
    <col min="3587" max="3595" width="12.125" style="96" customWidth="1"/>
    <col min="3596" max="3840" width="10.875" style="96"/>
    <col min="3841" max="3842" width="13.375" style="96" customWidth="1"/>
    <col min="3843" max="3851" width="12.125" style="96" customWidth="1"/>
    <col min="3852" max="4096" width="10.875" style="96"/>
    <col min="4097" max="4098" width="13.375" style="96" customWidth="1"/>
    <col min="4099" max="4107" width="12.125" style="96" customWidth="1"/>
    <col min="4108" max="4352" width="10.875" style="96"/>
    <col min="4353" max="4354" width="13.375" style="96" customWidth="1"/>
    <col min="4355" max="4363" width="12.125" style="96" customWidth="1"/>
    <col min="4364" max="4608" width="10.875" style="96"/>
    <col min="4609" max="4610" width="13.375" style="96" customWidth="1"/>
    <col min="4611" max="4619" width="12.125" style="96" customWidth="1"/>
    <col min="4620" max="4864" width="10.875" style="96"/>
    <col min="4865" max="4866" width="13.375" style="96" customWidth="1"/>
    <col min="4867" max="4875" width="12.125" style="96" customWidth="1"/>
    <col min="4876" max="5120" width="10.875" style="96"/>
    <col min="5121" max="5122" width="13.375" style="96" customWidth="1"/>
    <col min="5123" max="5131" width="12.125" style="96" customWidth="1"/>
    <col min="5132" max="5376" width="10.875" style="96"/>
    <col min="5377" max="5378" width="13.375" style="96" customWidth="1"/>
    <col min="5379" max="5387" width="12.125" style="96" customWidth="1"/>
    <col min="5388" max="5632" width="10.875" style="96"/>
    <col min="5633" max="5634" width="13.375" style="96" customWidth="1"/>
    <col min="5635" max="5643" width="12.125" style="96" customWidth="1"/>
    <col min="5644" max="5888" width="10.875" style="96"/>
    <col min="5889" max="5890" width="13.375" style="96" customWidth="1"/>
    <col min="5891" max="5899" width="12.125" style="96" customWidth="1"/>
    <col min="5900" max="6144" width="10.875" style="96"/>
    <col min="6145" max="6146" width="13.375" style="96" customWidth="1"/>
    <col min="6147" max="6155" width="12.125" style="96" customWidth="1"/>
    <col min="6156" max="6400" width="10.875" style="96"/>
    <col min="6401" max="6402" width="13.375" style="96" customWidth="1"/>
    <col min="6403" max="6411" width="12.125" style="96" customWidth="1"/>
    <col min="6412" max="6656" width="10.875" style="96"/>
    <col min="6657" max="6658" width="13.375" style="96" customWidth="1"/>
    <col min="6659" max="6667" width="12.125" style="96" customWidth="1"/>
    <col min="6668" max="6912" width="10.875" style="96"/>
    <col min="6913" max="6914" width="13.375" style="96" customWidth="1"/>
    <col min="6915" max="6923" width="12.125" style="96" customWidth="1"/>
    <col min="6924" max="7168" width="10.875" style="96"/>
    <col min="7169" max="7170" width="13.375" style="96" customWidth="1"/>
    <col min="7171" max="7179" width="12.125" style="96" customWidth="1"/>
    <col min="7180" max="7424" width="10.875" style="96"/>
    <col min="7425" max="7426" width="13.375" style="96" customWidth="1"/>
    <col min="7427" max="7435" width="12.125" style="96" customWidth="1"/>
    <col min="7436" max="7680" width="10.875" style="96"/>
    <col min="7681" max="7682" width="13.375" style="96" customWidth="1"/>
    <col min="7683" max="7691" width="12.125" style="96" customWidth="1"/>
    <col min="7692" max="7936" width="10.875" style="96"/>
    <col min="7937" max="7938" width="13.375" style="96" customWidth="1"/>
    <col min="7939" max="7947" width="12.125" style="96" customWidth="1"/>
    <col min="7948" max="8192" width="10.875" style="96"/>
    <col min="8193" max="8194" width="13.375" style="96" customWidth="1"/>
    <col min="8195" max="8203" width="12.125" style="96" customWidth="1"/>
    <col min="8204" max="8448" width="10.875" style="96"/>
    <col min="8449" max="8450" width="13.375" style="96" customWidth="1"/>
    <col min="8451" max="8459" width="12.125" style="96" customWidth="1"/>
    <col min="8460" max="8704" width="10.875" style="96"/>
    <col min="8705" max="8706" width="13.375" style="96" customWidth="1"/>
    <col min="8707" max="8715" width="12.125" style="96" customWidth="1"/>
    <col min="8716" max="8960" width="10.875" style="96"/>
    <col min="8961" max="8962" width="13.375" style="96" customWidth="1"/>
    <col min="8963" max="8971" width="12.125" style="96" customWidth="1"/>
    <col min="8972" max="9216" width="10.875" style="96"/>
    <col min="9217" max="9218" width="13.375" style="96" customWidth="1"/>
    <col min="9219" max="9227" width="12.125" style="96" customWidth="1"/>
    <col min="9228" max="9472" width="10.875" style="96"/>
    <col min="9473" max="9474" width="13.375" style="96" customWidth="1"/>
    <col min="9475" max="9483" width="12.125" style="96" customWidth="1"/>
    <col min="9484" max="9728" width="10.875" style="96"/>
    <col min="9729" max="9730" width="13.375" style="96" customWidth="1"/>
    <col min="9731" max="9739" width="12.125" style="96" customWidth="1"/>
    <col min="9740" max="9984" width="10.875" style="96"/>
    <col min="9985" max="9986" width="13.375" style="96" customWidth="1"/>
    <col min="9987" max="9995" width="12.125" style="96" customWidth="1"/>
    <col min="9996" max="10240" width="10.875" style="96"/>
    <col min="10241" max="10242" width="13.375" style="96" customWidth="1"/>
    <col min="10243" max="10251" width="12.125" style="96" customWidth="1"/>
    <col min="10252" max="10496" width="10.875" style="96"/>
    <col min="10497" max="10498" width="13.375" style="96" customWidth="1"/>
    <col min="10499" max="10507" width="12.125" style="96" customWidth="1"/>
    <col min="10508" max="10752" width="10.875" style="96"/>
    <col min="10753" max="10754" width="13.375" style="96" customWidth="1"/>
    <col min="10755" max="10763" width="12.125" style="96" customWidth="1"/>
    <col min="10764" max="11008" width="10.875" style="96"/>
    <col min="11009" max="11010" width="13.375" style="96" customWidth="1"/>
    <col min="11011" max="11019" width="12.125" style="96" customWidth="1"/>
    <col min="11020" max="11264" width="10.875" style="96"/>
    <col min="11265" max="11266" width="13.375" style="96" customWidth="1"/>
    <col min="11267" max="11275" width="12.125" style="96" customWidth="1"/>
    <col min="11276" max="11520" width="10.875" style="96"/>
    <col min="11521" max="11522" width="13.375" style="96" customWidth="1"/>
    <col min="11523" max="11531" width="12.125" style="96" customWidth="1"/>
    <col min="11532" max="11776" width="10.875" style="96"/>
    <col min="11777" max="11778" width="13.375" style="96" customWidth="1"/>
    <col min="11779" max="11787" width="12.125" style="96" customWidth="1"/>
    <col min="11788" max="12032" width="10.875" style="96"/>
    <col min="12033" max="12034" width="13.375" style="96" customWidth="1"/>
    <col min="12035" max="12043" width="12.125" style="96" customWidth="1"/>
    <col min="12044" max="12288" width="10.875" style="96"/>
    <col min="12289" max="12290" width="13.375" style="96" customWidth="1"/>
    <col min="12291" max="12299" width="12.125" style="96" customWidth="1"/>
    <col min="12300" max="12544" width="10.875" style="96"/>
    <col min="12545" max="12546" width="13.375" style="96" customWidth="1"/>
    <col min="12547" max="12555" width="12.125" style="96" customWidth="1"/>
    <col min="12556" max="12800" width="10.875" style="96"/>
    <col min="12801" max="12802" width="13.375" style="96" customWidth="1"/>
    <col min="12803" max="12811" width="12.125" style="96" customWidth="1"/>
    <col min="12812" max="13056" width="10.875" style="96"/>
    <col min="13057" max="13058" width="13.375" style="96" customWidth="1"/>
    <col min="13059" max="13067" width="12.125" style="96" customWidth="1"/>
    <col min="13068" max="13312" width="10.875" style="96"/>
    <col min="13313" max="13314" width="13.375" style="96" customWidth="1"/>
    <col min="13315" max="13323" width="12.125" style="96" customWidth="1"/>
    <col min="13324" max="13568" width="10.875" style="96"/>
    <col min="13569" max="13570" width="13.375" style="96" customWidth="1"/>
    <col min="13571" max="13579" width="12.125" style="96" customWidth="1"/>
    <col min="13580" max="13824" width="10.875" style="96"/>
    <col min="13825" max="13826" width="13.375" style="96" customWidth="1"/>
    <col min="13827" max="13835" width="12.125" style="96" customWidth="1"/>
    <col min="13836" max="14080" width="10.875" style="96"/>
    <col min="14081" max="14082" width="13.375" style="96" customWidth="1"/>
    <col min="14083" max="14091" width="12.125" style="96" customWidth="1"/>
    <col min="14092" max="14336" width="10.875" style="96"/>
    <col min="14337" max="14338" width="13.375" style="96" customWidth="1"/>
    <col min="14339" max="14347" width="12.125" style="96" customWidth="1"/>
    <col min="14348" max="14592" width="10.875" style="96"/>
    <col min="14593" max="14594" width="13.375" style="96" customWidth="1"/>
    <col min="14595" max="14603" width="12.125" style="96" customWidth="1"/>
    <col min="14604" max="14848" width="10.875" style="96"/>
    <col min="14849" max="14850" width="13.375" style="96" customWidth="1"/>
    <col min="14851" max="14859" width="12.125" style="96" customWidth="1"/>
    <col min="14860" max="15104" width="10.875" style="96"/>
    <col min="15105" max="15106" width="13.375" style="96" customWidth="1"/>
    <col min="15107" max="15115" width="12.125" style="96" customWidth="1"/>
    <col min="15116" max="15360" width="10.875" style="96"/>
    <col min="15361" max="15362" width="13.375" style="96" customWidth="1"/>
    <col min="15363" max="15371" width="12.125" style="96" customWidth="1"/>
    <col min="15372" max="15616" width="10.875" style="96"/>
    <col min="15617" max="15618" width="13.375" style="96" customWidth="1"/>
    <col min="15619" max="15627" width="12.125" style="96" customWidth="1"/>
    <col min="15628" max="15872" width="10.875" style="96"/>
    <col min="15873" max="15874" width="13.375" style="96" customWidth="1"/>
    <col min="15875" max="15883" width="12.125" style="96" customWidth="1"/>
    <col min="15884" max="16128" width="10.875" style="96"/>
    <col min="16129" max="16130" width="13.375" style="96" customWidth="1"/>
    <col min="16131" max="16139" width="12.125" style="96" customWidth="1"/>
    <col min="16140" max="16384" width="10.875" style="96"/>
  </cols>
  <sheetData>
    <row r="1" spans="1:12" x14ac:dyDescent="0.2">
      <c r="A1" s="95"/>
    </row>
    <row r="6" spans="1:12" x14ac:dyDescent="0.2">
      <c r="E6" s="3" t="s">
        <v>391</v>
      </c>
    </row>
    <row r="7" spans="1:12" x14ac:dyDescent="0.2">
      <c r="C7" s="3" t="s">
        <v>427</v>
      </c>
      <c r="D7" s="6"/>
    </row>
    <row r="8" spans="1:12" ht="18" thickBot="1" x14ac:dyDescent="0.25">
      <c r="B8" s="97"/>
      <c r="C8" s="97"/>
      <c r="D8" s="97"/>
      <c r="E8" s="97"/>
      <c r="F8" s="97"/>
      <c r="G8" s="97"/>
      <c r="H8" s="97"/>
      <c r="I8" s="97"/>
      <c r="J8" s="97"/>
      <c r="K8" s="98"/>
      <c r="L8" s="99" t="s">
        <v>428</v>
      </c>
    </row>
    <row r="9" spans="1:12" x14ac:dyDescent="0.2">
      <c r="C9" s="100" t="s">
        <v>429</v>
      </c>
      <c r="D9" s="101"/>
      <c r="E9" s="100" t="s">
        <v>430</v>
      </c>
      <c r="F9" s="10"/>
      <c r="G9" s="100" t="s">
        <v>431</v>
      </c>
      <c r="H9" s="10"/>
      <c r="I9" s="100" t="s">
        <v>432</v>
      </c>
      <c r="J9" s="10"/>
      <c r="K9" s="100" t="s">
        <v>433</v>
      </c>
      <c r="L9" s="101"/>
    </row>
    <row r="10" spans="1:12" x14ac:dyDescent="0.2">
      <c r="B10" s="101"/>
      <c r="C10" s="102" t="s">
        <v>221</v>
      </c>
      <c r="D10" s="102" t="s">
        <v>222</v>
      </c>
      <c r="E10" s="102" t="s">
        <v>221</v>
      </c>
      <c r="F10" s="102" t="s">
        <v>222</v>
      </c>
      <c r="G10" s="102" t="s">
        <v>221</v>
      </c>
      <c r="H10" s="102" t="s">
        <v>222</v>
      </c>
      <c r="I10" s="102" t="s">
        <v>221</v>
      </c>
      <c r="J10" s="102" t="s">
        <v>222</v>
      </c>
      <c r="K10" s="102" t="s">
        <v>221</v>
      </c>
      <c r="L10" s="102" t="s">
        <v>222</v>
      </c>
    </row>
    <row r="11" spans="1:12" x14ac:dyDescent="0.2">
      <c r="C11" s="32"/>
    </row>
    <row r="12" spans="1:12" x14ac:dyDescent="0.2">
      <c r="B12" s="3" t="s">
        <v>73</v>
      </c>
      <c r="C12" s="11">
        <f t="shared" ref="C12:L12" si="0">SUM(C14:C70)</f>
        <v>506882</v>
      </c>
      <c r="D12" s="6">
        <f t="shared" si="0"/>
        <v>563030</v>
      </c>
      <c r="E12" s="6">
        <f t="shared" si="0"/>
        <v>24754</v>
      </c>
      <c r="F12" s="6">
        <f t="shared" si="0"/>
        <v>23861</v>
      </c>
      <c r="G12" s="6">
        <f t="shared" si="0"/>
        <v>26778</v>
      </c>
      <c r="H12" s="6">
        <f t="shared" si="0"/>
        <v>25158</v>
      </c>
      <c r="I12" s="6">
        <f t="shared" si="0"/>
        <v>30280</v>
      </c>
      <c r="J12" s="6">
        <f t="shared" si="0"/>
        <v>28665</v>
      </c>
      <c r="K12" s="6">
        <f t="shared" si="0"/>
        <v>31223</v>
      </c>
      <c r="L12" s="6">
        <f t="shared" si="0"/>
        <v>29492</v>
      </c>
    </row>
    <row r="13" spans="1:12" x14ac:dyDescent="0.2">
      <c r="C13" s="11"/>
      <c r="D13" s="6"/>
      <c r="E13" s="6"/>
      <c r="F13" s="6"/>
      <c r="G13" s="6"/>
      <c r="H13" s="6"/>
      <c r="I13" s="6"/>
      <c r="J13" s="6"/>
      <c r="K13" s="6"/>
      <c r="L13" s="6"/>
    </row>
    <row r="14" spans="1:12" x14ac:dyDescent="0.2">
      <c r="B14" s="95" t="s">
        <v>75</v>
      </c>
      <c r="C14" s="103">
        <f t="shared" ref="C14:D20" si="1">E14+G14+I14+K14+C87+E87+G87+I87+K87+C160+E160+G160+I160+K160+C233+E233+G233+I233+K233</f>
        <v>183279</v>
      </c>
      <c r="D14" s="104">
        <f t="shared" si="1"/>
        <v>203272</v>
      </c>
      <c r="E14" s="16">
        <v>9016</v>
      </c>
      <c r="F14" s="16">
        <v>8633</v>
      </c>
      <c r="G14" s="16">
        <v>9382</v>
      </c>
      <c r="H14" s="16">
        <v>8634</v>
      </c>
      <c r="I14" s="16">
        <v>10345</v>
      </c>
      <c r="J14" s="16">
        <v>9780</v>
      </c>
      <c r="K14" s="16">
        <v>10900</v>
      </c>
      <c r="L14" s="16">
        <v>10527</v>
      </c>
    </row>
    <row r="15" spans="1:12" x14ac:dyDescent="0.2">
      <c r="B15" s="95" t="s">
        <v>76</v>
      </c>
      <c r="C15" s="103">
        <f t="shared" si="1"/>
        <v>21256</v>
      </c>
      <c r="D15" s="104">
        <f t="shared" si="1"/>
        <v>24251</v>
      </c>
      <c r="E15" s="16">
        <v>970</v>
      </c>
      <c r="F15" s="16">
        <v>889</v>
      </c>
      <c r="G15" s="16">
        <v>1011</v>
      </c>
      <c r="H15" s="16">
        <v>914</v>
      </c>
      <c r="I15" s="16">
        <v>1105</v>
      </c>
      <c r="J15" s="16">
        <v>1101</v>
      </c>
      <c r="K15" s="16">
        <v>1179</v>
      </c>
      <c r="L15" s="16">
        <v>1166</v>
      </c>
    </row>
    <row r="16" spans="1:12" x14ac:dyDescent="0.2">
      <c r="B16" s="95" t="s">
        <v>77</v>
      </c>
      <c r="C16" s="103">
        <f t="shared" si="1"/>
        <v>26322</v>
      </c>
      <c r="D16" s="104">
        <f t="shared" si="1"/>
        <v>28749</v>
      </c>
      <c r="E16" s="16">
        <v>1285</v>
      </c>
      <c r="F16" s="16">
        <v>1210</v>
      </c>
      <c r="G16" s="16">
        <v>1584</v>
      </c>
      <c r="H16" s="16">
        <v>1475</v>
      </c>
      <c r="I16" s="16">
        <v>2048</v>
      </c>
      <c r="J16" s="16">
        <v>1889</v>
      </c>
      <c r="K16" s="16">
        <v>2055</v>
      </c>
      <c r="L16" s="16">
        <v>1965</v>
      </c>
    </row>
    <row r="17" spans="2:12" x14ac:dyDescent="0.2">
      <c r="B17" s="95" t="s">
        <v>78</v>
      </c>
      <c r="C17" s="103">
        <f t="shared" si="1"/>
        <v>15874</v>
      </c>
      <c r="D17" s="104">
        <f t="shared" si="1"/>
        <v>17787</v>
      </c>
      <c r="E17" s="16">
        <v>874</v>
      </c>
      <c r="F17" s="16">
        <v>794</v>
      </c>
      <c r="G17" s="16">
        <v>845</v>
      </c>
      <c r="H17" s="16">
        <v>852</v>
      </c>
      <c r="I17" s="16">
        <v>1009</v>
      </c>
      <c r="J17" s="16">
        <v>939</v>
      </c>
      <c r="K17" s="16">
        <v>913</v>
      </c>
      <c r="L17" s="16">
        <v>987</v>
      </c>
    </row>
    <row r="18" spans="2:12" x14ac:dyDescent="0.2">
      <c r="B18" s="95" t="s">
        <v>79</v>
      </c>
      <c r="C18" s="103">
        <f t="shared" si="1"/>
        <v>13594</v>
      </c>
      <c r="D18" s="104">
        <f t="shared" si="1"/>
        <v>14440</v>
      </c>
      <c r="E18" s="16">
        <v>725</v>
      </c>
      <c r="F18" s="16">
        <v>609</v>
      </c>
      <c r="G18" s="16">
        <v>728</v>
      </c>
      <c r="H18" s="16">
        <v>693</v>
      </c>
      <c r="I18" s="16">
        <v>799</v>
      </c>
      <c r="J18" s="16">
        <v>709</v>
      </c>
      <c r="K18" s="16">
        <v>1167</v>
      </c>
      <c r="L18" s="16">
        <v>812</v>
      </c>
    </row>
    <row r="19" spans="2:12" x14ac:dyDescent="0.2">
      <c r="B19" s="95" t="s">
        <v>80</v>
      </c>
      <c r="C19" s="103">
        <f t="shared" si="1"/>
        <v>33358</v>
      </c>
      <c r="D19" s="104">
        <f t="shared" si="1"/>
        <v>37002</v>
      </c>
      <c r="E19" s="16">
        <v>1828</v>
      </c>
      <c r="F19" s="16">
        <v>1794</v>
      </c>
      <c r="G19" s="16">
        <v>1927</v>
      </c>
      <c r="H19" s="16">
        <v>1745</v>
      </c>
      <c r="I19" s="16">
        <v>2107</v>
      </c>
      <c r="J19" s="16">
        <v>1923</v>
      </c>
      <c r="K19" s="16">
        <v>1945</v>
      </c>
      <c r="L19" s="16">
        <v>1912</v>
      </c>
    </row>
    <row r="20" spans="2:12" x14ac:dyDescent="0.2">
      <c r="B20" s="95" t="s">
        <v>81</v>
      </c>
      <c r="C20" s="103">
        <f t="shared" si="1"/>
        <v>15334</v>
      </c>
      <c r="D20" s="104">
        <f t="shared" si="1"/>
        <v>17799</v>
      </c>
      <c r="E20" s="16">
        <v>728</v>
      </c>
      <c r="F20" s="16">
        <v>703</v>
      </c>
      <c r="G20" s="16">
        <v>806</v>
      </c>
      <c r="H20" s="16">
        <v>753</v>
      </c>
      <c r="I20" s="16">
        <v>942</v>
      </c>
      <c r="J20" s="16">
        <v>871</v>
      </c>
      <c r="K20" s="16">
        <v>916</v>
      </c>
      <c r="L20" s="16">
        <v>853</v>
      </c>
    </row>
    <row r="21" spans="2:12" x14ac:dyDescent="0.2">
      <c r="C21" s="32"/>
      <c r="E21" s="16"/>
      <c r="F21" s="16"/>
      <c r="G21" s="16"/>
      <c r="H21" s="16"/>
      <c r="I21" s="16"/>
      <c r="J21" s="16"/>
      <c r="K21" s="16"/>
      <c r="L21" s="16"/>
    </row>
    <row r="22" spans="2:12" x14ac:dyDescent="0.2">
      <c r="B22" s="95" t="s">
        <v>82</v>
      </c>
      <c r="C22" s="103">
        <f t="shared" ref="C22:D24" si="2">E22+G22+I22+K22+C95+E95+G95+I95+K95+C168+E168+G168+I168+K168+C241+E241+G241+I241+K241</f>
        <v>7009</v>
      </c>
      <c r="D22" s="104">
        <f t="shared" si="2"/>
        <v>7857</v>
      </c>
      <c r="E22" s="16">
        <v>303</v>
      </c>
      <c r="F22" s="16">
        <v>271</v>
      </c>
      <c r="G22" s="16">
        <v>340</v>
      </c>
      <c r="H22" s="16">
        <v>338</v>
      </c>
      <c r="I22" s="16">
        <v>425</v>
      </c>
      <c r="J22" s="16">
        <v>380</v>
      </c>
      <c r="K22" s="16">
        <v>417</v>
      </c>
      <c r="L22" s="16">
        <v>398</v>
      </c>
    </row>
    <row r="23" spans="2:12" x14ac:dyDescent="0.2">
      <c r="B23" s="95" t="s">
        <v>83</v>
      </c>
      <c r="C23" s="103">
        <f t="shared" si="2"/>
        <v>3875</v>
      </c>
      <c r="D23" s="104">
        <f t="shared" si="2"/>
        <v>4442</v>
      </c>
      <c r="E23" s="16">
        <v>124</v>
      </c>
      <c r="F23" s="16">
        <v>118</v>
      </c>
      <c r="G23" s="16">
        <v>170</v>
      </c>
      <c r="H23" s="16">
        <v>151</v>
      </c>
      <c r="I23" s="16">
        <v>204</v>
      </c>
      <c r="J23" s="16">
        <v>184</v>
      </c>
      <c r="K23" s="16">
        <v>223</v>
      </c>
      <c r="L23" s="16">
        <v>208</v>
      </c>
    </row>
    <row r="24" spans="2:12" x14ac:dyDescent="0.2">
      <c r="B24" s="95" t="s">
        <v>84</v>
      </c>
      <c r="C24" s="103">
        <f t="shared" si="2"/>
        <v>1879</v>
      </c>
      <c r="D24" s="104">
        <f t="shared" si="2"/>
        <v>2191</v>
      </c>
      <c r="E24" s="16">
        <v>52</v>
      </c>
      <c r="F24" s="16">
        <v>44</v>
      </c>
      <c r="G24" s="16">
        <v>66</v>
      </c>
      <c r="H24" s="16">
        <v>64</v>
      </c>
      <c r="I24" s="16">
        <v>91</v>
      </c>
      <c r="J24" s="16">
        <v>101</v>
      </c>
      <c r="K24" s="16">
        <v>93</v>
      </c>
      <c r="L24" s="16">
        <v>79</v>
      </c>
    </row>
    <row r="25" spans="2:12" x14ac:dyDescent="0.2">
      <c r="C25" s="32"/>
      <c r="E25" s="2"/>
      <c r="F25" s="2"/>
      <c r="G25" s="2"/>
      <c r="H25" s="2"/>
      <c r="I25" s="2"/>
      <c r="J25" s="2"/>
      <c r="K25" s="2"/>
      <c r="L25" s="2"/>
    </row>
    <row r="26" spans="2:12" x14ac:dyDescent="0.2">
      <c r="B26" s="95" t="s">
        <v>85</v>
      </c>
      <c r="C26" s="103">
        <f t="shared" ref="C26:D31" si="3">E26+G26+I26+K26+C99+E99+G99+I99+K99+C172+E172+G172+I172+K172+C245+E245+G245+I245+K245</f>
        <v>7281</v>
      </c>
      <c r="D26" s="104">
        <f t="shared" si="3"/>
        <v>7913</v>
      </c>
      <c r="E26" s="16">
        <v>344</v>
      </c>
      <c r="F26" s="16">
        <v>301</v>
      </c>
      <c r="G26" s="16">
        <v>388</v>
      </c>
      <c r="H26" s="16">
        <v>359</v>
      </c>
      <c r="I26" s="16">
        <v>417</v>
      </c>
      <c r="J26" s="16">
        <v>439</v>
      </c>
      <c r="K26" s="16">
        <v>519</v>
      </c>
      <c r="L26" s="16">
        <v>426</v>
      </c>
    </row>
    <row r="27" spans="2:12" x14ac:dyDescent="0.2">
      <c r="B27" s="95" t="s">
        <v>86</v>
      </c>
      <c r="C27" s="103">
        <f t="shared" si="3"/>
        <v>8030</v>
      </c>
      <c r="D27" s="104">
        <f t="shared" si="3"/>
        <v>8888</v>
      </c>
      <c r="E27" s="16">
        <v>396</v>
      </c>
      <c r="F27" s="16">
        <v>357</v>
      </c>
      <c r="G27" s="16">
        <v>466</v>
      </c>
      <c r="H27" s="16">
        <v>432</v>
      </c>
      <c r="I27" s="16">
        <v>472</v>
      </c>
      <c r="J27" s="16">
        <v>487</v>
      </c>
      <c r="K27" s="16">
        <v>530</v>
      </c>
      <c r="L27" s="16">
        <v>484</v>
      </c>
    </row>
    <row r="28" spans="2:12" x14ac:dyDescent="0.2">
      <c r="B28" s="95" t="s">
        <v>87</v>
      </c>
      <c r="C28" s="103">
        <f t="shared" si="3"/>
        <v>4152</v>
      </c>
      <c r="D28" s="104">
        <f t="shared" si="3"/>
        <v>4683</v>
      </c>
      <c r="E28" s="16">
        <v>149</v>
      </c>
      <c r="F28" s="16">
        <v>146</v>
      </c>
      <c r="G28" s="16">
        <v>206</v>
      </c>
      <c r="H28" s="16">
        <v>195</v>
      </c>
      <c r="I28" s="16">
        <v>229</v>
      </c>
      <c r="J28" s="16">
        <v>213</v>
      </c>
      <c r="K28" s="16">
        <v>289</v>
      </c>
      <c r="L28" s="16">
        <v>261</v>
      </c>
    </row>
    <row r="29" spans="2:12" x14ac:dyDescent="0.2">
      <c r="B29" s="95" t="s">
        <v>88</v>
      </c>
      <c r="C29" s="103">
        <f t="shared" si="3"/>
        <v>3781</v>
      </c>
      <c r="D29" s="104">
        <f t="shared" si="3"/>
        <v>4260</v>
      </c>
      <c r="E29" s="16">
        <v>186</v>
      </c>
      <c r="F29" s="16">
        <v>178</v>
      </c>
      <c r="G29" s="16">
        <v>202</v>
      </c>
      <c r="H29" s="16">
        <v>179</v>
      </c>
      <c r="I29" s="16">
        <v>229</v>
      </c>
      <c r="J29" s="16">
        <v>201</v>
      </c>
      <c r="K29" s="16">
        <v>224</v>
      </c>
      <c r="L29" s="16">
        <v>205</v>
      </c>
    </row>
    <row r="30" spans="2:12" x14ac:dyDescent="0.2">
      <c r="B30" s="95" t="s">
        <v>89</v>
      </c>
      <c r="C30" s="103">
        <f t="shared" si="3"/>
        <v>10121</v>
      </c>
      <c r="D30" s="104">
        <f t="shared" si="3"/>
        <v>10958</v>
      </c>
      <c r="E30" s="16">
        <v>568</v>
      </c>
      <c r="F30" s="16">
        <v>549</v>
      </c>
      <c r="G30" s="16">
        <v>683</v>
      </c>
      <c r="H30" s="16">
        <v>694</v>
      </c>
      <c r="I30" s="16">
        <v>767</v>
      </c>
      <c r="J30" s="16">
        <v>691</v>
      </c>
      <c r="K30" s="16">
        <v>667</v>
      </c>
      <c r="L30" s="16">
        <v>638</v>
      </c>
    </row>
    <row r="31" spans="2:12" x14ac:dyDescent="0.2">
      <c r="B31" s="95" t="s">
        <v>90</v>
      </c>
      <c r="C31" s="103">
        <f t="shared" si="3"/>
        <v>23368</v>
      </c>
      <c r="D31" s="104">
        <f t="shared" si="3"/>
        <v>24788</v>
      </c>
      <c r="E31" s="16">
        <v>1574</v>
      </c>
      <c r="F31" s="16">
        <v>1672</v>
      </c>
      <c r="G31" s="16">
        <v>1621</v>
      </c>
      <c r="H31" s="16">
        <v>1518</v>
      </c>
      <c r="I31" s="16">
        <v>1579</v>
      </c>
      <c r="J31" s="16">
        <v>1507</v>
      </c>
      <c r="K31" s="16">
        <v>1453</v>
      </c>
      <c r="L31" s="16">
        <v>1406</v>
      </c>
    </row>
    <row r="32" spans="2:12" x14ac:dyDescent="0.2">
      <c r="C32" s="32"/>
      <c r="E32" s="2"/>
      <c r="F32" s="2"/>
      <c r="G32" s="2"/>
      <c r="H32" s="2"/>
      <c r="I32" s="2"/>
      <c r="J32" s="2"/>
      <c r="K32" s="2"/>
      <c r="L32" s="2"/>
    </row>
    <row r="33" spans="2:12" x14ac:dyDescent="0.2">
      <c r="B33" s="95" t="s">
        <v>91</v>
      </c>
      <c r="C33" s="103">
        <f t="shared" ref="C33:D37" si="4">E33+G33+I33+K33+C106+E106+G106+I106+K106+C179+E179+G179+I179+K179+C252+E252+G252+I252+K252</f>
        <v>9597</v>
      </c>
      <c r="D33" s="104">
        <f t="shared" si="4"/>
        <v>10734</v>
      </c>
      <c r="E33" s="16">
        <v>354</v>
      </c>
      <c r="F33" s="16">
        <v>346</v>
      </c>
      <c r="G33" s="16">
        <v>464</v>
      </c>
      <c r="H33" s="16">
        <v>428</v>
      </c>
      <c r="I33" s="16">
        <v>528</v>
      </c>
      <c r="J33" s="16">
        <v>541</v>
      </c>
      <c r="K33" s="16">
        <v>628</v>
      </c>
      <c r="L33" s="16">
        <v>614</v>
      </c>
    </row>
    <row r="34" spans="2:12" x14ac:dyDescent="0.2">
      <c r="B34" s="95" t="s">
        <v>92</v>
      </c>
      <c r="C34" s="103">
        <f t="shared" si="4"/>
        <v>7223</v>
      </c>
      <c r="D34" s="104">
        <f t="shared" si="4"/>
        <v>8175</v>
      </c>
      <c r="E34" s="16">
        <v>351</v>
      </c>
      <c r="F34" s="16">
        <v>349</v>
      </c>
      <c r="G34" s="16">
        <v>391</v>
      </c>
      <c r="H34" s="16">
        <v>415</v>
      </c>
      <c r="I34" s="16">
        <v>435</v>
      </c>
      <c r="J34" s="16">
        <v>405</v>
      </c>
      <c r="K34" s="16">
        <v>411</v>
      </c>
      <c r="L34" s="16">
        <v>405</v>
      </c>
    </row>
    <row r="35" spans="2:12" x14ac:dyDescent="0.2">
      <c r="B35" s="95" t="s">
        <v>93</v>
      </c>
      <c r="C35" s="103">
        <f t="shared" si="4"/>
        <v>2848</v>
      </c>
      <c r="D35" s="104">
        <f t="shared" si="4"/>
        <v>3225</v>
      </c>
      <c r="E35" s="16">
        <v>89</v>
      </c>
      <c r="F35" s="16">
        <v>85</v>
      </c>
      <c r="G35" s="16">
        <v>127</v>
      </c>
      <c r="H35" s="16">
        <v>127</v>
      </c>
      <c r="I35" s="16">
        <v>136</v>
      </c>
      <c r="J35" s="16">
        <v>170</v>
      </c>
      <c r="K35" s="16">
        <v>168</v>
      </c>
      <c r="L35" s="16">
        <v>168</v>
      </c>
    </row>
    <row r="36" spans="2:12" x14ac:dyDescent="0.2">
      <c r="B36" s="95" t="s">
        <v>94</v>
      </c>
      <c r="C36" s="103">
        <f t="shared" si="4"/>
        <v>2837</v>
      </c>
      <c r="D36" s="104">
        <f t="shared" si="4"/>
        <v>2518</v>
      </c>
      <c r="E36" s="16">
        <v>61</v>
      </c>
      <c r="F36" s="16">
        <v>55</v>
      </c>
      <c r="G36" s="16">
        <v>70</v>
      </c>
      <c r="H36" s="16">
        <v>79</v>
      </c>
      <c r="I36" s="16">
        <v>97</v>
      </c>
      <c r="J36" s="16">
        <v>106</v>
      </c>
      <c r="K36" s="16">
        <v>352</v>
      </c>
      <c r="L36" s="16">
        <v>140</v>
      </c>
    </row>
    <row r="37" spans="2:12" x14ac:dyDescent="0.2">
      <c r="B37" s="95" t="s">
        <v>95</v>
      </c>
      <c r="C37" s="103">
        <f t="shared" si="4"/>
        <v>300</v>
      </c>
      <c r="D37" s="104">
        <f t="shared" si="4"/>
        <v>314</v>
      </c>
      <c r="E37" s="16">
        <v>9</v>
      </c>
      <c r="F37" s="16">
        <v>5</v>
      </c>
      <c r="G37" s="16">
        <v>15</v>
      </c>
      <c r="H37" s="16">
        <v>10</v>
      </c>
      <c r="I37" s="16">
        <v>16</v>
      </c>
      <c r="J37" s="16">
        <v>18</v>
      </c>
      <c r="K37" s="16">
        <v>17</v>
      </c>
      <c r="L37" s="16">
        <v>6</v>
      </c>
    </row>
    <row r="38" spans="2:12" x14ac:dyDescent="0.2">
      <c r="C38" s="32"/>
      <c r="E38" s="2"/>
      <c r="F38" s="2"/>
      <c r="G38" s="2"/>
      <c r="H38" s="2"/>
      <c r="I38" s="2"/>
      <c r="J38" s="2"/>
      <c r="K38" s="2"/>
      <c r="L38" s="2"/>
    </row>
    <row r="39" spans="2:12" x14ac:dyDescent="0.2">
      <c r="B39" s="95" t="s">
        <v>96</v>
      </c>
      <c r="C39" s="103">
        <f t="shared" ref="C39:D43" si="5">E39+G39+I39+K39+C112+E112+G112+I112+K112+C185+E185+G185+I185+K185+C258+E258+G258+I258+K258</f>
        <v>7207</v>
      </c>
      <c r="D39" s="104">
        <f t="shared" si="5"/>
        <v>8203</v>
      </c>
      <c r="E39" s="16">
        <v>320</v>
      </c>
      <c r="F39" s="16">
        <v>346</v>
      </c>
      <c r="G39" s="16">
        <v>355</v>
      </c>
      <c r="H39" s="16">
        <v>340</v>
      </c>
      <c r="I39" s="16">
        <v>392</v>
      </c>
      <c r="J39" s="16">
        <v>389</v>
      </c>
      <c r="K39" s="16">
        <v>502</v>
      </c>
      <c r="L39" s="16">
        <v>446</v>
      </c>
    </row>
    <row r="40" spans="2:12" x14ac:dyDescent="0.2">
      <c r="B40" s="95" t="s">
        <v>97</v>
      </c>
      <c r="C40" s="103">
        <f t="shared" si="5"/>
        <v>3975</v>
      </c>
      <c r="D40" s="104">
        <f t="shared" si="5"/>
        <v>4386</v>
      </c>
      <c r="E40" s="16">
        <v>169</v>
      </c>
      <c r="F40" s="16">
        <v>183</v>
      </c>
      <c r="G40" s="16">
        <v>212</v>
      </c>
      <c r="H40" s="16">
        <v>214</v>
      </c>
      <c r="I40" s="16">
        <v>257</v>
      </c>
      <c r="J40" s="16">
        <v>230</v>
      </c>
      <c r="K40" s="16">
        <v>277</v>
      </c>
      <c r="L40" s="16">
        <v>260</v>
      </c>
    </row>
    <row r="41" spans="2:12" x14ac:dyDescent="0.2">
      <c r="B41" s="95" t="s">
        <v>98</v>
      </c>
      <c r="C41" s="103">
        <f t="shared" si="5"/>
        <v>7110</v>
      </c>
      <c r="D41" s="104">
        <f t="shared" si="5"/>
        <v>7584</v>
      </c>
      <c r="E41" s="16">
        <v>438</v>
      </c>
      <c r="F41" s="16">
        <v>423</v>
      </c>
      <c r="G41" s="16">
        <v>458</v>
      </c>
      <c r="H41" s="16">
        <v>398</v>
      </c>
      <c r="I41" s="16">
        <v>454</v>
      </c>
      <c r="J41" s="16">
        <v>441</v>
      </c>
      <c r="K41" s="16">
        <v>461</v>
      </c>
      <c r="L41" s="16">
        <v>396</v>
      </c>
    </row>
    <row r="42" spans="2:12" x14ac:dyDescent="0.2">
      <c r="B42" s="95" t="s">
        <v>99</v>
      </c>
      <c r="C42" s="103">
        <f t="shared" si="5"/>
        <v>4528</v>
      </c>
      <c r="D42" s="104">
        <f t="shared" si="5"/>
        <v>5203</v>
      </c>
      <c r="E42" s="16">
        <v>199</v>
      </c>
      <c r="F42" s="16">
        <v>226</v>
      </c>
      <c r="G42" s="16">
        <v>209</v>
      </c>
      <c r="H42" s="16">
        <v>222</v>
      </c>
      <c r="I42" s="16">
        <v>264</v>
      </c>
      <c r="J42" s="16">
        <v>268</v>
      </c>
      <c r="K42" s="16">
        <v>268</v>
      </c>
      <c r="L42" s="16">
        <v>264</v>
      </c>
    </row>
    <row r="43" spans="2:12" x14ac:dyDescent="0.2">
      <c r="B43" s="95" t="s">
        <v>100</v>
      </c>
      <c r="C43" s="103">
        <f t="shared" si="5"/>
        <v>2421</v>
      </c>
      <c r="D43" s="104">
        <f t="shared" si="5"/>
        <v>2717</v>
      </c>
      <c r="E43" s="16">
        <v>75</v>
      </c>
      <c r="F43" s="16">
        <v>74</v>
      </c>
      <c r="G43" s="16">
        <v>96</v>
      </c>
      <c r="H43" s="16">
        <v>105</v>
      </c>
      <c r="I43" s="16">
        <v>138</v>
      </c>
      <c r="J43" s="16">
        <v>113</v>
      </c>
      <c r="K43" s="16">
        <v>111</v>
      </c>
      <c r="L43" s="16">
        <v>118</v>
      </c>
    </row>
    <row r="44" spans="2:12" x14ac:dyDescent="0.2">
      <c r="C44" s="32"/>
      <c r="E44" s="2"/>
      <c r="F44" s="2"/>
      <c r="G44" s="2"/>
      <c r="H44" s="2"/>
      <c r="I44" s="2"/>
      <c r="J44" s="2"/>
      <c r="K44" s="2"/>
      <c r="L44" s="2"/>
    </row>
    <row r="45" spans="2:12" x14ac:dyDescent="0.2">
      <c r="B45" s="95" t="s">
        <v>101</v>
      </c>
      <c r="C45" s="103">
        <f t="shared" ref="C45:D54" si="6">E45+G45+I45+K45+C118+E118+G118+I118+K118+C191+E191+G191+I191+K191+C264+E264+G264+I264+K264</f>
        <v>4058</v>
      </c>
      <c r="D45" s="104">
        <f t="shared" si="6"/>
        <v>4744</v>
      </c>
      <c r="E45" s="16">
        <v>183</v>
      </c>
      <c r="F45" s="16">
        <v>193</v>
      </c>
      <c r="G45" s="16">
        <v>214</v>
      </c>
      <c r="H45" s="16">
        <v>177</v>
      </c>
      <c r="I45" s="16">
        <v>278</v>
      </c>
      <c r="J45" s="16">
        <v>237</v>
      </c>
      <c r="K45" s="16">
        <v>240</v>
      </c>
      <c r="L45" s="16">
        <v>273</v>
      </c>
    </row>
    <row r="46" spans="2:12" x14ac:dyDescent="0.2">
      <c r="B46" s="95" t="s">
        <v>102</v>
      </c>
      <c r="C46" s="103">
        <f t="shared" si="6"/>
        <v>3412</v>
      </c>
      <c r="D46" s="104">
        <f t="shared" si="6"/>
        <v>3736</v>
      </c>
      <c r="E46" s="16">
        <v>208</v>
      </c>
      <c r="F46" s="16">
        <v>174</v>
      </c>
      <c r="G46" s="16">
        <v>189</v>
      </c>
      <c r="H46" s="16">
        <v>196</v>
      </c>
      <c r="I46" s="16">
        <v>222</v>
      </c>
      <c r="J46" s="16">
        <v>196</v>
      </c>
      <c r="K46" s="16">
        <v>194</v>
      </c>
      <c r="L46" s="16">
        <v>182</v>
      </c>
    </row>
    <row r="47" spans="2:12" x14ac:dyDescent="0.2">
      <c r="B47" s="95" t="s">
        <v>103</v>
      </c>
      <c r="C47" s="103">
        <f t="shared" si="6"/>
        <v>3668</v>
      </c>
      <c r="D47" s="104">
        <f t="shared" si="6"/>
        <v>3957</v>
      </c>
      <c r="E47" s="16">
        <v>189</v>
      </c>
      <c r="F47" s="16">
        <v>150</v>
      </c>
      <c r="G47" s="16">
        <v>179</v>
      </c>
      <c r="H47" s="16">
        <v>164</v>
      </c>
      <c r="I47" s="16">
        <v>226</v>
      </c>
      <c r="J47" s="16">
        <v>206</v>
      </c>
      <c r="K47" s="16">
        <v>217</v>
      </c>
      <c r="L47" s="16">
        <v>200</v>
      </c>
    </row>
    <row r="48" spans="2:12" x14ac:dyDescent="0.2">
      <c r="B48" s="95" t="s">
        <v>104</v>
      </c>
      <c r="C48" s="103">
        <f t="shared" si="6"/>
        <v>3269</v>
      </c>
      <c r="D48" s="104">
        <f t="shared" si="6"/>
        <v>3635</v>
      </c>
      <c r="E48" s="16">
        <v>177</v>
      </c>
      <c r="F48" s="16">
        <v>165</v>
      </c>
      <c r="G48" s="16">
        <v>185</v>
      </c>
      <c r="H48" s="16">
        <v>188</v>
      </c>
      <c r="I48" s="16">
        <v>208</v>
      </c>
      <c r="J48" s="16">
        <v>253</v>
      </c>
      <c r="K48" s="16">
        <v>282</v>
      </c>
      <c r="L48" s="16">
        <v>187</v>
      </c>
    </row>
    <row r="49" spans="2:12" x14ac:dyDescent="0.2">
      <c r="B49" s="95" t="s">
        <v>105</v>
      </c>
      <c r="C49" s="103">
        <f t="shared" si="6"/>
        <v>1252</v>
      </c>
      <c r="D49" s="104">
        <f t="shared" si="6"/>
        <v>1286</v>
      </c>
      <c r="E49" s="16">
        <v>41</v>
      </c>
      <c r="F49" s="16">
        <v>36</v>
      </c>
      <c r="G49" s="16">
        <v>60</v>
      </c>
      <c r="H49" s="16">
        <v>55</v>
      </c>
      <c r="I49" s="16">
        <v>77</v>
      </c>
      <c r="J49" s="16">
        <v>67</v>
      </c>
      <c r="K49" s="16">
        <v>136</v>
      </c>
      <c r="L49" s="16">
        <v>73</v>
      </c>
    </row>
    <row r="50" spans="2:12" x14ac:dyDescent="0.2">
      <c r="B50" s="95" t="s">
        <v>106</v>
      </c>
      <c r="C50" s="103">
        <f t="shared" si="6"/>
        <v>1058</v>
      </c>
      <c r="D50" s="104">
        <f t="shared" si="6"/>
        <v>1107</v>
      </c>
      <c r="E50" s="16">
        <v>49</v>
      </c>
      <c r="F50" s="16">
        <v>27</v>
      </c>
      <c r="G50" s="16">
        <v>40</v>
      </c>
      <c r="H50" s="16">
        <v>48</v>
      </c>
      <c r="I50" s="16">
        <v>58</v>
      </c>
      <c r="J50" s="16">
        <v>38</v>
      </c>
      <c r="K50" s="16">
        <v>39</v>
      </c>
      <c r="L50" s="16">
        <v>29</v>
      </c>
    </row>
    <row r="51" spans="2:12" x14ac:dyDescent="0.2">
      <c r="B51" s="95" t="s">
        <v>107</v>
      </c>
      <c r="C51" s="103">
        <f t="shared" si="6"/>
        <v>2153</v>
      </c>
      <c r="D51" s="104">
        <f t="shared" si="6"/>
        <v>2308</v>
      </c>
      <c r="E51" s="16">
        <v>78</v>
      </c>
      <c r="F51" s="16">
        <v>77</v>
      </c>
      <c r="G51" s="16">
        <v>98</v>
      </c>
      <c r="H51" s="16">
        <v>108</v>
      </c>
      <c r="I51" s="16">
        <v>146</v>
      </c>
      <c r="J51" s="16">
        <v>140</v>
      </c>
      <c r="K51" s="16">
        <v>102</v>
      </c>
      <c r="L51" s="16">
        <v>88</v>
      </c>
    </row>
    <row r="52" spans="2:12" x14ac:dyDescent="0.2">
      <c r="B52" s="95" t="s">
        <v>108</v>
      </c>
      <c r="C52" s="103">
        <f t="shared" si="6"/>
        <v>3172</v>
      </c>
      <c r="D52" s="104">
        <f t="shared" si="6"/>
        <v>3454</v>
      </c>
      <c r="E52" s="16">
        <v>164</v>
      </c>
      <c r="F52" s="16">
        <v>175</v>
      </c>
      <c r="G52" s="16">
        <v>219</v>
      </c>
      <c r="H52" s="16">
        <v>193</v>
      </c>
      <c r="I52" s="16">
        <v>232</v>
      </c>
      <c r="J52" s="16">
        <v>243</v>
      </c>
      <c r="K52" s="16">
        <v>170</v>
      </c>
      <c r="L52" s="16">
        <v>178</v>
      </c>
    </row>
    <row r="53" spans="2:12" x14ac:dyDescent="0.2">
      <c r="B53" s="95" t="s">
        <v>109</v>
      </c>
      <c r="C53" s="103">
        <f t="shared" si="6"/>
        <v>3866</v>
      </c>
      <c r="D53" s="104">
        <f t="shared" si="6"/>
        <v>4242</v>
      </c>
      <c r="E53" s="16">
        <v>191</v>
      </c>
      <c r="F53" s="16">
        <v>210</v>
      </c>
      <c r="G53" s="16">
        <v>229</v>
      </c>
      <c r="H53" s="16">
        <v>202</v>
      </c>
      <c r="I53" s="16">
        <v>250</v>
      </c>
      <c r="J53" s="16">
        <v>233</v>
      </c>
      <c r="K53" s="16">
        <v>244</v>
      </c>
      <c r="L53" s="16">
        <v>245</v>
      </c>
    </row>
    <row r="54" spans="2:12" x14ac:dyDescent="0.2">
      <c r="B54" s="95" t="s">
        <v>110</v>
      </c>
      <c r="C54" s="103">
        <f t="shared" si="6"/>
        <v>4671</v>
      </c>
      <c r="D54" s="104">
        <f t="shared" si="6"/>
        <v>5098</v>
      </c>
      <c r="E54" s="16">
        <v>186</v>
      </c>
      <c r="F54" s="16">
        <v>179</v>
      </c>
      <c r="G54" s="16">
        <v>264</v>
      </c>
      <c r="H54" s="16">
        <v>240</v>
      </c>
      <c r="I54" s="16">
        <v>323</v>
      </c>
      <c r="J54" s="16">
        <v>257</v>
      </c>
      <c r="K54" s="16">
        <v>274</v>
      </c>
      <c r="L54" s="16">
        <v>287</v>
      </c>
    </row>
    <row r="55" spans="2:12" x14ac:dyDescent="0.2">
      <c r="C55" s="32"/>
      <c r="E55" s="2"/>
      <c r="F55" s="2"/>
      <c r="G55" s="2"/>
      <c r="H55" s="2"/>
      <c r="I55" s="2"/>
      <c r="J55" s="2"/>
      <c r="K55" s="2"/>
      <c r="L55" s="2"/>
    </row>
    <row r="56" spans="2:12" x14ac:dyDescent="0.2">
      <c r="B56" s="95" t="s">
        <v>111</v>
      </c>
      <c r="C56" s="103">
        <f t="shared" ref="C56:D62" si="7">E56+G56+I56+K56+C129+E129+G129+I129+K129+C202+E202+G202+I202+K202+C275+E275+G275+I275+K275</f>
        <v>9140</v>
      </c>
      <c r="D56" s="104">
        <f t="shared" si="7"/>
        <v>10582</v>
      </c>
      <c r="E56" s="16">
        <v>436</v>
      </c>
      <c r="F56" s="16">
        <v>390</v>
      </c>
      <c r="G56" s="16">
        <v>427</v>
      </c>
      <c r="H56" s="16">
        <v>456</v>
      </c>
      <c r="I56" s="16">
        <v>518</v>
      </c>
      <c r="J56" s="16">
        <v>502</v>
      </c>
      <c r="K56" s="16">
        <v>533</v>
      </c>
      <c r="L56" s="16">
        <v>540</v>
      </c>
    </row>
    <row r="57" spans="2:12" x14ac:dyDescent="0.2">
      <c r="B57" s="95" t="s">
        <v>112</v>
      </c>
      <c r="C57" s="103">
        <f t="shared" si="7"/>
        <v>1788</v>
      </c>
      <c r="D57" s="104">
        <f t="shared" si="7"/>
        <v>1922</v>
      </c>
      <c r="E57" s="16">
        <v>64</v>
      </c>
      <c r="F57" s="16">
        <v>51</v>
      </c>
      <c r="G57" s="16">
        <v>78</v>
      </c>
      <c r="H57" s="16">
        <v>58</v>
      </c>
      <c r="I57" s="16">
        <v>97</v>
      </c>
      <c r="J57" s="16">
        <v>100</v>
      </c>
      <c r="K57" s="16">
        <v>77</v>
      </c>
      <c r="L57" s="16">
        <v>68</v>
      </c>
    </row>
    <row r="58" spans="2:12" x14ac:dyDescent="0.2">
      <c r="B58" s="95" t="s">
        <v>113</v>
      </c>
      <c r="C58" s="103">
        <f t="shared" si="7"/>
        <v>1573</v>
      </c>
      <c r="D58" s="104">
        <f t="shared" si="7"/>
        <v>1673</v>
      </c>
      <c r="E58" s="16">
        <v>73</v>
      </c>
      <c r="F58" s="16">
        <v>74</v>
      </c>
      <c r="G58" s="16">
        <v>76</v>
      </c>
      <c r="H58" s="16">
        <v>93</v>
      </c>
      <c r="I58" s="16">
        <v>87</v>
      </c>
      <c r="J58" s="16">
        <v>78</v>
      </c>
      <c r="K58" s="16">
        <v>67</v>
      </c>
      <c r="L58" s="16">
        <v>64</v>
      </c>
    </row>
    <row r="59" spans="2:12" x14ac:dyDescent="0.2">
      <c r="B59" s="95" t="s">
        <v>114</v>
      </c>
      <c r="C59" s="103">
        <f t="shared" si="7"/>
        <v>6963</v>
      </c>
      <c r="D59" s="104">
        <f t="shared" si="7"/>
        <v>7538</v>
      </c>
      <c r="E59" s="16">
        <v>397</v>
      </c>
      <c r="F59" s="16">
        <v>410</v>
      </c>
      <c r="G59" s="16">
        <v>403</v>
      </c>
      <c r="H59" s="16">
        <v>397</v>
      </c>
      <c r="I59" s="16">
        <v>470</v>
      </c>
      <c r="J59" s="16">
        <v>448</v>
      </c>
      <c r="K59" s="16">
        <v>501</v>
      </c>
      <c r="L59" s="16">
        <v>449</v>
      </c>
    </row>
    <row r="60" spans="2:12" x14ac:dyDescent="0.2">
      <c r="B60" s="95" t="s">
        <v>115</v>
      </c>
      <c r="C60" s="103">
        <f t="shared" si="7"/>
        <v>2284</v>
      </c>
      <c r="D60" s="104">
        <f t="shared" si="7"/>
        <v>2557</v>
      </c>
      <c r="E60" s="16">
        <v>77</v>
      </c>
      <c r="F60" s="16">
        <v>70</v>
      </c>
      <c r="G60" s="16">
        <v>90</v>
      </c>
      <c r="H60" s="16">
        <v>79</v>
      </c>
      <c r="I60" s="16">
        <v>142</v>
      </c>
      <c r="J60" s="16">
        <v>123</v>
      </c>
      <c r="K60" s="16">
        <v>119</v>
      </c>
      <c r="L60" s="16">
        <v>119</v>
      </c>
    </row>
    <row r="61" spans="2:12" x14ac:dyDescent="0.2">
      <c r="B61" s="95" t="s">
        <v>116</v>
      </c>
      <c r="C61" s="103">
        <f t="shared" si="7"/>
        <v>2772</v>
      </c>
      <c r="D61" s="104">
        <f t="shared" si="7"/>
        <v>3180</v>
      </c>
      <c r="E61" s="16">
        <v>100</v>
      </c>
      <c r="F61" s="16">
        <v>94</v>
      </c>
      <c r="G61" s="16">
        <v>116</v>
      </c>
      <c r="H61" s="16">
        <v>93</v>
      </c>
      <c r="I61" s="16">
        <v>132</v>
      </c>
      <c r="J61" s="16">
        <v>144</v>
      </c>
      <c r="K61" s="16">
        <v>162</v>
      </c>
      <c r="L61" s="16">
        <v>129</v>
      </c>
    </row>
    <row r="62" spans="2:12" x14ac:dyDescent="0.2">
      <c r="B62" s="95" t="s">
        <v>118</v>
      </c>
      <c r="C62" s="103">
        <f t="shared" si="7"/>
        <v>7252</v>
      </c>
      <c r="D62" s="104">
        <f t="shared" si="7"/>
        <v>8435</v>
      </c>
      <c r="E62" s="16">
        <v>288</v>
      </c>
      <c r="F62" s="16">
        <v>283</v>
      </c>
      <c r="G62" s="16">
        <v>308</v>
      </c>
      <c r="H62" s="16">
        <v>309</v>
      </c>
      <c r="I62" s="16">
        <v>378</v>
      </c>
      <c r="J62" s="16">
        <v>373</v>
      </c>
      <c r="K62" s="16">
        <v>376</v>
      </c>
      <c r="L62" s="16">
        <v>367</v>
      </c>
    </row>
    <row r="63" spans="2:12" x14ac:dyDescent="0.2">
      <c r="C63" s="32"/>
      <c r="E63" s="2"/>
      <c r="F63" s="2"/>
      <c r="G63" s="2"/>
      <c r="H63" s="2"/>
      <c r="I63" s="2"/>
      <c r="J63" s="2"/>
      <c r="K63" s="2"/>
      <c r="L63" s="2"/>
    </row>
    <row r="64" spans="2:12" x14ac:dyDescent="0.2">
      <c r="B64" s="95" t="s">
        <v>119</v>
      </c>
      <c r="C64" s="103">
        <f t="shared" ref="C64:D70" si="8">E64+G64+I64+K64+C137+E137+G137+I137+K137+C210+E210+G210+I210+K210+C283+E283+G283+I283+K283</f>
        <v>8966</v>
      </c>
      <c r="D64" s="104">
        <f t="shared" si="8"/>
        <v>10451</v>
      </c>
      <c r="E64" s="16">
        <v>358</v>
      </c>
      <c r="F64" s="16">
        <v>372</v>
      </c>
      <c r="G64" s="16">
        <v>389</v>
      </c>
      <c r="H64" s="16">
        <v>415</v>
      </c>
      <c r="I64" s="16">
        <v>499</v>
      </c>
      <c r="J64" s="16">
        <v>460</v>
      </c>
      <c r="K64" s="16">
        <v>456</v>
      </c>
      <c r="L64" s="16">
        <v>484</v>
      </c>
    </row>
    <row r="65" spans="1:12" x14ac:dyDescent="0.2">
      <c r="B65" s="95" t="s">
        <v>120</v>
      </c>
      <c r="C65" s="103">
        <f t="shared" si="8"/>
        <v>1675</v>
      </c>
      <c r="D65" s="104">
        <f t="shared" si="8"/>
        <v>2102</v>
      </c>
      <c r="E65" s="16">
        <v>67</v>
      </c>
      <c r="F65" s="16">
        <v>75</v>
      </c>
      <c r="G65" s="16">
        <v>87</v>
      </c>
      <c r="H65" s="16">
        <v>84</v>
      </c>
      <c r="I65" s="16">
        <v>93</v>
      </c>
      <c r="J65" s="16">
        <v>100</v>
      </c>
      <c r="K65" s="16">
        <v>72</v>
      </c>
      <c r="L65" s="16">
        <v>88</v>
      </c>
    </row>
    <row r="66" spans="1:12" x14ac:dyDescent="0.2">
      <c r="B66" s="95" t="s">
        <v>121</v>
      </c>
      <c r="C66" s="103">
        <f t="shared" si="8"/>
        <v>2581</v>
      </c>
      <c r="D66" s="104">
        <f t="shared" si="8"/>
        <v>3161</v>
      </c>
      <c r="E66" s="16">
        <v>73</v>
      </c>
      <c r="F66" s="16">
        <v>100</v>
      </c>
      <c r="G66" s="16">
        <v>92</v>
      </c>
      <c r="H66" s="16">
        <v>107</v>
      </c>
      <c r="I66" s="16">
        <v>145</v>
      </c>
      <c r="J66" s="16">
        <v>150</v>
      </c>
      <c r="K66" s="16">
        <v>128</v>
      </c>
      <c r="L66" s="16">
        <v>138</v>
      </c>
    </row>
    <row r="67" spans="1:12" x14ac:dyDescent="0.2">
      <c r="B67" s="95" t="s">
        <v>122</v>
      </c>
      <c r="C67" s="103">
        <f t="shared" si="8"/>
        <v>1662</v>
      </c>
      <c r="D67" s="104">
        <f t="shared" si="8"/>
        <v>2064</v>
      </c>
      <c r="E67" s="16">
        <v>44</v>
      </c>
      <c r="F67" s="16">
        <v>55</v>
      </c>
      <c r="G67" s="16">
        <v>64</v>
      </c>
      <c r="H67" s="16">
        <v>44</v>
      </c>
      <c r="I67" s="16">
        <v>55</v>
      </c>
      <c r="J67" s="16">
        <v>75</v>
      </c>
      <c r="K67" s="16">
        <v>63</v>
      </c>
      <c r="L67" s="16">
        <v>59</v>
      </c>
    </row>
    <row r="68" spans="1:12" x14ac:dyDescent="0.2">
      <c r="B68" s="95" t="s">
        <v>123</v>
      </c>
      <c r="C68" s="103">
        <f t="shared" si="8"/>
        <v>971</v>
      </c>
      <c r="D68" s="104">
        <f t="shared" si="8"/>
        <v>1072</v>
      </c>
      <c r="E68" s="16">
        <v>46</v>
      </c>
      <c r="F68" s="16">
        <v>46</v>
      </c>
      <c r="G68" s="16">
        <v>35</v>
      </c>
      <c r="H68" s="16">
        <v>31</v>
      </c>
      <c r="I68" s="16">
        <v>51</v>
      </c>
      <c r="J68" s="16">
        <v>45</v>
      </c>
      <c r="K68" s="16">
        <v>40</v>
      </c>
      <c r="L68" s="16">
        <v>40</v>
      </c>
    </row>
    <row r="69" spans="1:12" x14ac:dyDescent="0.2">
      <c r="B69" s="95" t="s">
        <v>124</v>
      </c>
      <c r="C69" s="103">
        <f t="shared" si="8"/>
        <v>1808</v>
      </c>
      <c r="D69" s="104">
        <f t="shared" si="8"/>
        <v>2061</v>
      </c>
      <c r="E69" s="16">
        <v>67</v>
      </c>
      <c r="F69" s="16">
        <v>84</v>
      </c>
      <c r="G69" s="16">
        <v>101</v>
      </c>
      <c r="H69" s="16">
        <v>73</v>
      </c>
      <c r="I69" s="16">
        <v>100</v>
      </c>
      <c r="J69" s="16">
        <v>93</v>
      </c>
      <c r="K69" s="16">
        <v>44</v>
      </c>
      <c r="L69" s="16">
        <v>60</v>
      </c>
    </row>
    <row r="70" spans="1:12" x14ac:dyDescent="0.2">
      <c r="B70" s="95" t="s">
        <v>125</v>
      </c>
      <c r="C70" s="103">
        <f t="shared" si="8"/>
        <v>309</v>
      </c>
      <c r="D70" s="104">
        <f t="shared" si="8"/>
        <v>326</v>
      </c>
      <c r="E70" s="16">
        <v>11</v>
      </c>
      <c r="F70" s="16">
        <v>11</v>
      </c>
      <c r="G70" s="16">
        <v>13</v>
      </c>
      <c r="H70" s="16">
        <v>14</v>
      </c>
      <c r="I70" s="16">
        <v>8</v>
      </c>
      <c r="J70" s="16">
        <v>8</v>
      </c>
      <c r="K70" s="16">
        <v>2</v>
      </c>
      <c r="L70" s="16">
        <v>1</v>
      </c>
    </row>
    <row r="71" spans="1:12" ht="18" thickBot="1" x14ac:dyDescent="0.25">
      <c r="B71" s="97"/>
      <c r="C71" s="105"/>
      <c r="D71" s="97"/>
      <c r="E71" s="97"/>
      <c r="F71" s="97"/>
      <c r="G71" s="97"/>
      <c r="H71" s="97"/>
      <c r="I71" s="97"/>
      <c r="J71" s="97"/>
      <c r="K71" s="97"/>
      <c r="L71" s="106"/>
    </row>
    <row r="72" spans="1:12" x14ac:dyDescent="0.2">
      <c r="C72" s="95" t="s">
        <v>26</v>
      </c>
    </row>
    <row r="73" spans="1:12" x14ac:dyDescent="0.2">
      <c r="A73" s="95"/>
    </row>
    <row r="74" spans="1:12" x14ac:dyDescent="0.2">
      <c r="A74" s="95"/>
    </row>
    <row r="79" spans="1:12" x14ac:dyDescent="0.2">
      <c r="E79" s="3" t="s">
        <v>391</v>
      </c>
    </row>
    <row r="80" spans="1:12" x14ac:dyDescent="0.2">
      <c r="A80" s="107"/>
      <c r="C80" s="3" t="s">
        <v>434</v>
      </c>
      <c r="D80" s="6"/>
    </row>
    <row r="81" spans="2:12" ht="18" thickBot="1" x14ac:dyDescent="0.25">
      <c r="B81" s="97"/>
      <c r="C81" s="97"/>
      <c r="D81" s="97"/>
      <c r="E81" s="97"/>
      <c r="F81" s="97"/>
      <c r="G81" s="97"/>
      <c r="H81" s="97"/>
      <c r="I81" s="97"/>
      <c r="J81" s="97"/>
      <c r="K81" s="98"/>
      <c r="L81" s="99" t="s">
        <v>428</v>
      </c>
    </row>
    <row r="82" spans="2:12" x14ac:dyDescent="0.2">
      <c r="C82" s="100" t="s">
        <v>435</v>
      </c>
      <c r="D82" s="101"/>
      <c r="E82" s="100" t="s">
        <v>436</v>
      </c>
      <c r="F82" s="101"/>
      <c r="G82" s="100" t="s">
        <v>437</v>
      </c>
      <c r="H82" s="101"/>
      <c r="I82" s="100" t="s">
        <v>438</v>
      </c>
      <c r="J82" s="101"/>
      <c r="K82" s="100" t="s">
        <v>439</v>
      </c>
      <c r="L82" s="101"/>
    </row>
    <row r="83" spans="2:12" x14ac:dyDescent="0.2">
      <c r="B83" s="101"/>
      <c r="C83" s="102" t="s">
        <v>221</v>
      </c>
      <c r="D83" s="102" t="s">
        <v>222</v>
      </c>
      <c r="E83" s="102" t="s">
        <v>221</v>
      </c>
      <c r="F83" s="102" t="s">
        <v>222</v>
      </c>
      <c r="G83" s="102" t="s">
        <v>221</v>
      </c>
      <c r="H83" s="102" t="s">
        <v>222</v>
      </c>
      <c r="I83" s="102" t="s">
        <v>221</v>
      </c>
      <c r="J83" s="102" t="s">
        <v>222</v>
      </c>
      <c r="K83" s="102" t="s">
        <v>221</v>
      </c>
      <c r="L83" s="102" t="s">
        <v>222</v>
      </c>
    </row>
    <row r="84" spans="2:12" x14ac:dyDescent="0.2">
      <c r="C84" s="32"/>
    </row>
    <row r="85" spans="2:12" x14ac:dyDescent="0.2">
      <c r="B85" s="3" t="s">
        <v>73</v>
      </c>
      <c r="C85" s="11">
        <f t="shared" ref="C85:L85" si="9">SUM(C87:C143)</f>
        <v>27276</v>
      </c>
      <c r="D85" s="6">
        <f t="shared" si="9"/>
        <v>28212</v>
      </c>
      <c r="E85" s="6">
        <f t="shared" si="9"/>
        <v>33825</v>
      </c>
      <c r="F85" s="6">
        <f t="shared" si="9"/>
        <v>35710</v>
      </c>
      <c r="G85" s="6">
        <f t="shared" si="9"/>
        <v>30237</v>
      </c>
      <c r="H85" s="6">
        <f t="shared" si="9"/>
        <v>33468</v>
      </c>
      <c r="I85" s="6">
        <f t="shared" si="9"/>
        <v>30645</v>
      </c>
      <c r="J85" s="6">
        <f t="shared" si="9"/>
        <v>34126</v>
      </c>
      <c r="K85" s="6">
        <f t="shared" si="9"/>
        <v>31550</v>
      </c>
      <c r="L85" s="6">
        <f t="shared" si="9"/>
        <v>32985</v>
      </c>
    </row>
    <row r="86" spans="2:12" x14ac:dyDescent="0.2">
      <c r="C86" s="32"/>
    </row>
    <row r="87" spans="2:12" x14ac:dyDescent="0.2">
      <c r="B87" s="95" t="s">
        <v>75</v>
      </c>
      <c r="C87" s="25">
        <v>10842</v>
      </c>
      <c r="D87" s="16">
        <v>11192</v>
      </c>
      <c r="E87" s="16">
        <v>13720</v>
      </c>
      <c r="F87" s="16">
        <v>14554</v>
      </c>
      <c r="G87" s="16">
        <v>12057</v>
      </c>
      <c r="H87" s="16">
        <v>13342</v>
      </c>
      <c r="I87" s="16">
        <v>11501</v>
      </c>
      <c r="J87" s="16">
        <v>12797</v>
      </c>
      <c r="K87" s="16">
        <v>11184</v>
      </c>
      <c r="L87" s="16">
        <v>11690</v>
      </c>
    </row>
    <row r="88" spans="2:12" x14ac:dyDescent="0.2">
      <c r="B88" s="95" t="s">
        <v>76</v>
      </c>
      <c r="C88" s="25">
        <v>995</v>
      </c>
      <c r="D88" s="16">
        <v>1161</v>
      </c>
      <c r="E88" s="16">
        <v>1350</v>
      </c>
      <c r="F88" s="16">
        <v>1474</v>
      </c>
      <c r="G88" s="16">
        <v>1197</v>
      </c>
      <c r="H88" s="16">
        <v>1381</v>
      </c>
      <c r="I88" s="16">
        <v>1196</v>
      </c>
      <c r="J88" s="16">
        <v>1334</v>
      </c>
      <c r="K88" s="16">
        <v>1269</v>
      </c>
      <c r="L88" s="16">
        <v>1354</v>
      </c>
    </row>
    <row r="89" spans="2:12" x14ac:dyDescent="0.2">
      <c r="B89" s="95" t="s">
        <v>77</v>
      </c>
      <c r="C89" s="25">
        <v>1476</v>
      </c>
      <c r="D89" s="16">
        <v>1662</v>
      </c>
      <c r="E89" s="16">
        <v>1563</v>
      </c>
      <c r="F89" s="16">
        <v>1789</v>
      </c>
      <c r="G89" s="16">
        <v>1321</v>
      </c>
      <c r="H89" s="16">
        <v>1565</v>
      </c>
      <c r="I89" s="16">
        <v>1561</v>
      </c>
      <c r="J89" s="16">
        <v>1944</v>
      </c>
      <c r="K89" s="16">
        <v>1933</v>
      </c>
      <c r="L89" s="16">
        <v>2171</v>
      </c>
    </row>
    <row r="90" spans="2:12" x14ac:dyDescent="0.2">
      <c r="B90" s="95" t="s">
        <v>78</v>
      </c>
      <c r="C90" s="25">
        <v>832</v>
      </c>
      <c r="D90" s="16">
        <v>844</v>
      </c>
      <c r="E90" s="16">
        <v>1049</v>
      </c>
      <c r="F90" s="16">
        <v>1143</v>
      </c>
      <c r="G90" s="16">
        <v>946</v>
      </c>
      <c r="H90" s="16">
        <v>1016</v>
      </c>
      <c r="I90" s="16">
        <v>962</v>
      </c>
      <c r="J90" s="16">
        <v>1080</v>
      </c>
      <c r="K90" s="16">
        <v>957</v>
      </c>
      <c r="L90" s="16">
        <v>1010</v>
      </c>
    </row>
    <row r="91" spans="2:12" x14ac:dyDescent="0.2">
      <c r="B91" s="95" t="s">
        <v>79</v>
      </c>
      <c r="C91" s="25">
        <v>660</v>
      </c>
      <c r="D91" s="16">
        <v>682</v>
      </c>
      <c r="E91" s="16">
        <v>971</v>
      </c>
      <c r="F91" s="16">
        <v>901</v>
      </c>
      <c r="G91" s="16">
        <v>806</v>
      </c>
      <c r="H91" s="16">
        <v>860</v>
      </c>
      <c r="I91" s="16">
        <v>767</v>
      </c>
      <c r="J91" s="16">
        <v>832</v>
      </c>
      <c r="K91" s="16">
        <v>780</v>
      </c>
      <c r="L91" s="16">
        <v>811</v>
      </c>
    </row>
    <row r="92" spans="2:12" x14ac:dyDescent="0.2">
      <c r="B92" s="95" t="s">
        <v>80</v>
      </c>
      <c r="C92" s="25">
        <v>1575</v>
      </c>
      <c r="D92" s="16">
        <v>1760</v>
      </c>
      <c r="E92" s="16">
        <v>2271</v>
      </c>
      <c r="F92" s="16">
        <v>2535</v>
      </c>
      <c r="G92" s="16">
        <v>2027</v>
      </c>
      <c r="H92" s="16">
        <v>2312</v>
      </c>
      <c r="I92" s="16">
        <v>2194</v>
      </c>
      <c r="J92" s="16">
        <v>2407</v>
      </c>
      <c r="K92" s="16">
        <v>2198</v>
      </c>
      <c r="L92" s="16">
        <v>2213</v>
      </c>
    </row>
    <row r="93" spans="2:12" x14ac:dyDescent="0.2">
      <c r="B93" s="95" t="s">
        <v>81</v>
      </c>
      <c r="C93" s="25">
        <v>653</v>
      </c>
      <c r="D93" s="16">
        <v>750</v>
      </c>
      <c r="E93" s="16">
        <v>881</v>
      </c>
      <c r="F93" s="16">
        <v>969</v>
      </c>
      <c r="G93" s="16">
        <v>841</v>
      </c>
      <c r="H93" s="16">
        <v>875</v>
      </c>
      <c r="I93" s="16">
        <v>832</v>
      </c>
      <c r="J93" s="16">
        <v>1016</v>
      </c>
      <c r="K93" s="16">
        <v>966</v>
      </c>
      <c r="L93" s="16">
        <v>1020</v>
      </c>
    </row>
    <row r="94" spans="2:12" x14ac:dyDescent="0.2">
      <c r="C94" s="25"/>
      <c r="D94" s="16"/>
      <c r="E94" s="16"/>
      <c r="F94" s="16"/>
      <c r="G94" s="16"/>
      <c r="H94" s="16"/>
      <c r="I94" s="16"/>
      <c r="J94" s="16"/>
      <c r="K94" s="16"/>
      <c r="L94" s="16"/>
    </row>
    <row r="95" spans="2:12" x14ac:dyDescent="0.2">
      <c r="B95" s="95" t="s">
        <v>82</v>
      </c>
      <c r="C95" s="25">
        <v>322</v>
      </c>
      <c r="D95" s="16">
        <v>357</v>
      </c>
      <c r="E95" s="16">
        <v>441</v>
      </c>
      <c r="F95" s="16">
        <v>439</v>
      </c>
      <c r="G95" s="16">
        <v>379</v>
      </c>
      <c r="H95" s="16">
        <v>423</v>
      </c>
      <c r="I95" s="16">
        <v>377</v>
      </c>
      <c r="J95" s="16">
        <v>446</v>
      </c>
      <c r="K95" s="16">
        <v>405</v>
      </c>
      <c r="L95" s="16">
        <v>481</v>
      </c>
    </row>
    <row r="96" spans="2:12" x14ac:dyDescent="0.2">
      <c r="B96" s="95" t="s">
        <v>83</v>
      </c>
      <c r="C96" s="25">
        <v>219</v>
      </c>
      <c r="D96" s="16">
        <v>218</v>
      </c>
      <c r="E96" s="16">
        <v>213</v>
      </c>
      <c r="F96" s="16">
        <v>215</v>
      </c>
      <c r="G96" s="16">
        <v>191</v>
      </c>
      <c r="H96" s="16">
        <v>179</v>
      </c>
      <c r="I96" s="16">
        <v>156</v>
      </c>
      <c r="J96" s="16">
        <v>194</v>
      </c>
      <c r="K96" s="16">
        <v>207</v>
      </c>
      <c r="L96" s="16">
        <v>241</v>
      </c>
    </row>
    <row r="97" spans="2:12" x14ac:dyDescent="0.2">
      <c r="B97" s="95" t="s">
        <v>84</v>
      </c>
      <c r="C97" s="25">
        <v>73</v>
      </c>
      <c r="D97" s="16">
        <v>66</v>
      </c>
      <c r="E97" s="16">
        <v>83</v>
      </c>
      <c r="F97" s="16">
        <v>65</v>
      </c>
      <c r="G97" s="16">
        <v>62</v>
      </c>
      <c r="H97" s="16">
        <v>66</v>
      </c>
      <c r="I97" s="16">
        <v>87</v>
      </c>
      <c r="J97" s="16">
        <v>77</v>
      </c>
      <c r="K97" s="16">
        <v>98</v>
      </c>
      <c r="L97" s="16">
        <v>107</v>
      </c>
    </row>
    <row r="98" spans="2:12" x14ac:dyDescent="0.2">
      <c r="C98" s="8"/>
      <c r="D98" s="2"/>
      <c r="E98" s="2"/>
      <c r="F98" s="2"/>
      <c r="G98" s="2"/>
      <c r="H98" s="2"/>
      <c r="I98" s="2"/>
      <c r="J98" s="2"/>
      <c r="K98" s="2"/>
      <c r="L98" s="2"/>
    </row>
    <row r="99" spans="2:12" x14ac:dyDescent="0.2">
      <c r="B99" s="95" t="s">
        <v>85</v>
      </c>
      <c r="C99" s="25">
        <v>517</v>
      </c>
      <c r="D99" s="16">
        <v>464</v>
      </c>
      <c r="E99" s="16">
        <v>408</v>
      </c>
      <c r="F99" s="16">
        <v>481</v>
      </c>
      <c r="G99" s="16">
        <v>379</v>
      </c>
      <c r="H99" s="16">
        <v>469</v>
      </c>
      <c r="I99" s="16">
        <v>436</v>
      </c>
      <c r="J99" s="16">
        <v>502</v>
      </c>
      <c r="K99" s="16">
        <v>448</v>
      </c>
      <c r="L99" s="16">
        <v>470</v>
      </c>
    </row>
    <row r="100" spans="2:12" x14ac:dyDescent="0.2">
      <c r="B100" s="95" t="s">
        <v>86</v>
      </c>
      <c r="C100" s="25">
        <v>434</v>
      </c>
      <c r="D100" s="16">
        <v>425</v>
      </c>
      <c r="E100" s="16">
        <v>439</v>
      </c>
      <c r="F100" s="16">
        <v>455</v>
      </c>
      <c r="G100" s="16">
        <v>440</v>
      </c>
      <c r="H100" s="16">
        <v>529</v>
      </c>
      <c r="I100" s="16">
        <v>523</v>
      </c>
      <c r="J100" s="16">
        <v>536</v>
      </c>
      <c r="K100" s="16">
        <v>490</v>
      </c>
      <c r="L100" s="16">
        <v>526</v>
      </c>
    </row>
    <row r="101" spans="2:12" x14ac:dyDescent="0.2">
      <c r="B101" s="95" t="s">
        <v>87</v>
      </c>
      <c r="C101" s="25">
        <v>231</v>
      </c>
      <c r="D101" s="16">
        <v>275</v>
      </c>
      <c r="E101" s="16">
        <v>213</v>
      </c>
      <c r="F101" s="16">
        <v>237</v>
      </c>
      <c r="G101" s="16">
        <v>209</v>
      </c>
      <c r="H101" s="16">
        <v>222</v>
      </c>
      <c r="I101" s="16">
        <v>220</v>
      </c>
      <c r="J101" s="16">
        <v>282</v>
      </c>
      <c r="K101" s="16">
        <v>278</v>
      </c>
      <c r="L101" s="16">
        <v>275</v>
      </c>
    </row>
    <row r="102" spans="2:12" x14ac:dyDescent="0.2">
      <c r="B102" s="95" t="s">
        <v>88</v>
      </c>
      <c r="C102" s="25">
        <v>195</v>
      </c>
      <c r="D102" s="16">
        <v>196</v>
      </c>
      <c r="E102" s="16">
        <v>227</v>
      </c>
      <c r="F102" s="16">
        <v>255</v>
      </c>
      <c r="G102" s="16">
        <v>194</v>
      </c>
      <c r="H102" s="16">
        <v>246</v>
      </c>
      <c r="I102" s="16">
        <v>214</v>
      </c>
      <c r="J102" s="16">
        <v>251</v>
      </c>
      <c r="K102" s="16">
        <v>219</v>
      </c>
      <c r="L102" s="16">
        <v>246</v>
      </c>
    </row>
    <row r="103" spans="2:12" x14ac:dyDescent="0.2">
      <c r="B103" s="95" t="s">
        <v>89</v>
      </c>
      <c r="C103" s="25">
        <v>469</v>
      </c>
      <c r="D103" s="16">
        <v>556</v>
      </c>
      <c r="E103" s="16">
        <v>653</v>
      </c>
      <c r="F103" s="16">
        <v>747</v>
      </c>
      <c r="G103" s="16">
        <v>627</v>
      </c>
      <c r="H103" s="16">
        <v>773</v>
      </c>
      <c r="I103" s="16">
        <v>765</v>
      </c>
      <c r="J103" s="16">
        <v>820</v>
      </c>
      <c r="K103" s="16">
        <v>741</v>
      </c>
      <c r="L103" s="16">
        <v>764</v>
      </c>
    </row>
    <row r="104" spans="2:12" x14ac:dyDescent="0.2">
      <c r="B104" s="95" t="s">
        <v>90</v>
      </c>
      <c r="C104" s="25">
        <v>1550</v>
      </c>
      <c r="D104" s="16">
        <v>1440</v>
      </c>
      <c r="E104" s="16">
        <v>1876</v>
      </c>
      <c r="F104" s="16">
        <v>2131</v>
      </c>
      <c r="G104" s="16">
        <v>1931</v>
      </c>
      <c r="H104" s="16">
        <v>2161</v>
      </c>
      <c r="I104" s="16">
        <v>1838</v>
      </c>
      <c r="J104" s="16">
        <v>1951</v>
      </c>
      <c r="K104" s="16">
        <v>1638</v>
      </c>
      <c r="L104" s="16">
        <v>1647</v>
      </c>
    </row>
    <row r="105" spans="2:12" x14ac:dyDescent="0.2">
      <c r="C105" s="8"/>
      <c r="D105" s="2"/>
      <c r="E105" s="2"/>
      <c r="F105" s="2"/>
      <c r="G105" s="2"/>
      <c r="H105" s="2"/>
      <c r="I105" s="2"/>
      <c r="J105" s="2"/>
      <c r="K105" s="2"/>
      <c r="L105" s="2"/>
    </row>
    <row r="106" spans="2:12" x14ac:dyDescent="0.2">
      <c r="B106" s="95" t="s">
        <v>91</v>
      </c>
      <c r="C106" s="25">
        <v>565</v>
      </c>
      <c r="D106" s="16">
        <v>550</v>
      </c>
      <c r="E106" s="16">
        <v>569</v>
      </c>
      <c r="F106" s="16">
        <v>566</v>
      </c>
      <c r="G106" s="16">
        <v>450</v>
      </c>
      <c r="H106" s="16">
        <v>454</v>
      </c>
      <c r="I106" s="16">
        <v>515</v>
      </c>
      <c r="J106" s="16">
        <v>588</v>
      </c>
      <c r="K106" s="16">
        <v>530</v>
      </c>
      <c r="L106" s="16">
        <v>577</v>
      </c>
    </row>
    <row r="107" spans="2:12" x14ac:dyDescent="0.2">
      <c r="B107" s="95" t="s">
        <v>92</v>
      </c>
      <c r="C107" s="25">
        <v>363</v>
      </c>
      <c r="D107" s="16">
        <v>396</v>
      </c>
      <c r="E107" s="16">
        <v>475</v>
      </c>
      <c r="F107" s="16">
        <v>480</v>
      </c>
      <c r="G107" s="16">
        <v>409</v>
      </c>
      <c r="H107" s="16">
        <v>481</v>
      </c>
      <c r="I107" s="16">
        <v>423</v>
      </c>
      <c r="J107" s="16">
        <v>451</v>
      </c>
      <c r="K107" s="16">
        <v>434</v>
      </c>
      <c r="L107" s="16">
        <v>451</v>
      </c>
    </row>
    <row r="108" spans="2:12" x14ac:dyDescent="0.2">
      <c r="B108" s="95" t="s">
        <v>93</v>
      </c>
      <c r="C108" s="25">
        <v>154</v>
      </c>
      <c r="D108" s="16">
        <v>194</v>
      </c>
      <c r="E108" s="16">
        <v>173</v>
      </c>
      <c r="F108" s="16">
        <v>135</v>
      </c>
      <c r="G108" s="16">
        <v>132</v>
      </c>
      <c r="H108" s="16">
        <v>149</v>
      </c>
      <c r="I108" s="16">
        <v>134</v>
      </c>
      <c r="J108" s="16">
        <v>152</v>
      </c>
      <c r="K108" s="16">
        <v>149</v>
      </c>
      <c r="L108" s="16">
        <v>170</v>
      </c>
    </row>
    <row r="109" spans="2:12" x14ac:dyDescent="0.2">
      <c r="B109" s="95" t="s">
        <v>94</v>
      </c>
      <c r="C109" s="25">
        <v>476</v>
      </c>
      <c r="D109" s="16">
        <v>129</v>
      </c>
      <c r="E109" s="16">
        <v>198</v>
      </c>
      <c r="F109" s="16">
        <v>116</v>
      </c>
      <c r="G109" s="16">
        <v>144</v>
      </c>
      <c r="H109" s="16">
        <v>94</v>
      </c>
      <c r="I109" s="16">
        <v>124</v>
      </c>
      <c r="J109" s="16">
        <v>103</v>
      </c>
      <c r="K109" s="16">
        <v>118</v>
      </c>
      <c r="L109" s="16">
        <v>120</v>
      </c>
    </row>
    <row r="110" spans="2:12" x14ac:dyDescent="0.2">
      <c r="B110" s="95" t="s">
        <v>95</v>
      </c>
      <c r="C110" s="25">
        <v>9</v>
      </c>
      <c r="D110" s="16">
        <v>10</v>
      </c>
      <c r="E110" s="16">
        <v>10</v>
      </c>
      <c r="F110" s="16">
        <v>8</v>
      </c>
      <c r="G110" s="16">
        <v>15</v>
      </c>
      <c r="H110" s="16">
        <v>12</v>
      </c>
      <c r="I110" s="16">
        <v>18</v>
      </c>
      <c r="J110" s="16">
        <v>14</v>
      </c>
      <c r="K110" s="16">
        <v>14</v>
      </c>
      <c r="L110" s="16">
        <v>16</v>
      </c>
    </row>
    <row r="111" spans="2:12" x14ac:dyDescent="0.2">
      <c r="C111" s="8"/>
      <c r="D111" s="2"/>
      <c r="E111" s="2"/>
      <c r="F111" s="2"/>
      <c r="G111" s="2"/>
      <c r="H111" s="2"/>
      <c r="I111" s="2"/>
      <c r="J111" s="2"/>
      <c r="K111" s="2"/>
      <c r="L111" s="2"/>
    </row>
    <row r="112" spans="2:12" x14ac:dyDescent="0.2">
      <c r="B112" s="95" t="s">
        <v>96</v>
      </c>
      <c r="C112" s="25">
        <v>493</v>
      </c>
      <c r="D112" s="16">
        <v>486</v>
      </c>
      <c r="E112" s="16">
        <v>525</v>
      </c>
      <c r="F112" s="16">
        <v>542</v>
      </c>
      <c r="G112" s="16">
        <v>428</v>
      </c>
      <c r="H112" s="16">
        <v>411</v>
      </c>
      <c r="I112" s="16">
        <v>393</v>
      </c>
      <c r="J112" s="16">
        <v>430</v>
      </c>
      <c r="K112" s="16">
        <v>404</v>
      </c>
      <c r="L112" s="16">
        <v>473</v>
      </c>
    </row>
    <row r="113" spans="2:12" x14ac:dyDescent="0.2">
      <c r="B113" s="95" t="s">
        <v>97</v>
      </c>
      <c r="C113" s="25">
        <v>212</v>
      </c>
      <c r="D113" s="16">
        <v>263</v>
      </c>
      <c r="E113" s="16">
        <v>258</v>
      </c>
      <c r="F113" s="16">
        <v>236</v>
      </c>
      <c r="G113" s="16">
        <v>198</v>
      </c>
      <c r="H113" s="16">
        <v>227</v>
      </c>
      <c r="I113" s="16">
        <v>225</v>
      </c>
      <c r="J113" s="16">
        <v>268</v>
      </c>
      <c r="K113" s="16">
        <v>249</v>
      </c>
      <c r="L113" s="16">
        <v>253</v>
      </c>
    </row>
    <row r="114" spans="2:12" x14ac:dyDescent="0.2">
      <c r="B114" s="95" t="s">
        <v>98</v>
      </c>
      <c r="C114" s="25">
        <v>330</v>
      </c>
      <c r="D114" s="16">
        <v>351</v>
      </c>
      <c r="E114" s="16">
        <v>455</v>
      </c>
      <c r="F114" s="16">
        <v>456</v>
      </c>
      <c r="G114" s="16">
        <v>451</v>
      </c>
      <c r="H114" s="16">
        <v>486</v>
      </c>
      <c r="I114" s="16">
        <v>453</v>
      </c>
      <c r="J114" s="16">
        <v>516</v>
      </c>
      <c r="K114" s="16">
        <v>478</v>
      </c>
      <c r="L114" s="16">
        <v>528</v>
      </c>
    </row>
    <row r="115" spans="2:12" x14ac:dyDescent="0.2">
      <c r="B115" s="95" t="s">
        <v>99</v>
      </c>
      <c r="C115" s="25">
        <v>192</v>
      </c>
      <c r="D115" s="16">
        <v>194</v>
      </c>
      <c r="E115" s="16">
        <v>217</v>
      </c>
      <c r="F115" s="16">
        <v>254</v>
      </c>
      <c r="G115" s="16">
        <v>217</v>
      </c>
      <c r="H115" s="16">
        <v>245</v>
      </c>
      <c r="I115" s="16">
        <v>222</v>
      </c>
      <c r="J115" s="16">
        <v>261</v>
      </c>
      <c r="K115" s="16">
        <v>296</v>
      </c>
      <c r="L115" s="16">
        <v>296</v>
      </c>
    </row>
    <row r="116" spans="2:12" x14ac:dyDescent="0.2">
      <c r="B116" s="95" t="s">
        <v>100</v>
      </c>
      <c r="C116" s="25">
        <v>100</v>
      </c>
      <c r="D116" s="16">
        <v>84</v>
      </c>
      <c r="E116" s="16">
        <v>95</v>
      </c>
      <c r="F116" s="16">
        <v>87</v>
      </c>
      <c r="G116" s="16">
        <v>91</v>
      </c>
      <c r="H116" s="16">
        <v>101</v>
      </c>
      <c r="I116" s="16">
        <v>119</v>
      </c>
      <c r="J116" s="16">
        <v>105</v>
      </c>
      <c r="K116" s="16">
        <v>125</v>
      </c>
      <c r="L116" s="16">
        <v>125</v>
      </c>
    </row>
    <row r="117" spans="2:12" x14ac:dyDescent="0.2">
      <c r="C117" s="8"/>
      <c r="D117" s="2"/>
      <c r="E117" s="2"/>
      <c r="F117" s="2"/>
      <c r="G117" s="2"/>
      <c r="H117" s="2"/>
      <c r="I117" s="2"/>
      <c r="J117" s="2"/>
      <c r="K117" s="2"/>
      <c r="L117" s="2"/>
    </row>
    <row r="118" spans="2:12" x14ac:dyDescent="0.2">
      <c r="B118" s="95" t="s">
        <v>101</v>
      </c>
      <c r="C118" s="25">
        <v>187</v>
      </c>
      <c r="D118" s="16">
        <v>227</v>
      </c>
      <c r="E118" s="16">
        <v>221</v>
      </c>
      <c r="F118" s="16">
        <v>255</v>
      </c>
      <c r="G118" s="16">
        <v>200</v>
      </c>
      <c r="H118" s="16">
        <v>249</v>
      </c>
      <c r="I118" s="16">
        <v>274</v>
      </c>
      <c r="J118" s="16">
        <v>305</v>
      </c>
      <c r="K118" s="16">
        <v>284</v>
      </c>
      <c r="L118" s="16">
        <v>268</v>
      </c>
    </row>
    <row r="119" spans="2:12" x14ac:dyDescent="0.2">
      <c r="B119" s="95" t="s">
        <v>102</v>
      </c>
      <c r="C119" s="25">
        <v>127</v>
      </c>
      <c r="D119" s="16">
        <v>133</v>
      </c>
      <c r="E119" s="16">
        <v>184</v>
      </c>
      <c r="F119" s="16">
        <v>181</v>
      </c>
      <c r="G119" s="16">
        <v>177</v>
      </c>
      <c r="H119" s="16">
        <v>220</v>
      </c>
      <c r="I119" s="16">
        <v>186</v>
      </c>
      <c r="J119" s="16">
        <v>209</v>
      </c>
      <c r="K119" s="16">
        <v>204</v>
      </c>
      <c r="L119" s="16">
        <v>219</v>
      </c>
    </row>
    <row r="120" spans="2:12" x14ac:dyDescent="0.2">
      <c r="B120" s="95" t="s">
        <v>103</v>
      </c>
      <c r="C120" s="25">
        <v>159</v>
      </c>
      <c r="D120" s="16">
        <v>180</v>
      </c>
      <c r="E120" s="16">
        <v>238</v>
      </c>
      <c r="F120" s="16">
        <v>227</v>
      </c>
      <c r="G120" s="16">
        <v>181</v>
      </c>
      <c r="H120" s="16">
        <v>217</v>
      </c>
      <c r="I120" s="16">
        <v>203</v>
      </c>
      <c r="J120" s="16">
        <v>229</v>
      </c>
      <c r="K120" s="16">
        <v>249</v>
      </c>
      <c r="L120" s="16">
        <v>246</v>
      </c>
    </row>
    <row r="121" spans="2:12" x14ac:dyDescent="0.2">
      <c r="B121" s="95" t="s">
        <v>104</v>
      </c>
      <c r="C121" s="25">
        <v>131</v>
      </c>
      <c r="D121" s="16">
        <v>154</v>
      </c>
      <c r="E121" s="16">
        <v>195</v>
      </c>
      <c r="F121" s="16">
        <v>193</v>
      </c>
      <c r="G121" s="16">
        <v>170</v>
      </c>
      <c r="H121" s="16">
        <v>188</v>
      </c>
      <c r="I121" s="16">
        <v>161</v>
      </c>
      <c r="J121" s="16">
        <v>205</v>
      </c>
      <c r="K121" s="16">
        <v>244</v>
      </c>
      <c r="L121" s="16">
        <v>217</v>
      </c>
    </row>
    <row r="122" spans="2:12" x14ac:dyDescent="0.2">
      <c r="B122" s="95" t="s">
        <v>105</v>
      </c>
      <c r="C122" s="25">
        <v>47</v>
      </c>
      <c r="D122" s="16">
        <v>38</v>
      </c>
      <c r="E122" s="16">
        <v>59</v>
      </c>
      <c r="F122" s="16">
        <v>39</v>
      </c>
      <c r="G122" s="16">
        <v>54</v>
      </c>
      <c r="H122" s="16">
        <v>51</v>
      </c>
      <c r="I122" s="16">
        <v>63</v>
      </c>
      <c r="J122" s="16">
        <v>55</v>
      </c>
      <c r="K122" s="16">
        <v>73</v>
      </c>
      <c r="L122" s="16">
        <v>74</v>
      </c>
    </row>
    <row r="123" spans="2:12" x14ac:dyDescent="0.2">
      <c r="B123" s="95" t="s">
        <v>106</v>
      </c>
      <c r="C123" s="25">
        <v>29</v>
      </c>
      <c r="D123" s="16">
        <v>29</v>
      </c>
      <c r="E123" s="16">
        <v>47</v>
      </c>
      <c r="F123" s="16">
        <v>37</v>
      </c>
      <c r="G123" s="16">
        <v>51</v>
      </c>
      <c r="H123" s="16">
        <v>29</v>
      </c>
      <c r="I123" s="16">
        <v>48</v>
      </c>
      <c r="J123" s="16">
        <v>54</v>
      </c>
      <c r="K123" s="16">
        <v>62</v>
      </c>
      <c r="L123" s="16">
        <v>48</v>
      </c>
    </row>
    <row r="124" spans="2:12" x14ac:dyDescent="0.2">
      <c r="B124" s="95" t="s">
        <v>107</v>
      </c>
      <c r="C124" s="25">
        <v>79</v>
      </c>
      <c r="D124" s="16">
        <v>75</v>
      </c>
      <c r="E124" s="16">
        <v>92</v>
      </c>
      <c r="F124" s="16">
        <v>76</v>
      </c>
      <c r="G124" s="16">
        <v>95</v>
      </c>
      <c r="H124" s="16">
        <v>86</v>
      </c>
      <c r="I124" s="16">
        <v>119</v>
      </c>
      <c r="J124" s="16">
        <v>124</v>
      </c>
      <c r="K124" s="16">
        <v>155</v>
      </c>
      <c r="L124" s="16">
        <v>146</v>
      </c>
    </row>
    <row r="125" spans="2:12" x14ac:dyDescent="0.2">
      <c r="B125" s="95" t="s">
        <v>108</v>
      </c>
      <c r="C125" s="25">
        <v>162</v>
      </c>
      <c r="D125" s="16">
        <v>132</v>
      </c>
      <c r="E125" s="16">
        <v>187</v>
      </c>
      <c r="F125" s="16">
        <v>192</v>
      </c>
      <c r="G125" s="16">
        <v>169</v>
      </c>
      <c r="H125" s="16">
        <v>176</v>
      </c>
      <c r="I125" s="16">
        <v>187</v>
      </c>
      <c r="J125" s="16">
        <v>218</v>
      </c>
      <c r="K125" s="16">
        <v>193</v>
      </c>
      <c r="L125" s="16">
        <v>193</v>
      </c>
    </row>
    <row r="126" spans="2:12" x14ac:dyDescent="0.2">
      <c r="B126" s="95" t="s">
        <v>109</v>
      </c>
      <c r="C126" s="25">
        <v>188</v>
      </c>
      <c r="D126" s="16">
        <v>190</v>
      </c>
      <c r="E126" s="16">
        <v>246</v>
      </c>
      <c r="F126" s="16">
        <v>238</v>
      </c>
      <c r="G126" s="16">
        <v>222</v>
      </c>
      <c r="H126" s="16">
        <v>242</v>
      </c>
      <c r="I126" s="16">
        <v>210</v>
      </c>
      <c r="J126" s="16">
        <v>229</v>
      </c>
      <c r="K126" s="16">
        <v>239</v>
      </c>
      <c r="L126" s="16">
        <v>282</v>
      </c>
    </row>
    <row r="127" spans="2:12" x14ac:dyDescent="0.2">
      <c r="B127" s="95" t="s">
        <v>110</v>
      </c>
      <c r="C127" s="25">
        <v>207</v>
      </c>
      <c r="D127" s="16">
        <v>218</v>
      </c>
      <c r="E127" s="16">
        <v>244</v>
      </c>
      <c r="F127" s="16">
        <v>260</v>
      </c>
      <c r="G127" s="16">
        <v>204</v>
      </c>
      <c r="H127" s="16">
        <v>223</v>
      </c>
      <c r="I127" s="16">
        <v>236</v>
      </c>
      <c r="J127" s="16">
        <v>249</v>
      </c>
      <c r="K127" s="16">
        <v>283</v>
      </c>
      <c r="L127" s="16">
        <v>306</v>
      </c>
    </row>
    <row r="128" spans="2:12" x14ac:dyDescent="0.2">
      <c r="C128" s="8"/>
      <c r="D128" s="2"/>
      <c r="E128" s="2"/>
      <c r="F128" s="2"/>
      <c r="G128" s="2"/>
      <c r="H128" s="2"/>
      <c r="I128" s="2"/>
      <c r="J128" s="2"/>
      <c r="K128" s="2"/>
      <c r="L128" s="2"/>
    </row>
    <row r="129" spans="2:12" x14ac:dyDescent="0.2">
      <c r="B129" s="95" t="s">
        <v>111</v>
      </c>
      <c r="C129" s="25">
        <v>449</v>
      </c>
      <c r="D129" s="16">
        <v>511</v>
      </c>
      <c r="E129" s="16">
        <v>610</v>
      </c>
      <c r="F129" s="16">
        <v>587</v>
      </c>
      <c r="G129" s="16">
        <v>516</v>
      </c>
      <c r="H129" s="16">
        <v>569</v>
      </c>
      <c r="I129" s="16">
        <v>586</v>
      </c>
      <c r="J129" s="16">
        <v>583</v>
      </c>
      <c r="K129" s="16">
        <v>545</v>
      </c>
      <c r="L129" s="16">
        <v>549</v>
      </c>
    </row>
    <row r="130" spans="2:12" x14ac:dyDescent="0.2">
      <c r="B130" s="95" t="s">
        <v>112</v>
      </c>
      <c r="C130" s="25">
        <v>69</v>
      </c>
      <c r="D130" s="16">
        <v>73</v>
      </c>
      <c r="E130" s="16">
        <v>89</v>
      </c>
      <c r="F130" s="16">
        <v>68</v>
      </c>
      <c r="G130" s="16">
        <v>72</v>
      </c>
      <c r="H130" s="16">
        <v>78</v>
      </c>
      <c r="I130" s="16">
        <v>91</v>
      </c>
      <c r="J130" s="16">
        <v>98</v>
      </c>
      <c r="K130" s="16">
        <v>117</v>
      </c>
      <c r="L130" s="16">
        <v>87</v>
      </c>
    </row>
    <row r="131" spans="2:12" x14ac:dyDescent="0.2">
      <c r="B131" s="95" t="s">
        <v>113</v>
      </c>
      <c r="C131" s="25">
        <v>74</v>
      </c>
      <c r="D131" s="16">
        <v>62</v>
      </c>
      <c r="E131" s="16">
        <v>106</v>
      </c>
      <c r="F131" s="16">
        <v>78</v>
      </c>
      <c r="G131" s="16">
        <v>100</v>
      </c>
      <c r="H131" s="16">
        <v>72</v>
      </c>
      <c r="I131" s="16">
        <v>81</v>
      </c>
      <c r="J131" s="16">
        <v>106</v>
      </c>
      <c r="K131" s="16">
        <v>94</v>
      </c>
      <c r="L131" s="16">
        <v>80</v>
      </c>
    </row>
    <row r="132" spans="2:12" x14ac:dyDescent="0.2">
      <c r="B132" s="95" t="s">
        <v>114</v>
      </c>
      <c r="C132" s="25">
        <v>374</v>
      </c>
      <c r="D132" s="16">
        <v>385</v>
      </c>
      <c r="E132" s="16">
        <v>527</v>
      </c>
      <c r="F132" s="16">
        <v>557</v>
      </c>
      <c r="G132" s="16">
        <v>473</v>
      </c>
      <c r="H132" s="16">
        <v>493</v>
      </c>
      <c r="I132" s="16">
        <v>463</v>
      </c>
      <c r="J132" s="16">
        <v>492</v>
      </c>
      <c r="K132" s="16">
        <v>466</v>
      </c>
      <c r="L132" s="16">
        <v>500</v>
      </c>
    </row>
    <row r="133" spans="2:12" x14ac:dyDescent="0.2">
      <c r="B133" s="95" t="s">
        <v>115</v>
      </c>
      <c r="C133" s="25">
        <v>92</v>
      </c>
      <c r="D133" s="16">
        <v>97</v>
      </c>
      <c r="E133" s="16">
        <v>118</v>
      </c>
      <c r="F133" s="16">
        <v>107</v>
      </c>
      <c r="G133" s="16">
        <v>93</v>
      </c>
      <c r="H133" s="16">
        <v>86</v>
      </c>
      <c r="I133" s="16">
        <v>119</v>
      </c>
      <c r="J133" s="16">
        <v>117</v>
      </c>
      <c r="K133" s="16">
        <v>122</v>
      </c>
      <c r="L133" s="16">
        <v>109</v>
      </c>
    </row>
    <row r="134" spans="2:12" x14ac:dyDescent="0.2">
      <c r="B134" s="95" t="s">
        <v>116</v>
      </c>
      <c r="C134" s="25">
        <v>127</v>
      </c>
      <c r="D134" s="16">
        <v>110</v>
      </c>
      <c r="E134" s="16">
        <v>128</v>
      </c>
      <c r="F134" s="16">
        <v>129</v>
      </c>
      <c r="G134" s="16">
        <v>131</v>
      </c>
      <c r="H134" s="16">
        <v>128</v>
      </c>
      <c r="I134" s="16">
        <v>139</v>
      </c>
      <c r="J134" s="16">
        <v>144</v>
      </c>
      <c r="K134" s="16">
        <v>144</v>
      </c>
      <c r="L134" s="16">
        <v>147</v>
      </c>
    </row>
    <row r="135" spans="2:12" x14ac:dyDescent="0.2">
      <c r="B135" s="95" t="s">
        <v>118</v>
      </c>
      <c r="C135" s="25">
        <v>292</v>
      </c>
      <c r="D135" s="16">
        <v>235</v>
      </c>
      <c r="E135" s="16">
        <v>384</v>
      </c>
      <c r="F135" s="16">
        <v>356</v>
      </c>
      <c r="G135" s="16">
        <v>329</v>
      </c>
      <c r="H135" s="16">
        <v>376</v>
      </c>
      <c r="I135" s="16">
        <v>361</v>
      </c>
      <c r="J135" s="16">
        <v>372</v>
      </c>
      <c r="K135" s="16">
        <v>454</v>
      </c>
      <c r="L135" s="16">
        <v>431</v>
      </c>
    </row>
    <row r="136" spans="2:12" x14ac:dyDescent="0.2">
      <c r="C136" s="8"/>
      <c r="D136" s="2"/>
      <c r="E136" s="2"/>
      <c r="F136" s="2"/>
      <c r="G136" s="2"/>
      <c r="H136" s="2"/>
      <c r="I136" s="2"/>
      <c r="J136" s="2"/>
      <c r="K136" s="2"/>
      <c r="L136" s="2"/>
    </row>
    <row r="137" spans="2:12" x14ac:dyDescent="0.2">
      <c r="B137" s="95" t="s">
        <v>119</v>
      </c>
      <c r="C137" s="25">
        <v>325</v>
      </c>
      <c r="D137" s="16">
        <v>386</v>
      </c>
      <c r="E137" s="16">
        <v>443</v>
      </c>
      <c r="F137" s="16">
        <v>486</v>
      </c>
      <c r="G137" s="16">
        <v>480</v>
      </c>
      <c r="H137" s="16">
        <v>488</v>
      </c>
      <c r="I137" s="16">
        <v>462</v>
      </c>
      <c r="J137" s="16">
        <v>492</v>
      </c>
      <c r="K137" s="16">
        <v>497</v>
      </c>
      <c r="L137" s="16">
        <v>553</v>
      </c>
    </row>
    <row r="138" spans="2:12" x14ac:dyDescent="0.2">
      <c r="B138" s="95" t="s">
        <v>120</v>
      </c>
      <c r="C138" s="25">
        <v>55</v>
      </c>
      <c r="D138" s="16">
        <v>68</v>
      </c>
      <c r="E138" s="16">
        <v>72</v>
      </c>
      <c r="F138" s="16">
        <v>90</v>
      </c>
      <c r="G138" s="16">
        <v>83</v>
      </c>
      <c r="H138" s="16">
        <v>80</v>
      </c>
      <c r="I138" s="16">
        <v>74</v>
      </c>
      <c r="J138" s="16">
        <v>112</v>
      </c>
      <c r="K138" s="16">
        <v>98</v>
      </c>
      <c r="L138" s="16">
        <v>105</v>
      </c>
    </row>
    <row r="139" spans="2:12" x14ac:dyDescent="0.2">
      <c r="B139" s="95" t="s">
        <v>121</v>
      </c>
      <c r="C139" s="25">
        <v>64</v>
      </c>
      <c r="D139" s="16">
        <v>90</v>
      </c>
      <c r="E139" s="16">
        <v>98</v>
      </c>
      <c r="F139" s="16">
        <v>103</v>
      </c>
      <c r="G139" s="16">
        <v>104</v>
      </c>
      <c r="H139" s="16">
        <v>125</v>
      </c>
      <c r="I139" s="16">
        <v>110</v>
      </c>
      <c r="J139" s="16">
        <v>130</v>
      </c>
      <c r="K139" s="16">
        <v>160</v>
      </c>
      <c r="L139" s="16">
        <v>160</v>
      </c>
    </row>
    <row r="140" spans="2:12" x14ac:dyDescent="0.2">
      <c r="B140" s="95" t="s">
        <v>122</v>
      </c>
      <c r="C140" s="25">
        <v>36</v>
      </c>
      <c r="D140" s="16">
        <v>36</v>
      </c>
      <c r="E140" s="16">
        <v>57</v>
      </c>
      <c r="F140" s="16">
        <v>57</v>
      </c>
      <c r="G140" s="16">
        <v>55</v>
      </c>
      <c r="H140" s="16">
        <v>56</v>
      </c>
      <c r="I140" s="16">
        <v>76</v>
      </c>
      <c r="J140" s="16">
        <v>74</v>
      </c>
      <c r="K140" s="16">
        <v>79</v>
      </c>
      <c r="L140" s="16">
        <v>79</v>
      </c>
    </row>
    <row r="141" spans="2:12" x14ac:dyDescent="0.2">
      <c r="B141" s="95" t="s">
        <v>123</v>
      </c>
      <c r="C141" s="25">
        <v>19</v>
      </c>
      <c r="D141" s="16">
        <v>34</v>
      </c>
      <c r="E141" s="16">
        <v>52</v>
      </c>
      <c r="F141" s="16">
        <v>36</v>
      </c>
      <c r="G141" s="16">
        <v>50</v>
      </c>
      <c r="H141" s="16">
        <v>49</v>
      </c>
      <c r="I141" s="16">
        <v>50</v>
      </c>
      <c r="J141" s="16">
        <v>47</v>
      </c>
      <c r="K141" s="16">
        <v>58</v>
      </c>
      <c r="L141" s="16">
        <v>57</v>
      </c>
    </row>
    <row r="142" spans="2:12" x14ac:dyDescent="0.2">
      <c r="B142" s="95" t="s">
        <v>124</v>
      </c>
      <c r="C142" s="25">
        <v>41</v>
      </c>
      <c r="D142" s="16">
        <v>41</v>
      </c>
      <c r="E142" s="16">
        <v>79</v>
      </c>
      <c r="F142" s="16">
        <v>69</v>
      </c>
      <c r="G142" s="16">
        <v>70</v>
      </c>
      <c r="H142" s="16">
        <v>95</v>
      </c>
      <c r="I142" s="16">
        <v>70</v>
      </c>
      <c r="J142" s="16">
        <v>107</v>
      </c>
      <c r="K142" s="16">
        <v>103</v>
      </c>
      <c r="L142" s="16">
        <v>84</v>
      </c>
    </row>
    <row r="143" spans="2:12" x14ac:dyDescent="0.2">
      <c r="B143" s="95" t="s">
        <v>125</v>
      </c>
      <c r="C143" s="25">
        <v>6</v>
      </c>
      <c r="D143" s="16">
        <v>3</v>
      </c>
      <c r="E143" s="16">
        <v>16</v>
      </c>
      <c r="F143" s="16">
        <v>19</v>
      </c>
      <c r="G143" s="16">
        <v>16</v>
      </c>
      <c r="H143" s="16">
        <v>13</v>
      </c>
      <c r="I143" s="16">
        <v>21</v>
      </c>
      <c r="J143" s="16">
        <v>18</v>
      </c>
      <c r="K143" s="16">
        <v>19</v>
      </c>
      <c r="L143" s="16">
        <v>10</v>
      </c>
    </row>
    <row r="144" spans="2:12" ht="18" thickBot="1" x14ac:dyDescent="0.25">
      <c r="B144" s="97"/>
      <c r="C144" s="105"/>
      <c r="D144" s="97"/>
      <c r="E144" s="97"/>
      <c r="F144" s="97"/>
      <c r="G144" s="97"/>
      <c r="H144" s="97"/>
      <c r="I144" s="97"/>
      <c r="J144" s="97"/>
      <c r="K144" s="97"/>
      <c r="L144" s="97"/>
    </row>
    <row r="145" spans="1:12" x14ac:dyDescent="0.2">
      <c r="C145" s="95" t="s">
        <v>26</v>
      </c>
    </row>
    <row r="146" spans="1:12" x14ac:dyDescent="0.2">
      <c r="A146" s="95"/>
    </row>
    <row r="147" spans="1:12" x14ac:dyDescent="0.2">
      <c r="A147" s="95"/>
    </row>
    <row r="152" spans="1:12" x14ac:dyDescent="0.2">
      <c r="E152" s="3" t="s">
        <v>391</v>
      </c>
    </row>
    <row r="153" spans="1:12" x14ac:dyDescent="0.2">
      <c r="C153" s="3" t="s">
        <v>434</v>
      </c>
      <c r="D153" s="6"/>
    </row>
    <row r="154" spans="1:12" ht="18" thickBot="1" x14ac:dyDescent="0.25">
      <c r="B154" s="99" t="s">
        <v>440</v>
      </c>
      <c r="C154" s="97"/>
      <c r="D154" s="97"/>
      <c r="E154" s="97"/>
      <c r="F154" s="97"/>
      <c r="G154" s="97"/>
      <c r="H154" s="97"/>
      <c r="I154" s="97"/>
      <c r="J154" s="97"/>
      <c r="K154" s="98"/>
      <c r="L154" s="99" t="s">
        <v>428</v>
      </c>
    </row>
    <row r="155" spans="1:12" x14ac:dyDescent="0.2">
      <c r="C155" s="100" t="s">
        <v>441</v>
      </c>
      <c r="D155" s="101"/>
      <c r="E155" s="100" t="s">
        <v>442</v>
      </c>
      <c r="F155" s="101"/>
      <c r="G155" s="100" t="s">
        <v>443</v>
      </c>
      <c r="H155" s="101"/>
      <c r="I155" s="100" t="s">
        <v>444</v>
      </c>
      <c r="J155" s="101"/>
      <c r="K155" s="100" t="s">
        <v>445</v>
      </c>
      <c r="L155" s="101"/>
    </row>
    <row r="156" spans="1:12" x14ac:dyDescent="0.2">
      <c r="B156" s="101"/>
      <c r="C156" s="102" t="s">
        <v>221</v>
      </c>
      <c r="D156" s="102" t="s">
        <v>222</v>
      </c>
      <c r="E156" s="102" t="s">
        <v>221</v>
      </c>
      <c r="F156" s="102" t="s">
        <v>222</v>
      </c>
      <c r="G156" s="102" t="s">
        <v>221</v>
      </c>
      <c r="H156" s="102" t="s">
        <v>222</v>
      </c>
      <c r="I156" s="102" t="s">
        <v>221</v>
      </c>
      <c r="J156" s="102" t="s">
        <v>222</v>
      </c>
      <c r="K156" s="102" t="s">
        <v>221</v>
      </c>
      <c r="L156" s="102" t="s">
        <v>222</v>
      </c>
    </row>
    <row r="157" spans="1:12" x14ac:dyDescent="0.2">
      <c r="C157" s="32"/>
    </row>
    <row r="158" spans="1:12" x14ac:dyDescent="0.2">
      <c r="B158" s="3" t="s">
        <v>73</v>
      </c>
      <c r="C158" s="11">
        <f t="shared" ref="C158:L158" si="10">SUM(C160:C216)</f>
        <v>35763</v>
      </c>
      <c r="D158" s="6">
        <f t="shared" si="10"/>
        <v>37230</v>
      </c>
      <c r="E158" s="6">
        <f t="shared" si="10"/>
        <v>42988</v>
      </c>
      <c r="F158" s="6">
        <f t="shared" si="10"/>
        <v>44841</v>
      </c>
      <c r="G158" s="6">
        <f t="shared" si="10"/>
        <v>36296</v>
      </c>
      <c r="H158" s="6">
        <f t="shared" si="10"/>
        <v>39441</v>
      </c>
      <c r="I158" s="6">
        <f t="shared" si="10"/>
        <v>32582</v>
      </c>
      <c r="J158" s="6">
        <f t="shared" si="10"/>
        <v>35915</v>
      </c>
      <c r="K158" s="6">
        <f t="shared" si="10"/>
        <v>31676</v>
      </c>
      <c r="L158" s="6">
        <f t="shared" si="10"/>
        <v>36882</v>
      </c>
    </row>
    <row r="159" spans="1:12" x14ac:dyDescent="0.2">
      <c r="C159" s="32"/>
    </row>
    <row r="160" spans="1:12" x14ac:dyDescent="0.2">
      <c r="B160" s="95" t="s">
        <v>75</v>
      </c>
      <c r="C160" s="25">
        <v>12427</v>
      </c>
      <c r="D160" s="16">
        <v>13384</v>
      </c>
      <c r="E160" s="16">
        <v>15944</v>
      </c>
      <c r="F160" s="16">
        <v>17261</v>
      </c>
      <c r="G160" s="16">
        <v>14444</v>
      </c>
      <c r="H160" s="16">
        <v>15436</v>
      </c>
      <c r="I160" s="16">
        <v>12304</v>
      </c>
      <c r="J160" s="16">
        <v>13277</v>
      </c>
      <c r="K160" s="16">
        <v>10639</v>
      </c>
      <c r="L160" s="16">
        <v>12699</v>
      </c>
    </row>
    <row r="161" spans="2:12" x14ac:dyDescent="0.2">
      <c r="B161" s="95" t="s">
        <v>76</v>
      </c>
      <c r="C161" s="25">
        <v>1469</v>
      </c>
      <c r="D161" s="16">
        <v>1575</v>
      </c>
      <c r="E161" s="16">
        <v>1869</v>
      </c>
      <c r="F161" s="16">
        <v>1977</v>
      </c>
      <c r="G161" s="16">
        <v>1596</v>
      </c>
      <c r="H161" s="16">
        <v>1740</v>
      </c>
      <c r="I161" s="16">
        <v>1416</v>
      </c>
      <c r="J161" s="16">
        <v>1635</v>
      </c>
      <c r="K161" s="16">
        <v>1576</v>
      </c>
      <c r="L161" s="16">
        <v>1799</v>
      </c>
    </row>
    <row r="162" spans="2:12" x14ac:dyDescent="0.2">
      <c r="B162" s="95" t="s">
        <v>77</v>
      </c>
      <c r="C162" s="25">
        <v>2241</v>
      </c>
      <c r="D162" s="16">
        <v>2182</v>
      </c>
      <c r="E162" s="16">
        <v>2294</v>
      </c>
      <c r="F162" s="16">
        <v>2288</v>
      </c>
      <c r="G162" s="16">
        <v>1827</v>
      </c>
      <c r="H162" s="16">
        <v>1715</v>
      </c>
      <c r="I162" s="16">
        <v>1443</v>
      </c>
      <c r="J162" s="16">
        <v>1505</v>
      </c>
      <c r="K162" s="16">
        <v>1231</v>
      </c>
      <c r="L162" s="16">
        <v>1506</v>
      </c>
    </row>
    <row r="163" spans="2:12" x14ac:dyDescent="0.2">
      <c r="B163" s="95" t="s">
        <v>78</v>
      </c>
      <c r="C163" s="25">
        <v>1155</v>
      </c>
      <c r="D163" s="16">
        <v>1197</v>
      </c>
      <c r="E163" s="16">
        <v>1411</v>
      </c>
      <c r="F163" s="16">
        <v>1426</v>
      </c>
      <c r="G163" s="16">
        <v>1143</v>
      </c>
      <c r="H163" s="16">
        <v>1193</v>
      </c>
      <c r="I163" s="16">
        <v>996</v>
      </c>
      <c r="J163" s="16">
        <v>1153</v>
      </c>
      <c r="K163" s="16">
        <v>969</v>
      </c>
      <c r="L163" s="16">
        <v>1160</v>
      </c>
    </row>
    <row r="164" spans="2:12" x14ac:dyDescent="0.2">
      <c r="B164" s="95" t="s">
        <v>79</v>
      </c>
      <c r="C164" s="25">
        <v>911</v>
      </c>
      <c r="D164" s="16">
        <v>933</v>
      </c>
      <c r="E164" s="16">
        <v>1063</v>
      </c>
      <c r="F164" s="16">
        <v>1071</v>
      </c>
      <c r="G164" s="16">
        <v>879</v>
      </c>
      <c r="H164" s="16">
        <v>949</v>
      </c>
      <c r="I164" s="16">
        <v>821</v>
      </c>
      <c r="J164" s="16">
        <v>949</v>
      </c>
      <c r="K164" s="16">
        <v>904</v>
      </c>
      <c r="L164" s="16">
        <v>1019</v>
      </c>
    </row>
    <row r="165" spans="2:12" x14ac:dyDescent="0.2">
      <c r="B165" s="95" t="s">
        <v>80</v>
      </c>
      <c r="C165" s="25">
        <v>2262</v>
      </c>
      <c r="D165" s="16">
        <v>2412</v>
      </c>
      <c r="E165" s="16">
        <v>2766</v>
      </c>
      <c r="F165" s="16">
        <v>2830</v>
      </c>
      <c r="G165" s="16">
        <v>2269</v>
      </c>
      <c r="H165" s="16">
        <v>2583</v>
      </c>
      <c r="I165" s="16">
        <v>2068</v>
      </c>
      <c r="J165" s="16">
        <v>2237</v>
      </c>
      <c r="K165" s="16">
        <v>2080</v>
      </c>
      <c r="L165" s="16">
        <v>2251</v>
      </c>
    </row>
    <row r="166" spans="2:12" x14ac:dyDescent="0.2">
      <c r="B166" s="95" t="s">
        <v>81</v>
      </c>
      <c r="C166" s="25">
        <v>1140</v>
      </c>
      <c r="D166" s="16">
        <v>1162</v>
      </c>
      <c r="E166" s="16">
        <v>1305</v>
      </c>
      <c r="F166" s="16">
        <v>1479</v>
      </c>
      <c r="G166" s="16">
        <v>1139</v>
      </c>
      <c r="H166" s="16">
        <v>1262</v>
      </c>
      <c r="I166" s="16">
        <v>1043</v>
      </c>
      <c r="J166" s="16">
        <v>1211</v>
      </c>
      <c r="K166" s="16">
        <v>1038</v>
      </c>
      <c r="L166" s="16">
        <v>1288</v>
      </c>
    </row>
    <row r="167" spans="2:12" x14ac:dyDescent="0.2">
      <c r="C167" s="25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2:12" x14ac:dyDescent="0.2">
      <c r="B168" s="95" t="s">
        <v>82</v>
      </c>
      <c r="C168" s="25">
        <v>505</v>
      </c>
      <c r="D168" s="16">
        <v>491</v>
      </c>
      <c r="E168" s="16">
        <v>606</v>
      </c>
      <c r="F168" s="16">
        <v>606</v>
      </c>
      <c r="G168" s="16">
        <v>535</v>
      </c>
      <c r="H168" s="16">
        <v>581</v>
      </c>
      <c r="I168" s="16">
        <v>466</v>
      </c>
      <c r="J168" s="16">
        <v>572</v>
      </c>
      <c r="K168" s="16">
        <v>511</v>
      </c>
      <c r="L168" s="16">
        <v>535</v>
      </c>
    </row>
    <row r="169" spans="2:12" x14ac:dyDescent="0.2">
      <c r="B169" s="95" t="s">
        <v>83</v>
      </c>
      <c r="C169" s="25">
        <v>277</v>
      </c>
      <c r="D169" s="16">
        <v>328</v>
      </c>
      <c r="E169" s="16">
        <v>399</v>
      </c>
      <c r="F169" s="16">
        <v>382</v>
      </c>
      <c r="G169" s="16">
        <v>301</v>
      </c>
      <c r="H169" s="16">
        <v>321</v>
      </c>
      <c r="I169" s="16">
        <v>248</v>
      </c>
      <c r="J169" s="16">
        <v>281</v>
      </c>
      <c r="K169" s="16">
        <v>275</v>
      </c>
      <c r="L169" s="16">
        <v>337</v>
      </c>
    </row>
    <row r="170" spans="2:12" x14ac:dyDescent="0.2">
      <c r="B170" s="95" t="s">
        <v>84</v>
      </c>
      <c r="C170" s="25">
        <v>136</v>
      </c>
      <c r="D170" s="16">
        <v>135</v>
      </c>
      <c r="E170" s="16">
        <v>133</v>
      </c>
      <c r="F170" s="16">
        <v>120</v>
      </c>
      <c r="G170" s="16">
        <v>104</v>
      </c>
      <c r="H170" s="16">
        <v>118</v>
      </c>
      <c r="I170" s="16">
        <v>108</v>
      </c>
      <c r="J170" s="16">
        <v>171</v>
      </c>
      <c r="K170" s="16">
        <v>182</v>
      </c>
      <c r="L170" s="16">
        <v>231</v>
      </c>
    </row>
    <row r="171" spans="2:12" x14ac:dyDescent="0.2">
      <c r="C171" s="8"/>
      <c r="D171" s="2"/>
      <c r="E171" s="2"/>
      <c r="F171" s="2"/>
      <c r="G171" s="2"/>
      <c r="H171" s="2"/>
      <c r="I171" s="2"/>
      <c r="J171" s="2"/>
      <c r="K171" s="2"/>
      <c r="L171" s="2"/>
    </row>
    <row r="172" spans="2:12" x14ac:dyDescent="0.2">
      <c r="B172" s="95" t="s">
        <v>85</v>
      </c>
      <c r="C172" s="25">
        <v>562</v>
      </c>
      <c r="D172" s="16">
        <v>572</v>
      </c>
      <c r="E172" s="16">
        <v>626</v>
      </c>
      <c r="F172" s="16">
        <v>625</v>
      </c>
      <c r="G172" s="16">
        <v>484</v>
      </c>
      <c r="H172" s="16">
        <v>516</v>
      </c>
      <c r="I172" s="16">
        <v>417</v>
      </c>
      <c r="J172" s="16">
        <v>507</v>
      </c>
      <c r="K172" s="16">
        <v>417</v>
      </c>
      <c r="L172" s="16">
        <v>453</v>
      </c>
    </row>
    <row r="173" spans="2:12" x14ac:dyDescent="0.2">
      <c r="B173" s="95" t="s">
        <v>86</v>
      </c>
      <c r="C173" s="25">
        <v>531</v>
      </c>
      <c r="D173" s="16">
        <v>547</v>
      </c>
      <c r="E173" s="16">
        <v>633</v>
      </c>
      <c r="F173" s="16">
        <v>622</v>
      </c>
      <c r="G173" s="16">
        <v>524</v>
      </c>
      <c r="H173" s="16">
        <v>610</v>
      </c>
      <c r="I173" s="16">
        <v>522</v>
      </c>
      <c r="J173" s="16">
        <v>564</v>
      </c>
      <c r="K173" s="16">
        <v>535</v>
      </c>
      <c r="L173" s="16">
        <v>580</v>
      </c>
    </row>
    <row r="174" spans="2:12" x14ac:dyDescent="0.2">
      <c r="B174" s="95" t="s">
        <v>87</v>
      </c>
      <c r="C174" s="25">
        <v>310</v>
      </c>
      <c r="D174" s="16">
        <v>342</v>
      </c>
      <c r="E174" s="16">
        <v>377</v>
      </c>
      <c r="F174" s="16">
        <v>328</v>
      </c>
      <c r="G174" s="16">
        <v>259</v>
      </c>
      <c r="H174" s="16">
        <v>304</v>
      </c>
      <c r="I174" s="16">
        <v>264</v>
      </c>
      <c r="J174" s="16">
        <v>327</v>
      </c>
      <c r="K174" s="16">
        <v>300</v>
      </c>
      <c r="L174" s="16">
        <v>345</v>
      </c>
    </row>
    <row r="175" spans="2:12" x14ac:dyDescent="0.2">
      <c r="B175" s="95" t="s">
        <v>88</v>
      </c>
      <c r="C175" s="25">
        <v>251</v>
      </c>
      <c r="D175" s="16">
        <v>260</v>
      </c>
      <c r="E175" s="16">
        <v>344</v>
      </c>
      <c r="F175" s="16">
        <v>331</v>
      </c>
      <c r="G175" s="16">
        <v>231</v>
      </c>
      <c r="H175" s="16">
        <v>292</v>
      </c>
      <c r="I175" s="16">
        <v>245</v>
      </c>
      <c r="J175" s="16">
        <v>272</v>
      </c>
      <c r="K175" s="16">
        <v>265</v>
      </c>
      <c r="L175" s="16">
        <v>290</v>
      </c>
    </row>
    <row r="176" spans="2:12" x14ac:dyDescent="0.2">
      <c r="B176" s="95" t="s">
        <v>89</v>
      </c>
      <c r="C176" s="25">
        <v>787</v>
      </c>
      <c r="D176" s="16">
        <v>783</v>
      </c>
      <c r="E176" s="16">
        <v>878</v>
      </c>
      <c r="F176" s="16">
        <v>877</v>
      </c>
      <c r="G176" s="16">
        <v>672</v>
      </c>
      <c r="H176" s="16">
        <v>668</v>
      </c>
      <c r="I176" s="16">
        <v>524</v>
      </c>
      <c r="J176" s="16">
        <v>536</v>
      </c>
      <c r="K176" s="16">
        <v>458</v>
      </c>
      <c r="L176" s="16">
        <v>524</v>
      </c>
    </row>
    <row r="177" spans="2:12" x14ac:dyDescent="0.2">
      <c r="B177" s="95" t="s">
        <v>90</v>
      </c>
      <c r="C177" s="25">
        <v>1710</v>
      </c>
      <c r="D177" s="16">
        <v>1745</v>
      </c>
      <c r="E177" s="16">
        <v>1849</v>
      </c>
      <c r="F177" s="16">
        <v>1866</v>
      </c>
      <c r="G177" s="16">
        <v>1441</v>
      </c>
      <c r="H177" s="16">
        <v>1449</v>
      </c>
      <c r="I177" s="16">
        <v>1061</v>
      </c>
      <c r="J177" s="16">
        <v>1027</v>
      </c>
      <c r="K177" s="16">
        <v>849</v>
      </c>
      <c r="L177" s="16">
        <v>996</v>
      </c>
    </row>
    <row r="178" spans="2:12" x14ac:dyDescent="0.2">
      <c r="C178" s="8"/>
      <c r="D178" s="2"/>
      <c r="E178" s="2"/>
      <c r="F178" s="2"/>
      <c r="G178" s="2"/>
      <c r="H178" s="2"/>
      <c r="I178" s="2"/>
      <c r="J178" s="2"/>
      <c r="K178" s="2"/>
      <c r="L178" s="2"/>
    </row>
    <row r="179" spans="2:12" x14ac:dyDescent="0.2">
      <c r="B179" s="95" t="s">
        <v>91</v>
      </c>
      <c r="C179" s="25">
        <v>670</v>
      </c>
      <c r="D179" s="16">
        <v>703</v>
      </c>
      <c r="E179" s="16">
        <v>868</v>
      </c>
      <c r="F179" s="16">
        <v>876</v>
      </c>
      <c r="G179" s="16">
        <v>735</v>
      </c>
      <c r="H179" s="16">
        <v>766</v>
      </c>
      <c r="I179" s="16">
        <v>625</v>
      </c>
      <c r="J179" s="16">
        <v>751</v>
      </c>
      <c r="K179" s="16">
        <v>705</v>
      </c>
      <c r="L179" s="16">
        <v>830</v>
      </c>
    </row>
    <row r="180" spans="2:12" x14ac:dyDescent="0.2">
      <c r="B180" s="95" t="s">
        <v>92</v>
      </c>
      <c r="C180" s="25">
        <v>506</v>
      </c>
      <c r="D180" s="16">
        <v>524</v>
      </c>
      <c r="E180" s="16">
        <v>628</v>
      </c>
      <c r="F180" s="16">
        <v>701</v>
      </c>
      <c r="G180" s="16">
        <v>552</v>
      </c>
      <c r="H180" s="16">
        <v>606</v>
      </c>
      <c r="I180" s="16">
        <v>517</v>
      </c>
      <c r="J180" s="16">
        <v>551</v>
      </c>
      <c r="K180" s="16">
        <v>482</v>
      </c>
      <c r="L180" s="16">
        <v>568</v>
      </c>
    </row>
    <row r="181" spans="2:12" x14ac:dyDescent="0.2">
      <c r="B181" s="95" t="s">
        <v>93</v>
      </c>
      <c r="C181" s="25">
        <v>217</v>
      </c>
      <c r="D181" s="16">
        <v>188</v>
      </c>
      <c r="E181" s="16">
        <v>240</v>
      </c>
      <c r="F181" s="16">
        <v>253</v>
      </c>
      <c r="G181" s="16">
        <v>222</v>
      </c>
      <c r="H181" s="16">
        <v>256</v>
      </c>
      <c r="I181" s="16">
        <v>215</v>
      </c>
      <c r="J181" s="16">
        <v>231</v>
      </c>
      <c r="K181" s="16">
        <v>214</v>
      </c>
      <c r="L181" s="16">
        <v>217</v>
      </c>
    </row>
    <row r="182" spans="2:12" x14ac:dyDescent="0.2">
      <c r="B182" s="95" t="s">
        <v>94</v>
      </c>
      <c r="C182" s="25">
        <v>134</v>
      </c>
      <c r="D182" s="16">
        <v>157</v>
      </c>
      <c r="E182" s="16">
        <v>166</v>
      </c>
      <c r="F182" s="16">
        <v>159</v>
      </c>
      <c r="G182" s="16">
        <v>126</v>
      </c>
      <c r="H182" s="16">
        <v>186</v>
      </c>
      <c r="I182" s="16">
        <v>161</v>
      </c>
      <c r="J182" s="16">
        <v>188</v>
      </c>
      <c r="K182" s="16">
        <v>223</v>
      </c>
      <c r="L182" s="16">
        <v>231</v>
      </c>
    </row>
    <row r="183" spans="2:12" x14ac:dyDescent="0.2">
      <c r="B183" s="95" t="s">
        <v>95</v>
      </c>
      <c r="C183" s="25">
        <v>16</v>
      </c>
      <c r="D183" s="16">
        <v>15</v>
      </c>
      <c r="E183" s="16">
        <v>22</v>
      </c>
      <c r="F183" s="16">
        <v>18</v>
      </c>
      <c r="G183" s="16">
        <v>15</v>
      </c>
      <c r="H183" s="16">
        <v>25</v>
      </c>
      <c r="I183" s="16">
        <v>23</v>
      </c>
      <c r="J183" s="16">
        <v>29</v>
      </c>
      <c r="K183" s="16">
        <v>35</v>
      </c>
      <c r="L183" s="16">
        <v>38</v>
      </c>
    </row>
    <row r="184" spans="2:12" x14ac:dyDescent="0.2">
      <c r="C184" s="8"/>
      <c r="D184" s="2"/>
      <c r="E184" s="2"/>
      <c r="F184" s="2"/>
      <c r="G184" s="2"/>
      <c r="H184" s="2"/>
      <c r="I184" s="2"/>
      <c r="J184" s="2"/>
      <c r="K184" s="2"/>
      <c r="L184" s="2"/>
    </row>
    <row r="185" spans="2:12" x14ac:dyDescent="0.2">
      <c r="B185" s="95" t="s">
        <v>96</v>
      </c>
      <c r="C185" s="25">
        <v>508</v>
      </c>
      <c r="D185" s="16">
        <v>543</v>
      </c>
      <c r="E185" s="16">
        <v>661</v>
      </c>
      <c r="F185" s="16">
        <v>643</v>
      </c>
      <c r="G185" s="16">
        <v>468</v>
      </c>
      <c r="H185" s="16">
        <v>491</v>
      </c>
      <c r="I185" s="16">
        <v>402</v>
      </c>
      <c r="J185" s="16">
        <v>517</v>
      </c>
      <c r="K185" s="16">
        <v>472</v>
      </c>
      <c r="L185" s="16">
        <v>537</v>
      </c>
    </row>
    <row r="186" spans="2:12" x14ac:dyDescent="0.2">
      <c r="B186" s="95" t="s">
        <v>97</v>
      </c>
      <c r="C186" s="25">
        <v>317</v>
      </c>
      <c r="D186" s="16">
        <v>336</v>
      </c>
      <c r="E186" s="16">
        <v>362</v>
      </c>
      <c r="F186" s="16">
        <v>363</v>
      </c>
      <c r="G186" s="16">
        <v>247</v>
      </c>
      <c r="H186" s="16">
        <v>270</v>
      </c>
      <c r="I186" s="16">
        <v>244</v>
      </c>
      <c r="J186" s="16">
        <v>261</v>
      </c>
      <c r="K186" s="16">
        <v>247</v>
      </c>
      <c r="L186" s="16">
        <v>263</v>
      </c>
    </row>
    <row r="187" spans="2:12" x14ac:dyDescent="0.2">
      <c r="B187" s="95" t="s">
        <v>98</v>
      </c>
      <c r="C187" s="25">
        <v>522</v>
      </c>
      <c r="D187" s="16">
        <v>488</v>
      </c>
      <c r="E187" s="16">
        <v>568</v>
      </c>
      <c r="F187" s="16">
        <v>541</v>
      </c>
      <c r="G187" s="16">
        <v>401</v>
      </c>
      <c r="H187" s="16">
        <v>415</v>
      </c>
      <c r="I187" s="16">
        <v>389</v>
      </c>
      <c r="J187" s="16">
        <v>418</v>
      </c>
      <c r="K187" s="16">
        <v>407</v>
      </c>
      <c r="L187" s="16">
        <v>438</v>
      </c>
    </row>
    <row r="188" spans="2:12" x14ac:dyDescent="0.2">
      <c r="B188" s="95" t="s">
        <v>99</v>
      </c>
      <c r="C188" s="25">
        <v>315</v>
      </c>
      <c r="D188" s="16">
        <v>316</v>
      </c>
      <c r="E188" s="16">
        <v>330</v>
      </c>
      <c r="F188" s="16">
        <v>337</v>
      </c>
      <c r="G188" s="16">
        <v>274</v>
      </c>
      <c r="H188" s="16">
        <v>341</v>
      </c>
      <c r="I188" s="16">
        <v>343</v>
      </c>
      <c r="J188" s="16">
        <v>335</v>
      </c>
      <c r="K188" s="16">
        <v>366</v>
      </c>
      <c r="L188" s="16">
        <v>408</v>
      </c>
    </row>
    <row r="189" spans="2:12" x14ac:dyDescent="0.2">
      <c r="B189" s="95" t="s">
        <v>100</v>
      </c>
      <c r="C189" s="25">
        <v>140</v>
      </c>
      <c r="D189" s="16">
        <v>147</v>
      </c>
      <c r="E189" s="16">
        <v>149</v>
      </c>
      <c r="F189" s="16">
        <v>125</v>
      </c>
      <c r="G189" s="16">
        <v>117</v>
      </c>
      <c r="H189" s="16">
        <v>184</v>
      </c>
      <c r="I189" s="16">
        <v>208</v>
      </c>
      <c r="J189" s="16">
        <v>212</v>
      </c>
      <c r="K189" s="16">
        <v>248</v>
      </c>
      <c r="L189" s="16">
        <v>302</v>
      </c>
    </row>
    <row r="190" spans="2:12" x14ac:dyDescent="0.2">
      <c r="C190" s="8"/>
      <c r="D190" s="2"/>
      <c r="E190" s="2"/>
      <c r="F190" s="2"/>
      <c r="G190" s="2"/>
      <c r="H190" s="2"/>
      <c r="I190" s="2"/>
      <c r="J190" s="2"/>
      <c r="K190" s="2"/>
      <c r="L190" s="2"/>
    </row>
    <row r="191" spans="2:12" x14ac:dyDescent="0.2">
      <c r="B191" s="95" t="s">
        <v>101</v>
      </c>
      <c r="C191" s="25">
        <v>293</v>
      </c>
      <c r="D191" s="16">
        <v>319</v>
      </c>
      <c r="E191" s="16">
        <v>303</v>
      </c>
      <c r="F191" s="16">
        <v>339</v>
      </c>
      <c r="G191" s="16">
        <v>272</v>
      </c>
      <c r="H191" s="16">
        <v>309</v>
      </c>
      <c r="I191" s="16">
        <v>264</v>
      </c>
      <c r="J191" s="16">
        <v>280</v>
      </c>
      <c r="K191" s="16">
        <v>264</v>
      </c>
      <c r="L191" s="16">
        <v>329</v>
      </c>
    </row>
    <row r="192" spans="2:12" x14ac:dyDescent="0.2">
      <c r="B192" s="95" t="s">
        <v>102</v>
      </c>
      <c r="C192" s="25">
        <v>256</v>
      </c>
      <c r="D192" s="16">
        <v>256</v>
      </c>
      <c r="E192" s="16">
        <v>275</v>
      </c>
      <c r="F192" s="16">
        <v>273</v>
      </c>
      <c r="G192" s="16">
        <v>195</v>
      </c>
      <c r="H192" s="16">
        <v>251</v>
      </c>
      <c r="I192" s="16">
        <v>219</v>
      </c>
      <c r="J192" s="16">
        <v>248</v>
      </c>
      <c r="K192" s="16">
        <v>245</v>
      </c>
      <c r="L192" s="16">
        <v>257</v>
      </c>
    </row>
    <row r="193" spans="2:12" x14ac:dyDescent="0.2">
      <c r="B193" s="95" t="s">
        <v>103</v>
      </c>
      <c r="C193" s="25">
        <v>274</v>
      </c>
      <c r="D193" s="16">
        <v>287</v>
      </c>
      <c r="E193" s="16">
        <v>342</v>
      </c>
      <c r="F193" s="16">
        <v>276</v>
      </c>
      <c r="G193" s="16">
        <v>227</v>
      </c>
      <c r="H193" s="16">
        <v>267</v>
      </c>
      <c r="I193" s="16">
        <v>245</v>
      </c>
      <c r="J193" s="16">
        <v>248</v>
      </c>
      <c r="K193" s="16">
        <v>248</v>
      </c>
      <c r="L193" s="16">
        <v>304</v>
      </c>
    </row>
    <row r="194" spans="2:12" x14ac:dyDescent="0.2">
      <c r="B194" s="95" t="s">
        <v>104</v>
      </c>
      <c r="C194" s="25">
        <v>228</v>
      </c>
      <c r="D194" s="16">
        <v>231</v>
      </c>
      <c r="E194" s="16">
        <v>254</v>
      </c>
      <c r="F194" s="16">
        <v>273</v>
      </c>
      <c r="G194" s="16">
        <v>188</v>
      </c>
      <c r="H194" s="16">
        <v>199</v>
      </c>
      <c r="I194" s="16">
        <v>196</v>
      </c>
      <c r="J194" s="16">
        <v>191</v>
      </c>
      <c r="K194" s="16">
        <v>195</v>
      </c>
      <c r="L194" s="16">
        <v>226</v>
      </c>
    </row>
    <row r="195" spans="2:12" x14ac:dyDescent="0.2">
      <c r="B195" s="95" t="s">
        <v>105</v>
      </c>
      <c r="C195" s="25">
        <v>98</v>
      </c>
      <c r="D195" s="16">
        <v>82</v>
      </c>
      <c r="E195" s="16">
        <v>76</v>
      </c>
      <c r="F195" s="16">
        <v>63</v>
      </c>
      <c r="G195" s="16">
        <v>50</v>
      </c>
      <c r="H195" s="16">
        <v>81</v>
      </c>
      <c r="I195" s="16">
        <v>81</v>
      </c>
      <c r="J195" s="16">
        <v>88</v>
      </c>
      <c r="K195" s="16">
        <v>108</v>
      </c>
      <c r="L195" s="16">
        <v>104</v>
      </c>
    </row>
    <row r="196" spans="2:12" x14ac:dyDescent="0.2">
      <c r="B196" s="95" t="s">
        <v>106</v>
      </c>
      <c r="C196" s="25">
        <v>63</v>
      </c>
      <c r="D196" s="16">
        <v>57</v>
      </c>
      <c r="E196" s="16">
        <v>71</v>
      </c>
      <c r="F196" s="16">
        <v>61</v>
      </c>
      <c r="G196" s="16">
        <v>49</v>
      </c>
      <c r="H196" s="16">
        <v>65</v>
      </c>
      <c r="I196" s="16">
        <v>85</v>
      </c>
      <c r="J196" s="16">
        <v>101</v>
      </c>
      <c r="K196" s="16">
        <v>110</v>
      </c>
      <c r="L196" s="16">
        <v>138</v>
      </c>
    </row>
    <row r="197" spans="2:12" x14ac:dyDescent="0.2">
      <c r="B197" s="95" t="s">
        <v>107</v>
      </c>
      <c r="C197" s="25">
        <v>153</v>
      </c>
      <c r="D197" s="16">
        <v>118</v>
      </c>
      <c r="E197" s="16">
        <v>128</v>
      </c>
      <c r="F197" s="16">
        <v>126</v>
      </c>
      <c r="G197" s="16">
        <v>100</v>
      </c>
      <c r="H197" s="16">
        <v>129</v>
      </c>
      <c r="I197" s="16">
        <v>138</v>
      </c>
      <c r="J197" s="16">
        <v>174</v>
      </c>
      <c r="K197" s="16">
        <v>218</v>
      </c>
      <c r="L197" s="16">
        <v>232</v>
      </c>
    </row>
    <row r="198" spans="2:12" x14ac:dyDescent="0.2">
      <c r="B198" s="95" t="s">
        <v>108</v>
      </c>
      <c r="C198" s="25">
        <v>236</v>
      </c>
      <c r="D198" s="16">
        <v>214</v>
      </c>
      <c r="E198" s="16">
        <v>203</v>
      </c>
      <c r="F198" s="16">
        <v>228</v>
      </c>
      <c r="G198" s="16">
        <v>163</v>
      </c>
      <c r="H198" s="16">
        <v>198</v>
      </c>
      <c r="I198" s="16">
        <v>201</v>
      </c>
      <c r="J198" s="16">
        <v>202</v>
      </c>
      <c r="K198" s="16">
        <v>236</v>
      </c>
      <c r="L198" s="16">
        <v>237</v>
      </c>
    </row>
    <row r="199" spans="2:12" x14ac:dyDescent="0.2">
      <c r="B199" s="95" t="s">
        <v>109</v>
      </c>
      <c r="C199" s="25">
        <v>273</v>
      </c>
      <c r="D199" s="16">
        <v>280</v>
      </c>
      <c r="E199" s="16">
        <v>310</v>
      </c>
      <c r="F199" s="16">
        <v>335</v>
      </c>
      <c r="G199" s="16">
        <v>272</v>
      </c>
      <c r="H199" s="16">
        <v>242</v>
      </c>
      <c r="I199" s="16">
        <v>199</v>
      </c>
      <c r="J199" s="16">
        <v>247</v>
      </c>
      <c r="K199" s="16">
        <v>261</v>
      </c>
      <c r="L199" s="16">
        <v>301</v>
      </c>
    </row>
    <row r="200" spans="2:12" x14ac:dyDescent="0.2">
      <c r="B200" s="95" t="s">
        <v>110</v>
      </c>
      <c r="C200" s="25">
        <v>346</v>
      </c>
      <c r="D200" s="16">
        <v>349</v>
      </c>
      <c r="E200" s="16">
        <v>416</v>
      </c>
      <c r="F200" s="16">
        <v>380</v>
      </c>
      <c r="G200" s="16">
        <v>316</v>
      </c>
      <c r="H200" s="16">
        <v>320</v>
      </c>
      <c r="I200" s="16">
        <v>288</v>
      </c>
      <c r="J200" s="16">
        <v>331</v>
      </c>
      <c r="K200" s="16">
        <v>342</v>
      </c>
      <c r="L200" s="16">
        <v>370</v>
      </c>
    </row>
    <row r="201" spans="2:12" x14ac:dyDescent="0.2">
      <c r="C201" s="8"/>
      <c r="D201" s="2"/>
      <c r="E201" s="2"/>
      <c r="F201" s="2"/>
      <c r="G201" s="2"/>
      <c r="H201" s="2"/>
      <c r="I201" s="2"/>
      <c r="J201" s="2"/>
      <c r="K201" s="2"/>
      <c r="L201" s="2"/>
    </row>
    <row r="202" spans="2:12" x14ac:dyDescent="0.2">
      <c r="B202" s="95" t="s">
        <v>111</v>
      </c>
      <c r="C202" s="25">
        <v>607</v>
      </c>
      <c r="D202" s="16">
        <v>684</v>
      </c>
      <c r="E202" s="16">
        <v>755</v>
      </c>
      <c r="F202" s="16">
        <v>881</v>
      </c>
      <c r="G202" s="16">
        <v>655</v>
      </c>
      <c r="H202" s="16">
        <v>799</v>
      </c>
      <c r="I202" s="16">
        <v>629</v>
      </c>
      <c r="J202" s="16">
        <v>734</v>
      </c>
      <c r="K202" s="16">
        <v>586</v>
      </c>
      <c r="L202" s="16">
        <v>746</v>
      </c>
    </row>
    <row r="203" spans="2:12" x14ac:dyDescent="0.2">
      <c r="B203" s="95" t="s">
        <v>112</v>
      </c>
      <c r="C203" s="25">
        <v>112</v>
      </c>
      <c r="D203" s="16">
        <v>104</v>
      </c>
      <c r="E203" s="16">
        <v>125</v>
      </c>
      <c r="F203" s="16">
        <v>117</v>
      </c>
      <c r="G203" s="16">
        <v>107</v>
      </c>
      <c r="H203" s="16">
        <v>119</v>
      </c>
      <c r="I203" s="16">
        <v>139</v>
      </c>
      <c r="J203" s="16">
        <v>148</v>
      </c>
      <c r="K203" s="16">
        <v>173</v>
      </c>
      <c r="L203" s="16">
        <v>183</v>
      </c>
    </row>
    <row r="204" spans="2:12" x14ac:dyDescent="0.2">
      <c r="B204" s="95" t="s">
        <v>113</v>
      </c>
      <c r="C204" s="25">
        <v>103</v>
      </c>
      <c r="D204" s="16">
        <v>86</v>
      </c>
      <c r="E204" s="16">
        <v>95</v>
      </c>
      <c r="F204" s="16">
        <v>96</v>
      </c>
      <c r="G204" s="16">
        <v>78</v>
      </c>
      <c r="H204" s="16">
        <v>93</v>
      </c>
      <c r="I204" s="16">
        <v>101</v>
      </c>
      <c r="J204" s="16">
        <v>130</v>
      </c>
      <c r="K204" s="16">
        <v>130</v>
      </c>
      <c r="L204" s="16">
        <v>135</v>
      </c>
    </row>
    <row r="205" spans="2:12" x14ac:dyDescent="0.2">
      <c r="B205" s="95" t="s">
        <v>114</v>
      </c>
      <c r="C205" s="25">
        <v>562</v>
      </c>
      <c r="D205" s="16">
        <v>537</v>
      </c>
      <c r="E205" s="16">
        <v>538</v>
      </c>
      <c r="F205" s="16">
        <v>589</v>
      </c>
      <c r="G205" s="16">
        <v>395</v>
      </c>
      <c r="H205" s="16">
        <v>424</v>
      </c>
      <c r="I205" s="16">
        <v>368</v>
      </c>
      <c r="J205" s="16">
        <v>415</v>
      </c>
      <c r="K205" s="16">
        <v>336</v>
      </c>
      <c r="L205" s="16">
        <v>405</v>
      </c>
    </row>
    <row r="206" spans="2:12" x14ac:dyDescent="0.2">
      <c r="B206" s="95" t="s">
        <v>115</v>
      </c>
      <c r="C206" s="25">
        <v>146</v>
      </c>
      <c r="D206" s="16">
        <v>168</v>
      </c>
      <c r="E206" s="16">
        <v>172</v>
      </c>
      <c r="F206" s="16">
        <v>183</v>
      </c>
      <c r="G206" s="16">
        <v>156</v>
      </c>
      <c r="H206" s="16">
        <v>184</v>
      </c>
      <c r="I206" s="16">
        <v>192</v>
      </c>
      <c r="J206" s="16">
        <v>178</v>
      </c>
      <c r="K206" s="16">
        <v>182</v>
      </c>
      <c r="L206" s="16">
        <v>245</v>
      </c>
    </row>
    <row r="207" spans="2:12" x14ac:dyDescent="0.2">
      <c r="B207" s="95" t="s">
        <v>116</v>
      </c>
      <c r="C207" s="25">
        <v>189</v>
      </c>
      <c r="D207" s="16">
        <v>171</v>
      </c>
      <c r="E207" s="16">
        <v>200</v>
      </c>
      <c r="F207" s="16">
        <v>190</v>
      </c>
      <c r="G207" s="16">
        <v>182</v>
      </c>
      <c r="H207" s="16">
        <v>224</v>
      </c>
      <c r="I207" s="16">
        <v>193</v>
      </c>
      <c r="J207" s="16">
        <v>257</v>
      </c>
      <c r="K207" s="16">
        <v>246</v>
      </c>
      <c r="L207" s="16">
        <v>276</v>
      </c>
    </row>
    <row r="208" spans="2:12" x14ac:dyDescent="0.2">
      <c r="B208" s="95" t="s">
        <v>118</v>
      </c>
      <c r="C208" s="25">
        <v>514</v>
      </c>
      <c r="D208" s="16">
        <v>540</v>
      </c>
      <c r="E208" s="16">
        <v>676</v>
      </c>
      <c r="F208" s="16">
        <v>698</v>
      </c>
      <c r="G208" s="16">
        <v>551</v>
      </c>
      <c r="H208" s="16">
        <v>609</v>
      </c>
      <c r="I208" s="16">
        <v>511</v>
      </c>
      <c r="J208" s="16">
        <v>629</v>
      </c>
      <c r="K208" s="16">
        <v>577</v>
      </c>
      <c r="L208" s="16">
        <v>688</v>
      </c>
    </row>
    <row r="209" spans="1:12" x14ac:dyDescent="0.2">
      <c r="C209" s="8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">
      <c r="B210" s="95" t="s">
        <v>119</v>
      </c>
      <c r="C210" s="25">
        <v>648</v>
      </c>
      <c r="D210" s="16">
        <v>681</v>
      </c>
      <c r="E210" s="16">
        <v>818</v>
      </c>
      <c r="F210" s="16">
        <v>885</v>
      </c>
      <c r="G210" s="16">
        <v>701</v>
      </c>
      <c r="H210" s="16">
        <v>871</v>
      </c>
      <c r="I210" s="16">
        <v>748</v>
      </c>
      <c r="J210" s="16">
        <v>778</v>
      </c>
      <c r="K210" s="16">
        <v>729</v>
      </c>
      <c r="L210" s="16">
        <v>839</v>
      </c>
    </row>
    <row r="211" spans="1:12" x14ac:dyDescent="0.2">
      <c r="B211" s="95" t="s">
        <v>120</v>
      </c>
      <c r="C211" s="25">
        <v>112</v>
      </c>
      <c r="D211" s="16">
        <v>123</v>
      </c>
      <c r="E211" s="16">
        <v>144</v>
      </c>
      <c r="F211" s="16">
        <v>158</v>
      </c>
      <c r="G211" s="16">
        <v>116</v>
      </c>
      <c r="H211" s="16">
        <v>154</v>
      </c>
      <c r="I211" s="16">
        <v>148</v>
      </c>
      <c r="J211" s="16">
        <v>151</v>
      </c>
      <c r="K211" s="16">
        <v>165</v>
      </c>
      <c r="L211" s="16">
        <v>184</v>
      </c>
    </row>
    <row r="212" spans="1:12" x14ac:dyDescent="0.2">
      <c r="B212" s="95" t="s">
        <v>121</v>
      </c>
      <c r="C212" s="25">
        <v>207</v>
      </c>
      <c r="D212" s="16">
        <v>203</v>
      </c>
      <c r="E212" s="16">
        <v>255</v>
      </c>
      <c r="F212" s="16">
        <v>263</v>
      </c>
      <c r="G212" s="16">
        <v>196</v>
      </c>
      <c r="H212" s="16">
        <v>225</v>
      </c>
      <c r="I212" s="16">
        <v>194</v>
      </c>
      <c r="J212" s="16">
        <v>229</v>
      </c>
      <c r="K212" s="16">
        <v>227</v>
      </c>
      <c r="L212" s="16">
        <v>299</v>
      </c>
    </row>
    <row r="213" spans="1:12" x14ac:dyDescent="0.2">
      <c r="B213" s="95" t="s">
        <v>122</v>
      </c>
      <c r="C213" s="25">
        <v>103</v>
      </c>
      <c r="D213" s="16">
        <v>109</v>
      </c>
      <c r="E213" s="16">
        <v>145</v>
      </c>
      <c r="F213" s="16">
        <v>145</v>
      </c>
      <c r="G213" s="16">
        <v>122</v>
      </c>
      <c r="H213" s="16">
        <v>148</v>
      </c>
      <c r="I213" s="16">
        <v>132</v>
      </c>
      <c r="J213" s="16">
        <v>170</v>
      </c>
      <c r="K213" s="16">
        <v>180</v>
      </c>
      <c r="L213" s="16">
        <v>205</v>
      </c>
    </row>
    <row r="214" spans="1:12" x14ac:dyDescent="0.2">
      <c r="B214" s="95" t="s">
        <v>123</v>
      </c>
      <c r="C214" s="25">
        <v>64</v>
      </c>
      <c r="D214" s="16">
        <v>56</v>
      </c>
      <c r="E214" s="16">
        <v>58</v>
      </c>
      <c r="F214" s="16">
        <v>53</v>
      </c>
      <c r="G214" s="16">
        <v>61</v>
      </c>
      <c r="H214" s="16">
        <v>79</v>
      </c>
      <c r="I214" s="16">
        <v>74</v>
      </c>
      <c r="J214" s="16">
        <v>65</v>
      </c>
      <c r="K214" s="16">
        <v>74</v>
      </c>
      <c r="L214" s="16">
        <v>98</v>
      </c>
    </row>
    <row r="215" spans="1:12" x14ac:dyDescent="0.2">
      <c r="B215" s="95" t="s">
        <v>124</v>
      </c>
      <c r="C215" s="25">
        <v>139</v>
      </c>
      <c r="D215" s="16">
        <v>94</v>
      </c>
      <c r="E215" s="16">
        <v>118</v>
      </c>
      <c r="F215" s="16">
        <v>112</v>
      </c>
      <c r="G215" s="16">
        <v>116</v>
      </c>
      <c r="H215" s="16">
        <v>149</v>
      </c>
      <c r="I215" s="16">
        <v>150</v>
      </c>
      <c r="J215" s="16">
        <v>166</v>
      </c>
      <c r="K215" s="16">
        <v>170</v>
      </c>
      <c r="L215" s="16">
        <v>199</v>
      </c>
    </row>
    <row r="216" spans="1:12" x14ac:dyDescent="0.2">
      <c r="B216" s="95" t="s">
        <v>125</v>
      </c>
      <c r="C216" s="25">
        <v>18</v>
      </c>
      <c r="D216" s="16">
        <v>16</v>
      </c>
      <c r="E216" s="16">
        <v>20</v>
      </c>
      <c r="F216" s="16">
        <v>12</v>
      </c>
      <c r="G216" s="16">
        <v>23</v>
      </c>
      <c r="H216" s="16">
        <v>25</v>
      </c>
      <c r="I216" s="16">
        <v>14</v>
      </c>
      <c r="J216" s="16">
        <v>38</v>
      </c>
      <c r="K216" s="16">
        <v>46</v>
      </c>
      <c r="L216" s="16">
        <v>37</v>
      </c>
    </row>
    <row r="217" spans="1:12" ht="18" thickBot="1" x14ac:dyDescent="0.25">
      <c r="B217" s="97"/>
      <c r="C217" s="105"/>
      <c r="D217" s="97"/>
      <c r="E217" s="97"/>
      <c r="F217" s="97"/>
      <c r="G217" s="97"/>
      <c r="H217" s="97"/>
      <c r="I217" s="97"/>
      <c r="J217" s="97"/>
      <c r="K217" s="97"/>
      <c r="L217" s="97"/>
    </row>
    <row r="218" spans="1:12" x14ac:dyDescent="0.2">
      <c r="C218" s="95" t="s">
        <v>26</v>
      </c>
    </row>
    <row r="219" spans="1:12" x14ac:dyDescent="0.2">
      <c r="A219" s="95"/>
    </row>
    <row r="220" spans="1:12" x14ac:dyDescent="0.2">
      <c r="A220" s="95"/>
    </row>
    <row r="225" spans="2:12" x14ac:dyDescent="0.2">
      <c r="E225" s="3" t="s">
        <v>391</v>
      </c>
    </row>
    <row r="226" spans="2:12" x14ac:dyDescent="0.2">
      <c r="C226" s="3" t="s">
        <v>434</v>
      </c>
      <c r="D226" s="6"/>
    </row>
    <row r="227" spans="2:12" ht="18" thickBot="1" x14ac:dyDescent="0.25">
      <c r="B227" s="97"/>
      <c r="C227" s="97"/>
      <c r="D227" s="97"/>
      <c r="E227" s="97"/>
      <c r="F227" s="97"/>
      <c r="G227" s="97"/>
      <c r="H227" s="97"/>
      <c r="I227" s="97"/>
      <c r="J227" s="97"/>
      <c r="K227" s="108"/>
      <c r="L227" s="99" t="s">
        <v>428</v>
      </c>
    </row>
    <row r="228" spans="2:12" x14ac:dyDescent="0.2">
      <c r="C228" s="100" t="s">
        <v>446</v>
      </c>
      <c r="D228" s="101"/>
      <c r="E228" s="100" t="s">
        <v>447</v>
      </c>
      <c r="F228" s="101"/>
      <c r="G228" s="100" t="s">
        <v>448</v>
      </c>
      <c r="H228" s="101"/>
      <c r="I228" s="100" t="s">
        <v>449</v>
      </c>
      <c r="J228" s="101"/>
      <c r="K228" s="100" t="s">
        <v>450</v>
      </c>
      <c r="L228" s="101"/>
    </row>
    <row r="229" spans="2:12" x14ac:dyDescent="0.2">
      <c r="B229" s="101"/>
      <c r="C229" s="102" t="s">
        <v>221</v>
      </c>
      <c r="D229" s="102" t="s">
        <v>222</v>
      </c>
      <c r="E229" s="102" t="s">
        <v>221</v>
      </c>
      <c r="F229" s="102" t="s">
        <v>222</v>
      </c>
      <c r="G229" s="102" t="s">
        <v>221</v>
      </c>
      <c r="H229" s="102" t="s">
        <v>222</v>
      </c>
      <c r="I229" s="102" t="s">
        <v>221</v>
      </c>
      <c r="J229" s="102" t="s">
        <v>222</v>
      </c>
      <c r="K229" s="102" t="s">
        <v>221</v>
      </c>
      <c r="L229" s="102" t="s">
        <v>222</v>
      </c>
    </row>
    <row r="230" spans="2:12" x14ac:dyDescent="0.2">
      <c r="C230" s="32"/>
    </row>
    <row r="231" spans="2:12" x14ac:dyDescent="0.2">
      <c r="B231" s="3" t="s">
        <v>73</v>
      </c>
      <c r="C231" s="11">
        <f t="shared" ref="C231:L231" si="11">SUM(C233:C289)</f>
        <v>27658</v>
      </c>
      <c r="D231" s="6">
        <f t="shared" si="11"/>
        <v>33635</v>
      </c>
      <c r="E231" s="6">
        <f t="shared" si="11"/>
        <v>16823</v>
      </c>
      <c r="F231" s="6">
        <f t="shared" si="11"/>
        <v>27158</v>
      </c>
      <c r="G231" s="6">
        <f t="shared" si="11"/>
        <v>9713</v>
      </c>
      <c r="H231" s="6">
        <f t="shared" si="11"/>
        <v>18515</v>
      </c>
      <c r="I231" s="6">
        <f t="shared" si="11"/>
        <v>6623</v>
      </c>
      <c r="J231" s="6">
        <f t="shared" si="11"/>
        <v>17640</v>
      </c>
      <c r="K231" s="6">
        <f t="shared" si="11"/>
        <v>192</v>
      </c>
      <c r="L231" s="6">
        <f t="shared" si="11"/>
        <v>96</v>
      </c>
    </row>
    <row r="232" spans="2:12" x14ac:dyDescent="0.2">
      <c r="C232" s="32"/>
    </row>
    <row r="233" spans="2:12" x14ac:dyDescent="0.2">
      <c r="B233" s="95" t="s">
        <v>75</v>
      </c>
      <c r="C233" s="25">
        <v>8810</v>
      </c>
      <c r="D233" s="16">
        <v>10769</v>
      </c>
      <c r="E233" s="16">
        <v>5024</v>
      </c>
      <c r="F233" s="16">
        <v>8283</v>
      </c>
      <c r="G233" s="16">
        <v>2825</v>
      </c>
      <c r="H233" s="16">
        <v>5688</v>
      </c>
      <c r="I233" s="16">
        <v>1880</v>
      </c>
      <c r="J233" s="16">
        <v>5307</v>
      </c>
      <c r="K233" s="16">
        <v>35</v>
      </c>
      <c r="L233" s="16">
        <v>19</v>
      </c>
    </row>
    <row r="234" spans="2:12" x14ac:dyDescent="0.2">
      <c r="B234" s="95" t="s">
        <v>76</v>
      </c>
      <c r="C234" s="25">
        <v>1372</v>
      </c>
      <c r="D234" s="16">
        <v>1693</v>
      </c>
      <c r="E234" s="16">
        <v>847</v>
      </c>
      <c r="F234" s="16">
        <v>1283</v>
      </c>
      <c r="G234" s="16">
        <v>480</v>
      </c>
      <c r="H234" s="16">
        <v>852</v>
      </c>
      <c r="I234" s="16">
        <v>329</v>
      </c>
      <c r="J234" s="16">
        <v>911</v>
      </c>
      <c r="K234" s="17">
        <v>30</v>
      </c>
      <c r="L234" s="17">
        <v>12</v>
      </c>
    </row>
    <row r="235" spans="2:12" x14ac:dyDescent="0.2">
      <c r="B235" s="95" t="s">
        <v>77</v>
      </c>
      <c r="C235" s="25">
        <v>1126</v>
      </c>
      <c r="D235" s="16">
        <v>1388</v>
      </c>
      <c r="E235" s="16">
        <v>658</v>
      </c>
      <c r="F235" s="16">
        <v>1029</v>
      </c>
      <c r="G235" s="16">
        <v>386</v>
      </c>
      <c r="H235" s="16">
        <v>754</v>
      </c>
      <c r="I235" s="16">
        <v>278</v>
      </c>
      <c r="J235" s="16">
        <v>709</v>
      </c>
      <c r="K235" s="17">
        <v>12</v>
      </c>
      <c r="L235" s="17">
        <v>3</v>
      </c>
    </row>
    <row r="236" spans="2:12" x14ac:dyDescent="0.2">
      <c r="B236" s="95" t="s">
        <v>78</v>
      </c>
      <c r="C236" s="25">
        <v>804</v>
      </c>
      <c r="D236" s="16">
        <v>995</v>
      </c>
      <c r="E236" s="16">
        <v>468</v>
      </c>
      <c r="F236" s="16">
        <v>840</v>
      </c>
      <c r="G236" s="16">
        <v>331</v>
      </c>
      <c r="H236" s="16">
        <v>587</v>
      </c>
      <c r="I236" s="16">
        <v>196</v>
      </c>
      <c r="J236" s="16">
        <v>561</v>
      </c>
      <c r="K236" s="17">
        <v>14</v>
      </c>
      <c r="L236" s="17">
        <v>10</v>
      </c>
    </row>
    <row r="237" spans="2:12" x14ac:dyDescent="0.2">
      <c r="B237" s="95" t="s">
        <v>79</v>
      </c>
      <c r="C237" s="25">
        <v>748</v>
      </c>
      <c r="D237" s="16">
        <v>956</v>
      </c>
      <c r="E237" s="16">
        <v>415</v>
      </c>
      <c r="F237" s="16">
        <v>776</v>
      </c>
      <c r="G237" s="16">
        <v>263</v>
      </c>
      <c r="H237" s="16">
        <v>468</v>
      </c>
      <c r="I237" s="16">
        <v>185</v>
      </c>
      <c r="J237" s="16">
        <v>409</v>
      </c>
      <c r="K237" s="17">
        <v>2</v>
      </c>
      <c r="L237" s="17">
        <v>1</v>
      </c>
    </row>
    <row r="238" spans="2:12" x14ac:dyDescent="0.2">
      <c r="B238" s="95" t="s">
        <v>80</v>
      </c>
      <c r="C238" s="25">
        <v>1730</v>
      </c>
      <c r="D238" s="16">
        <v>2066</v>
      </c>
      <c r="E238" s="16">
        <v>1057</v>
      </c>
      <c r="F238" s="16">
        <v>1700</v>
      </c>
      <c r="G238" s="16">
        <v>603</v>
      </c>
      <c r="H238" s="16">
        <v>1169</v>
      </c>
      <c r="I238" s="16">
        <v>430</v>
      </c>
      <c r="J238" s="16">
        <v>1139</v>
      </c>
      <c r="K238" s="16">
        <v>21</v>
      </c>
      <c r="L238" s="16">
        <v>14</v>
      </c>
    </row>
    <row r="239" spans="2:12" x14ac:dyDescent="0.2">
      <c r="B239" s="95" t="s">
        <v>81</v>
      </c>
      <c r="C239" s="25">
        <v>952</v>
      </c>
      <c r="D239" s="16">
        <v>1216</v>
      </c>
      <c r="E239" s="16">
        <v>569</v>
      </c>
      <c r="F239" s="16">
        <v>1030</v>
      </c>
      <c r="G239" s="16">
        <v>346</v>
      </c>
      <c r="H239" s="16">
        <v>702</v>
      </c>
      <c r="I239" s="16">
        <v>237</v>
      </c>
      <c r="J239" s="16">
        <v>639</v>
      </c>
      <c r="K239" s="109" t="s">
        <v>451</v>
      </c>
      <c r="L239" s="109" t="s">
        <v>451</v>
      </c>
    </row>
    <row r="240" spans="2:12" x14ac:dyDescent="0.2">
      <c r="C240" s="25"/>
      <c r="D240" s="16"/>
      <c r="E240" s="16"/>
      <c r="F240" s="16"/>
      <c r="G240" s="16"/>
      <c r="H240" s="16"/>
      <c r="I240" s="16"/>
      <c r="J240" s="16"/>
      <c r="K240" s="16"/>
      <c r="L240" s="16"/>
    </row>
    <row r="241" spans="2:12" x14ac:dyDescent="0.2">
      <c r="B241" s="95" t="s">
        <v>82</v>
      </c>
      <c r="C241" s="25">
        <v>470</v>
      </c>
      <c r="D241" s="16">
        <v>508</v>
      </c>
      <c r="E241" s="16">
        <v>262</v>
      </c>
      <c r="F241" s="16">
        <v>405</v>
      </c>
      <c r="G241" s="16">
        <v>148</v>
      </c>
      <c r="H241" s="16">
        <v>313</v>
      </c>
      <c r="I241" s="16">
        <v>95</v>
      </c>
      <c r="J241" s="16">
        <v>310</v>
      </c>
      <c r="K241" s="17">
        <v>2</v>
      </c>
      <c r="L241" s="17">
        <v>3</v>
      </c>
    </row>
    <row r="242" spans="2:12" x14ac:dyDescent="0.2">
      <c r="B242" s="95" t="s">
        <v>83</v>
      </c>
      <c r="C242" s="25">
        <v>282</v>
      </c>
      <c r="D242" s="16">
        <v>315</v>
      </c>
      <c r="E242" s="16">
        <v>193</v>
      </c>
      <c r="F242" s="16">
        <v>296</v>
      </c>
      <c r="G242" s="16">
        <v>105</v>
      </c>
      <c r="H242" s="16">
        <v>219</v>
      </c>
      <c r="I242" s="16">
        <v>88</v>
      </c>
      <c r="J242" s="16">
        <v>255</v>
      </c>
      <c r="K242" s="109" t="s">
        <v>451</v>
      </c>
      <c r="L242" s="109" t="s">
        <v>451</v>
      </c>
    </row>
    <row r="243" spans="2:12" x14ac:dyDescent="0.2">
      <c r="B243" s="95" t="s">
        <v>84</v>
      </c>
      <c r="C243" s="25">
        <v>226</v>
      </c>
      <c r="D243" s="16">
        <v>255</v>
      </c>
      <c r="E243" s="16">
        <v>150</v>
      </c>
      <c r="F243" s="16">
        <v>191</v>
      </c>
      <c r="G243" s="16">
        <v>76</v>
      </c>
      <c r="H243" s="16">
        <v>150</v>
      </c>
      <c r="I243" s="16">
        <v>59</v>
      </c>
      <c r="J243" s="16">
        <v>151</v>
      </c>
      <c r="K243" s="109" t="s">
        <v>451</v>
      </c>
      <c r="L243" s="109" t="s">
        <v>451</v>
      </c>
    </row>
    <row r="244" spans="2:12" x14ac:dyDescent="0.2">
      <c r="C244" s="8"/>
      <c r="D244" s="2"/>
      <c r="E244" s="2"/>
      <c r="F244" s="2"/>
      <c r="G244" s="2"/>
      <c r="H244" s="2"/>
      <c r="I244" s="2"/>
      <c r="J244" s="2"/>
      <c r="K244" s="2"/>
      <c r="L244" s="2"/>
    </row>
    <row r="245" spans="2:12" x14ac:dyDescent="0.2">
      <c r="B245" s="95" t="s">
        <v>85</v>
      </c>
      <c r="C245" s="25">
        <v>397</v>
      </c>
      <c r="D245" s="16">
        <v>480</v>
      </c>
      <c r="E245" s="16">
        <v>244</v>
      </c>
      <c r="F245" s="16">
        <v>360</v>
      </c>
      <c r="G245" s="16">
        <v>144</v>
      </c>
      <c r="H245" s="16">
        <v>243</v>
      </c>
      <c r="I245" s="16">
        <v>95</v>
      </c>
      <c r="J245" s="16">
        <v>234</v>
      </c>
      <c r="K245" s="17">
        <v>39</v>
      </c>
      <c r="L245" s="17">
        <v>12</v>
      </c>
    </row>
    <row r="246" spans="2:12" x14ac:dyDescent="0.2">
      <c r="B246" s="95" t="s">
        <v>86</v>
      </c>
      <c r="C246" s="25">
        <v>483</v>
      </c>
      <c r="D246" s="16">
        <v>591</v>
      </c>
      <c r="E246" s="16">
        <v>321</v>
      </c>
      <c r="F246" s="16">
        <v>446</v>
      </c>
      <c r="G246" s="16">
        <v>167</v>
      </c>
      <c r="H246" s="16">
        <v>347</v>
      </c>
      <c r="I246" s="16">
        <v>124</v>
      </c>
      <c r="J246" s="16">
        <v>350</v>
      </c>
      <c r="K246" s="109" t="s">
        <v>451</v>
      </c>
      <c r="L246" s="109" t="s">
        <v>451</v>
      </c>
    </row>
    <row r="247" spans="2:12" x14ac:dyDescent="0.2">
      <c r="B247" s="95" t="s">
        <v>87</v>
      </c>
      <c r="C247" s="25">
        <v>270</v>
      </c>
      <c r="D247" s="16">
        <v>313</v>
      </c>
      <c r="E247" s="16">
        <v>180</v>
      </c>
      <c r="F247" s="16">
        <v>278</v>
      </c>
      <c r="G247" s="16">
        <v>99</v>
      </c>
      <c r="H247" s="16">
        <v>186</v>
      </c>
      <c r="I247" s="16">
        <v>67</v>
      </c>
      <c r="J247" s="16">
        <v>152</v>
      </c>
      <c r="K247" s="17">
        <v>2</v>
      </c>
      <c r="L247" s="17">
        <v>2</v>
      </c>
    </row>
    <row r="248" spans="2:12" x14ac:dyDescent="0.2">
      <c r="B248" s="95" t="s">
        <v>88</v>
      </c>
      <c r="C248" s="25">
        <v>249</v>
      </c>
      <c r="D248" s="16">
        <v>278</v>
      </c>
      <c r="E248" s="16">
        <v>151</v>
      </c>
      <c r="F248" s="16">
        <v>238</v>
      </c>
      <c r="G248" s="16">
        <v>82</v>
      </c>
      <c r="H248" s="16">
        <v>160</v>
      </c>
      <c r="I248" s="16">
        <v>73</v>
      </c>
      <c r="J248" s="16">
        <v>182</v>
      </c>
      <c r="K248" s="109" t="s">
        <v>451</v>
      </c>
      <c r="L248" s="109" t="s">
        <v>451</v>
      </c>
    </row>
    <row r="249" spans="2:12" x14ac:dyDescent="0.2">
      <c r="B249" s="95" t="s">
        <v>89</v>
      </c>
      <c r="C249" s="25">
        <v>380</v>
      </c>
      <c r="D249" s="16">
        <v>483</v>
      </c>
      <c r="E249" s="16">
        <v>244</v>
      </c>
      <c r="F249" s="16">
        <v>366</v>
      </c>
      <c r="G249" s="16">
        <v>139</v>
      </c>
      <c r="H249" s="16">
        <v>252</v>
      </c>
      <c r="I249" s="16">
        <v>99</v>
      </c>
      <c r="J249" s="16">
        <v>237</v>
      </c>
      <c r="K249" s="109" t="s">
        <v>451</v>
      </c>
      <c r="L249" s="109" t="s">
        <v>451</v>
      </c>
    </row>
    <row r="250" spans="2:12" x14ac:dyDescent="0.2">
      <c r="B250" s="95" t="s">
        <v>90</v>
      </c>
      <c r="C250" s="25">
        <v>644</v>
      </c>
      <c r="D250" s="16">
        <v>784</v>
      </c>
      <c r="E250" s="16">
        <v>398</v>
      </c>
      <c r="F250" s="16">
        <v>639</v>
      </c>
      <c r="G250" s="16">
        <v>212</v>
      </c>
      <c r="H250" s="16">
        <v>428</v>
      </c>
      <c r="I250" s="16">
        <v>144</v>
      </c>
      <c r="J250" s="16">
        <v>421</v>
      </c>
      <c r="K250" s="109" t="s">
        <v>451</v>
      </c>
      <c r="L250" s="109" t="s">
        <v>451</v>
      </c>
    </row>
    <row r="251" spans="2:12" x14ac:dyDescent="0.2">
      <c r="C251" s="8"/>
      <c r="D251" s="2"/>
      <c r="E251" s="2"/>
      <c r="F251" s="2"/>
      <c r="G251" s="2"/>
      <c r="H251" s="2"/>
      <c r="I251" s="2"/>
      <c r="J251" s="2"/>
      <c r="K251" s="2"/>
      <c r="L251" s="2"/>
    </row>
    <row r="252" spans="2:12" x14ac:dyDescent="0.2">
      <c r="B252" s="95" t="s">
        <v>91</v>
      </c>
      <c r="C252" s="25">
        <v>635</v>
      </c>
      <c r="D252" s="16">
        <v>727</v>
      </c>
      <c r="E252" s="16">
        <v>391</v>
      </c>
      <c r="F252" s="16">
        <v>630</v>
      </c>
      <c r="G252" s="16">
        <v>238</v>
      </c>
      <c r="H252" s="16">
        <v>411</v>
      </c>
      <c r="I252" s="16">
        <v>127</v>
      </c>
      <c r="J252" s="16">
        <v>376</v>
      </c>
      <c r="K252" s="109" t="s">
        <v>451</v>
      </c>
      <c r="L252" s="109" t="s">
        <v>451</v>
      </c>
    </row>
    <row r="253" spans="2:12" x14ac:dyDescent="0.2">
      <c r="B253" s="95" t="s">
        <v>92</v>
      </c>
      <c r="C253" s="25">
        <v>371</v>
      </c>
      <c r="D253" s="16">
        <v>490</v>
      </c>
      <c r="E253" s="16">
        <v>248</v>
      </c>
      <c r="F253" s="16">
        <v>415</v>
      </c>
      <c r="G253" s="16">
        <v>142</v>
      </c>
      <c r="H253" s="16">
        <v>272</v>
      </c>
      <c r="I253" s="16">
        <v>81</v>
      </c>
      <c r="J253" s="16">
        <v>212</v>
      </c>
      <c r="K253" s="17">
        <v>4</v>
      </c>
      <c r="L253" s="17">
        <v>3</v>
      </c>
    </row>
    <row r="254" spans="2:12" x14ac:dyDescent="0.2">
      <c r="B254" s="95" t="s">
        <v>93</v>
      </c>
      <c r="C254" s="25">
        <v>210</v>
      </c>
      <c r="D254" s="16">
        <v>260</v>
      </c>
      <c r="E254" s="16">
        <v>121</v>
      </c>
      <c r="F254" s="16">
        <v>211</v>
      </c>
      <c r="G254" s="16">
        <v>89</v>
      </c>
      <c r="H254" s="16">
        <v>139</v>
      </c>
      <c r="I254" s="16">
        <v>58</v>
      </c>
      <c r="J254" s="16">
        <v>120</v>
      </c>
      <c r="K254" s="109" t="s">
        <v>451</v>
      </c>
      <c r="L254" s="109" t="s">
        <v>451</v>
      </c>
    </row>
    <row r="255" spans="2:12" x14ac:dyDescent="0.2">
      <c r="B255" s="95" t="s">
        <v>94</v>
      </c>
      <c r="C255" s="25">
        <v>165</v>
      </c>
      <c r="D255" s="16">
        <v>232</v>
      </c>
      <c r="E255" s="16">
        <v>108</v>
      </c>
      <c r="F255" s="16">
        <v>176</v>
      </c>
      <c r="G255" s="16">
        <v>67</v>
      </c>
      <c r="H255" s="16">
        <v>132</v>
      </c>
      <c r="I255" s="16">
        <v>47</v>
      </c>
      <c r="J255" s="16">
        <v>115</v>
      </c>
      <c r="K255" s="109" t="s">
        <v>451</v>
      </c>
      <c r="L255" s="109" t="s">
        <v>451</v>
      </c>
    </row>
    <row r="256" spans="2:12" x14ac:dyDescent="0.2">
      <c r="B256" s="95" t="s">
        <v>95</v>
      </c>
      <c r="C256" s="25">
        <v>26</v>
      </c>
      <c r="D256" s="16">
        <v>35</v>
      </c>
      <c r="E256" s="16">
        <v>19</v>
      </c>
      <c r="F256" s="16">
        <v>21</v>
      </c>
      <c r="G256" s="16">
        <v>11</v>
      </c>
      <c r="H256" s="16">
        <v>23</v>
      </c>
      <c r="I256" s="16">
        <v>10</v>
      </c>
      <c r="J256" s="16">
        <v>11</v>
      </c>
      <c r="K256" s="109" t="s">
        <v>451</v>
      </c>
      <c r="L256" s="109" t="s">
        <v>451</v>
      </c>
    </row>
    <row r="257" spans="2:12" x14ac:dyDescent="0.2">
      <c r="C257" s="8"/>
      <c r="D257" s="2"/>
      <c r="E257" s="2"/>
      <c r="F257" s="2"/>
      <c r="G257" s="2"/>
      <c r="H257" s="2"/>
      <c r="I257" s="2"/>
      <c r="J257" s="2"/>
      <c r="K257" s="2"/>
      <c r="L257" s="2"/>
    </row>
    <row r="258" spans="2:12" x14ac:dyDescent="0.2">
      <c r="B258" s="95" t="s">
        <v>96</v>
      </c>
      <c r="C258" s="25">
        <v>405</v>
      </c>
      <c r="D258" s="16">
        <v>499</v>
      </c>
      <c r="E258" s="16">
        <v>219</v>
      </c>
      <c r="F258" s="16">
        <v>439</v>
      </c>
      <c r="G258" s="16">
        <v>142</v>
      </c>
      <c r="H258" s="16">
        <v>336</v>
      </c>
      <c r="I258" s="16">
        <v>88</v>
      </c>
      <c r="J258" s="16">
        <v>321</v>
      </c>
      <c r="K258" s="17">
        <v>30</v>
      </c>
      <c r="L258" s="17">
        <v>14</v>
      </c>
    </row>
    <row r="259" spans="2:12" x14ac:dyDescent="0.2">
      <c r="B259" s="95" t="s">
        <v>97</v>
      </c>
      <c r="C259" s="25">
        <v>209</v>
      </c>
      <c r="D259" s="16">
        <v>267</v>
      </c>
      <c r="E259" s="16">
        <v>136</v>
      </c>
      <c r="F259" s="16">
        <v>241</v>
      </c>
      <c r="G259" s="16">
        <v>89</v>
      </c>
      <c r="H259" s="16">
        <v>143</v>
      </c>
      <c r="I259" s="16">
        <v>67</v>
      </c>
      <c r="J259" s="16">
        <v>108</v>
      </c>
      <c r="K259" s="109" t="s">
        <v>451</v>
      </c>
      <c r="L259" s="109" t="s">
        <v>451</v>
      </c>
    </row>
    <row r="260" spans="2:12" x14ac:dyDescent="0.2">
      <c r="B260" s="95" t="s">
        <v>98</v>
      </c>
      <c r="C260" s="25">
        <v>364</v>
      </c>
      <c r="D260" s="16">
        <v>400</v>
      </c>
      <c r="E260" s="16">
        <v>238</v>
      </c>
      <c r="F260" s="16">
        <v>381</v>
      </c>
      <c r="G260" s="16">
        <v>152</v>
      </c>
      <c r="H260" s="16">
        <v>251</v>
      </c>
      <c r="I260" s="16">
        <v>90</v>
      </c>
      <c r="J260" s="16">
        <v>254</v>
      </c>
      <c r="K260" s="17">
        <v>1</v>
      </c>
      <c r="L260" s="17">
        <v>3</v>
      </c>
    </row>
    <row r="261" spans="2:12" x14ac:dyDescent="0.2">
      <c r="B261" s="95" t="s">
        <v>99</v>
      </c>
      <c r="C261" s="25">
        <v>357</v>
      </c>
      <c r="D261" s="16">
        <v>415</v>
      </c>
      <c r="E261" s="16">
        <v>223</v>
      </c>
      <c r="F261" s="16">
        <v>312</v>
      </c>
      <c r="G261" s="16">
        <v>149</v>
      </c>
      <c r="H261" s="16">
        <v>253</v>
      </c>
      <c r="I261" s="16">
        <v>87</v>
      </c>
      <c r="J261" s="16">
        <v>256</v>
      </c>
      <c r="K261" s="109" t="s">
        <v>451</v>
      </c>
      <c r="L261" s="109" t="s">
        <v>451</v>
      </c>
    </row>
    <row r="262" spans="2:12" x14ac:dyDescent="0.2">
      <c r="B262" s="95" t="s">
        <v>100</v>
      </c>
      <c r="C262" s="25">
        <v>279</v>
      </c>
      <c r="D262" s="16">
        <v>288</v>
      </c>
      <c r="E262" s="16">
        <v>178</v>
      </c>
      <c r="F262" s="16">
        <v>256</v>
      </c>
      <c r="G262" s="16">
        <v>89</v>
      </c>
      <c r="H262" s="16">
        <v>160</v>
      </c>
      <c r="I262" s="16">
        <v>63</v>
      </c>
      <c r="J262" s="16">
        <v>131</v>
      </c>
      <c r="K262" s="109" t="s">
        <v>451</v>
      </c>
      <c r="L262" s="109" t="s">
        <v>451</v>
      </c>
    </row>
    <row r="263" spans="2:12" x14ac:dyDescent="0.2">
      <c r="C263" s="8"/>
      <c r="D263" s="2"/>
      <c r="E263" s="2"/>
      <c r="F263" s="2"/>
      <c r="G263" s="2"/>
      <c r="H263" s="2"/>
      <c r="I263" s="2"/>
      <c r="J263" s="2"/>
      <c r="K263" s="2"/>
      <c r="L263" s="2"/>
    </row>
    <row r="264" spans="2:12" x14ac:dyDescent="0.2">
      <c r="B264" s="95" t="s">
        <v>101</v>
      </c>
      <c r="C264" s="25">
        <v>246</v>
      </c>
      <c r="D264" s="16">
        <v>332</v>
      </c>
      <c r="E264" s="16">
        <v>165</v>
      </c>
      <c r="F264" s="16">
        <v>262</v>
      </c>
      <c r="G264" s="16">
        <v>102</v>
      </c>
      <c r="H264" s="16">
        <v>200</v>
      </c>
      <c r="I264" s="16">
        <v>68</v>
      </c>
      <c r="J264" s="16">
        <v>190</v>
      </c>
      <c r="K264" s="109" t="s">
        <v>451</v>
      </c>
      <c r="L264" s="109" t="s">
        <v>451</v>
      </c>
    </row>
    <row r="265" spans="2:12" x14ac:dyDescent="0.2">
      <c r="B265" s="95" t="s">
        <v>102</v>
      </c>
      <c r="C265" s="25">
        <v>238</v>
      </c>
      <c r="D265" s="16">
        <v>244</v>
      </c>
      <c r="E265" s="16">
        <v>135</v>
      </c>
      <c r="F265" s="16">
        <v>226</v>
      </c>
      <c r="G265" s="16">
        <v>88</v>
      </c>
      <c r="H265" s="16">
        <v>142</v>
      </c>
      <c r="I265" s="16">
        <v>70</v>
      </c>
      <c r="J265" s="16">
        <v>129</v>
      </c>
      <c r="K265" s="109" t="s">
        <v>451</v>
      </c>
      <c r="L265" s="109" t="s">
        <v>451</v>
      </c>
    </row>
    <row r="266" spans="2:12" x14ac:dyDescent="0.2">
      <c r="B266" s="95" t="s">
        <v>103</v>
      </c>
      <c r="C266" s="25">
        <v>228</v>
      </c>
      <c r="D266" s="16">
        <v>276</v>
      </c>
      <c r="E266" s="16">
        <v>138</v>
      </c>
      <c r="F266" s="16">
        <v>207</v>
      </c>
      <c r="G266" s="16">
        <v>80</v>
      </c>
      <c r="H266" s="16">
        <v>141</v>
      </c>
      <c r="I266" s="16">
        <v>45</v>
      </c>
      <c r="J266" s="16">
        <v>132</v>
      </c>
      <c r="K266" s="109" t="s">
        <v>451</v>
      </c>
      <c r="L266" s="109" t="s">
        <v>451</v>
      </c>
    </row>
    <row r="267" spans="2:12" x14ac:dyDescent="0.2">
      <c r="B267" s="95" t="s">
        <v>104</v>
      </c>
      <c r="C267" s="25">
        <v>189</v>
      </c>
      <c r="D267" s="16">
        <v>235</v>
      </c>
      <c r="E267" s="16">
        <v>144</v>
      </c>
      <c r="F267" s="16">
        <v>202</v>
      </c>
      <c r="G267" s="16">
        <v>61</v>
      </c>
      <c r="H267" s="16">
        <v>172</v>
      </c>
      <c r="I267" s="16">
        <v>61</v>
      </c>
      <c r="J267" s="16">
        <v>156</v>
      </c>
      <c r="K267" s="109" t="s">
        <v>451</v>
      </c>
      <c r="L267" s="109" t="s">
        <v>451</v>
      </c>
    </row>
    <row r="268" spans="2:12" x14ac:dyDescent="0.2">
      <c r="B268" s="95" t="s">
        <v>105</v>
      </c>
      <c r="C268" s="25">
        <v>99</v>
      </c>
      <c r="D268" s="16">
        <v>136</v>
      </c>
      <c r="E268" s="16">
        <v>70</v>
      </c>
      <c r="F268" s="16">
        <v>108</v>
      </c>
      <c r="G268" s="16">
        <v>38</v>
      </c>
      <c r="H268" s="16">
        <v>67</v>
      </c>
      <c r="I268" s="16">
        <v>22</v>
      </c>
      <c r="J268" s="16">
        <v>69</v>
      </c>
      <c r="K268" s="109" t="s">
        <v>451</v>
      </c>
      <c r="L268" s="109" t="s">
        <v>451</v>
      </c>
    </row>
    <row r="269" spans="2:12" x14ac:dyDescent="0.2">
      <c r="B269" s="95" t="s">
        <v>106</v>
      </c>
      <c r="C269" s="25">
        <v>132</v>
      </c>
      <c r="D269" s="16">
        <v>111</v>
      </c>
      <c r="E269" s="16">
        <v>65</v>
      </c>
      <c r="F269" s="16">
        <v>110</v>
      </c>
      <c r="G269" s="16">
        <v>41</v>
      </c>
      <c r="H269" s="16">
        <v>72</v>
      </c>
      <c r="I269" s="16">
        <v>19</v>
      </c>
      <c r="J269" s="16">
        <v>53</v>
      </c>
      <c r="K269" s="109" t="s">
        <v>451</v>
      </c>
      <c r="L269" s="109" t="s">
        <v>451</v>
      </c>
    </row>
    <row r="270" spans="2:12" x14ac:dyDescent="0.2">
      <c r="B270" s="95" t="s">
        <v>107</v>
      </c>
      <c r="C270" s="25">
        <v>199</v>
      </c>
      <c r="D270" s="16">
        <v>215</v>
      </c>
      <c r="E270" s="16">
        <v>148</v>
      </c>
      <c r="F270" s="16">
        <v>195</v>
      </c>
      <c r="G270" s="16">
        <v>55</v>
      </c>
      <c r="H270" s="16">
        <v>105</v>
      </c>
      <c r="I270" s="16">
        <v>50</v>
      </c>
      <c r="J270" s="16">
        <v>94</v>
      </c>
      <c r="K270" s="109" t="s">
        <v>451</v>
      </c>
      <c r="L270" s="109" t="s">
        <v>451</v>
      </c>
    </row>
    <row r="271" spans="2:12" x14ac:dyDescent="0.2">
      <c r="B271" s="95" t="s">
        <v>108</v>
      </c>
      <c r="C271" s="25">
        <v>209</v>
      </c>
      <c r="D271" s="16">
        <v>231</v>
      </c>
      <c r="E271" s="16">
        <v>112</v>
      </c>
      <c r="F271" s="16">
        <v>193</v>
      </c>
      <c r="G271" s="16">
        <v>81</v>
      </c>
      <c r="H271" s="16">
        <v>125</v>
      </c>
      <c r="I271" s="16">
        <v>48</v>
      </c>
      <c r="J271" s="16">
        <v>126</v>
      </c>
      <c r="K271" s="109" t="s">
        <v>451</v>
      </c>
      <c r="L271" s="109" t="s">
        <v>451</v>
      </c>
    </row>
    <row r="272" spans="2:12" x14ac:dyDescent="0.2">
      <c r="B272" s="95" t="s">
        <v>109</v>
      </c>
      <c r="C272" s="25">
        <v>246</v>
      </c>
      <c r="D272" s="16">
        <v>284</v>
      </c>
      <c r="E272" s="16">
        <v>159</v>
      </c>
      <c r="F272" s="16">
        <v>225</v>
      </c>
      <c r="G272" s="16">
        <v>90</v>
      </c>
      <c r="H272" s="16">
        <v>137</v>
      </c>
      <c r="I272" s="16">
        <v>37</v>
      </c>
      <c r="J272" s="16">
        <v>120</v>
      </c>
      <c r="K272" s="109" t="s">
        <v>451</v>
      </c>
      <c r="L272" s="109" t="s">
        <v>451</v>
      </c>
    </row>
    <row r="273" spans="2:12" x14ac:dyDescent="0.2">
      <c r="B273" s="95" t="s">
        <v>110</v>
      </c>
      <c r="C273" s="25">
        <v>310</v>
      </c>
      <c r="D273" s="16">
        <v>405</v>
      </c>
      <c r="E273" s="16">
        <v>212</v>
      </c>
      <c r="F273" s="16">
        <v>317</v>
      </c>
      <c r="G273" s="16">
        <v>128</v>
      </c>
      <c r="H273" s="16">
        <v>230</v>
      </c>
      <c r="I273" s="16">
        <v>92</v>
      </c>
      <c r="J273" s="16">
        <v>177</v>
      </c>
      <c r="K273" s="109" t="s">
        <v>451</v>
      </c>
      <c r="L273" s="109" t="s">
        <v>451</v>
      </c>
    </row>
    <row r="274" spans="2:12" x14ac:dyDescent="0.2">
      <c r="C274" s="8"/>
      <c r="D274" s="2"/>
      <c r="E274" s="2"/>
      <c r="F274" s="2"/>
      <c r="G274" s="2"/>
      <c r="H274" s="2"/>
      <c r="I274" s="2"/>
      <c r="J274" s="2"/>
      <c r="K274" s="2"/>
      <c r="L274" s="2"/>
    </row>
    <row r="275" spans="2:12" x14ac:dyDescent="0.2">
      <c r="B275" s="95" t="s">
        <v>111</v>
      </c>
      <c r="C275" s="25">
        <v>562</v>
      </c>
      <c r="D275" s="16">
        <v>660</v>
      </c>
      <c r="E275" s="16">
        <v>342</v>
      </c>
      <c r="F275" s="16">
        <v>576</v>
      </c>
      <c r="G275" s="16">
        <v>214</v>
      </c>
      <c r="H275" s="16">
        <v>411</v>
      </c>
      <c r="I275" s="16">
        <v>170</v>
      </c>
      <c r="J275" s="16">
        <v>404</v>
      </c>
      <c r="K275" s="109" t="s">
        <v>451</v>
      </c>
      <c r="L275" s="109" t="s">
        <v>451</v>
      </c>
    </row>
    <row r="276" spans="2:12" x14ac:dyDescent="0.2">
      <c r="B276" s="95" t="s">
        <v>112</v>
      </c>
      <c r="C276" s="25">
        <v>154</v>
      </c>
      <c r="D276" s="16">
        <v>195</v>
      </c>
      <c r="E276" s="16">
        <v>94</v>
      </c>
      <c r="F276" s="16">
        <v>181</v>
      </c>
      <c r="G276" s="16">
        <v>79</v>
      </c>
      <c r="H276" s="16">
        <v>111</v>
      </c>
      <c r="I276" s="16">
        <v>51</v>
      </c>
      <c r="J276" s="16">
        <v>83</v>
      </c>
      <c r="K276" s="109" t="s">
        <v>451</v>
      </c>
      <c r="L276" s="109" t="s">
        <v>451</v>
      </c>
    </row>
    <row r="277" spans="2:12" x14ac:dyDescent="0.2">
      <c r="B277" s="95" t="s">
        <v>113</v>
      </c>
      <c r="C277" s="25">
        <v>118</v>
      </c>
      <c r="D277" s="16">
        <v>129</v>
      </c>
      <c r="E277" s="16">
        <v>99</v>
      </c>
      <c r="F277" s="16">
        <v>134</v>
      </c>
      <c r="G277" s="16">
        <v>49</v>
      </c>
      <c r="H277" s="16">
        <v>76</v>
      </c>
      <c r="I277" s="16">
        <v>42</v>
      </c>
      <c r="J277" s="16">
        <v>87</v>
      </c>
      <c r="K277" s="109" t="s">
        <v>451</v>
      </c>
      <c r="L277" s="109" t="s">
        <v>451</v>
      </c>
    </row>
    <row r="278" spans="2:12" x14ac:dyDescent="0.2">
      <c r="B278" s="95" t="s">
        <v>114</v>
      </c>
      <c r="C278" s="25">
        <v>316</v>
      </c>
      <c r="D278" s="16">
        <v>382</v>
      </c>
      <c r="E278" s="16">
        <v>196</v>
      </c>
      <c r="F278" s="16">
        <v>296</v>
      </c>
      <c r="G278" s="16">
        <v>109</v>
      </c>
      <c r="H278" s="16">
        <v>178</v>
      </c>
      <c r="I278" s="16">
        <v>69</v>
      </c>
      <c r="J278" s="16">
        <v>181</v>
      </c>
      <c r="K278" s="109" t="s">
        <v>451</v>
      </c>
      <c r="L278" s="109" t="s">
        <v>451</v>
      </c>
    </row>
    <row r="279" spans="2:12" x14ac:dyDescent="0.2">
      <c r="B279" s="95" t="s">
        <v>115</v>
      </c>
      <c r="C279" s="25">
        <v>205</v>
      </c>
      <c r="D279" s="16">
        <v>236</v>
      </c>
      <c r="E279" s="16">
        <v>139</v>
      </c>
      <c r="F279" s="16">
        <v>221</v>
      </c>
      <c r="G279" s="16">
        <v>71</v>
      </c>
      <c r="H279" s="16">
        <v>135</v>
      </c>
      <c r="I279" s="16">
        <v>49</v>
      </c>
      <c r="J279" s="16">
        <v>100</v>
      </c>
      <c r="K279" s="109" t="s">
        <v>451</v>
      </c>
      <c r="L279" s="109" t="s">
        <v>451</v>
      </c>
    </row>
    <row r="280" spans="2:12" x14ac:dyDescent="0.2">
      <c r="B280" s="95" t="s">
        <v>116</v>
      </c>
      <c r="C280" s="25">
        <v>243</v>
      </c>
      <c r="D280" s="16">
        <v>284</v>
      </c>
      <c r="E280" s="16">
        <v>171</v>
      </c>
      <c r="F280" s="16">
        <v>278</v>
      </c>
      <c r="G280" s="16">
        <v>90</v>
      </c>
      <c r="H280" s="16">
        <v>176</v>
      </c>
      <c r="I280" s="16">
        <v>79</v>
      </c>
      <c r="J280" s="16">
        <v>206</v>
      </c>
      <c r="K280" s="109" t="s">
        <v>451</v>
      </c>
      <c r="L280" s="109" t="s">
        <v>451</v>
      </c>
    </row>
    <row r="281" spans="2:12" x14ac:dyDescent="0.2">
      <c r="B281" s="95" t="s">
        <v>118</v>
      </c>
      <c r="C281" s="25">
        <v>525</v>
      </c>
      <c r="D281" s="16">
        <v>688</v>
      </c>
      <c r="E281" s="16">
        <v>357</v>
      </c>
      <c r="F281" s="16">
        <v>620</v>
      </c>
      <c r="G281" s="16">
        <v>226</v>
      </c>
      <c r="H281" s="16">
        <v>412</v>
      </c>
      <c r="I281" s="16">
        <v>145</v>
      </c>
      <c r="J281" s="16">
        <v>449</v>
      </c>
      <c r="K281" s="109" t="s">
        <v>451</v>
      </c>
      <c r="L281" s="109" t="s">
        <v>451</v>
      </c>
    </row>
    <row r="282" spans="2:12" x14ac:dyDescent="0.2">
      <c r="C282" s="8"/>
      <c r="D282" s="2"/>
      <c r="E282" s="2"/>
      <c r="F282" s="2"/>
      <c r="G282" s="2"/>
      <c r="H282" s="2"/>
      <c r="I282" s="2"/>
      <c r="J282" s="2"/>
      <c r="K282" s="2"/>
      <c r="L282" s="2"/>
    </row>
    <row r="283" spans="2:12" x14ac:dyDescent="0.2">
      <c r="B283" s="95" t="s">
        <v>119</v>
      </c>
      <c r="C283" s="25">
        <v>611</v>
      </c>
      <c r="D283" s="16">
        <v>805</v>
      </c>
      <c r="E283" s="16">
        <v>427</v>
      </c>
      <c r="F283" s="16">
        <v>662</v>
      </c>
      <c r="G283" s="16">
        <v>223</v>
      </c>
      <c r="H283" s="16">
        <v>426</v>
      </c>
      <c r="I283" s="16">
        <v>152</v>
      </c>
      <c r="J283" s="16">
        <v>368</v>
      </c>
      <c r="K283" s="109" t="s">
        <v>451</v>
      </c>
      <c r="L283" s="109" t="s">
        <v>451</v>
      </c>
    </row>
    <row r="284" spans="2:12" x14ac:dyDescent="0.2">
      <c r="B284" s="95" t="s">
        <v>120</v>
      </c>
      <c r="C284" s="25">
        <v>132</v>
      </c>
      <c r="D284" s="16">
        <v>175</v>
      </c>
      <c r="E284" s="16">
        <v>80</v>
      </c>
      <c r="F284" s="16">
        <v>127</v>
      </c>
      <c r="G284" s="16">
        <v>47</v>
      </c>
      <c r="H284" s="16">
        <v>98</v>
      </c>
      <c r="I284" s="16">
        <v>30</v>
      </c>
      <c r="J284" s="16">
        <v>130</v>
      </c>
      <c r="K284" s="109" t="s">
        <v>451</v>
      </c>
      <c r="L284" s="109" t="s">
        <v>451</v>
      </c>
    </row>
    <row r="285" spans="2:12" x14ac:dyDescent="0.2">
      <c r="B285" s="95" t="s">
        <v>121</v>
      </c>
      <c r="C285" s="25">
        <v>236</v>
      </c>
      <c r="D285" s="16">
        <v>317</v>
      </c>
      <c r="E285" s="16">
        <v>163</v>
      </c>
      <c r="F285" s="16">
        <v>227</v>
      </c>
      <c r="G285" s="16">
        <v>69</v>
      </c>
      <c r="H285" s="16">
        <v>143</v>
      </c>
      <c r="I285" s="16">
        <v>60</v>
      </c>
      <c r="J285" s="16">
        <v>152</v>
      </c>
      <c r="K285" s="109" t="s">
        <v>451</v>
      </c>
      <c r="L285" s="109" t="s">
        <v>451</v>
      </c>
    </row>
    <row r="286" spans="2:12" x14ac:dyDescent="0.2">
      <c r="B286" s="95" t="s">
        <v>122</v>
      </c>
      <c r="C286" s="25">
        <v>169</v>
      </c>
      <c r="D286" s="16">
        <v>218</v>
      </c>
      <c r="E286" s="16">
        <v>129</v>
      </c>
      <c r="F286" s="16">
        <v>227</v>
      </c>
      <c r="G286" s="16">
        <v>76</v>
      </c>
      <c r="H286" s="16">
        <v>129</v>
      </c>
      <c r="I286" s="16">
        <v>77</v>
      </c>
      <c r="J286" s="16">
        <v>178</v>
      </c>
      <c r="K286" s="109" t="s">
        <v>451</v>
      </c>
      <c r="L286" s="109" t="s">
        <v>451</v>
      </c>
    </row>
    <row r="287" spans="2:12" x14ac:dyDescent="0.2">
      <c r="B287" s="95" t="s">
        <v>123</v>
      </c>
      <c r="C287" s="25">
        <v>94</v>
      </c>
      <c r="D287" s="16">
        <v>123</v>
      </c>
      <c r="E287" s="16">
        <v>82</v>
      </c>
      <c r="F287" s="16">
        <v>115</v>
      </c>
      <c r="G287" s="16">
        <v>32</v>
      </c>
      <c r="H287" s="16">
        <v>52</v>
      </c>
      <c r="I287" s="16">
        <v>31</v>
      </c>
      <c r="J287" s="16">
        <v>46</v>
      </c>
      <c r="K287" s="109" t="s">
        <v>451</v>
      </c>
      <c r="L287" s="109" t="s">
        <v>451</v>
      </c>
    </row>
    <row r="288" spans="2:12" x14ac:dyDescent="0.2">
      <c r="B288" s="95" t="s">
        <v>124</v>
      </c>
      <c r="C288" s="25">
        <v>196</v>
      </c>
      <c r="D288" s="16">
        <v>219</v>
      </c>
      <c r="E288" s="16">
        <v>116</v>
      </c>
      <c r="F288" s="16">
        <v>176</v>
      </c>
      <c r="G288" s="16">
        <v>74</v>
      </c>
      <c r="H288" s="16">
        <v>122</v>
      </c>
      <c r="I288" s="16">
        <v>54</v>
      </c>
      <c r="J288" s="16">
        <v>118</v>
      </c>
      <c r="K288" s="109" t="s">
        <v>451</v>
      </c>
      <c r="L288" s="109" t="s">
        <v>451</v>
      </c>
    </row>
    <row r="289" spans="1:12" x14ac:dyDescent="0.2">
      <c r="B289" s="95" t="s">
        <v>125</v>
      </c>
      <c r="C289" s="25">
        <v>37</v>
      </c>
      <c r="D289" s="16">
        <v>32</v>
      </c>
      <c r="E289" s="16">
        <v>18</v>
      </c>
      <c r="F289" s="16">
        <v>31</v>
      </c>
      <c r="G289" s="16">
        <v>16</v>
      </c>
      <c r="H289" s="16">
        <v>17</v>
      </c>
      <c r="I289" s="16">
        <v>5</v>
      </c>
      <c r="J289" s="16">
        <v>21</v>
      </c>
      <c r="K289" s="109" t="s">
        <v>451</v>
      </c>
      <c r="L289" s="109" t="s">
        <v>451</v>
      </c>
    </row>
    <row r="290" spans="1:12" ht="18" thickBot="1" x14ac:dyDescent="0.25">
      <c r="B290" s="97"/>
      <c r="C290" s="105"/>
      <c r="D290" s="97"/>
      <c r="E290" s="97"/>
      <c r="F290" s="97"/>
      <c r="G290" s="97"/>
      <c r="H290" s="97"/>
      <c r="I290" s="106"/>
      <c r="J290" s="106"/>
      <c r="K290" s="97"/>
      <c r="L290" s="97"/>
    </row>
    <row r="291" spans="1:12" x14ac:dyDescent="0.2">
      <c r="C291" s="95" t="s">
        <v>26</v>
      </c>
      <c r="I291" s="110"/>
      <c r="J291" s="110"/>
    </row>
    <row r="292" spans="1:12" x14ac:dyDescent="0.2">
      <c r="A292" s="95"/>
    </row>
  </sheetData>
  <phoneticPr fontId="2"/>
  <pageMargins left="0.4" right="0.69" top="0.52" bottom="0.51" header="0.51200000000000001" footer="0.51200000000000001"/>
  <pageSetup paperSize="12" scale="75" orientation="portrait" r:id="rId1"/>
  <headerFooter alignWithMargins="0"/>
  <rowBreaks count="3" manualBreakCount="3">
    <brk id="73" max="11" man="1"/>
    <brk id="146" max="11" man="1"/>
    <brk id="219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39"/>
  <sheetViews>
    <sheetView showGridLines="0" zoomScale="75" zoomScaleNormal="100" workbookViewId="0">
      <selection activeCell="H142" sqref="H142"/>
    </sheetView>
  </sheetViews>
  <sheetFormatPr defaultColWidth="10.875" defaultRowHeight="17.25" x14ac:dyDescent="0.2"/>
  <cols>
    <col min="1" max="4" width="13.375" style="2" customWidth="1"/>
    <col min="5" max="5" width="12.125" style="2" customWidth="1"/>
    <col min="6" max="6" width="11.25" style="2" bestFit="1" customWidth="1"/>
    <col min="7" max="7" width="10.875" style="2"/>
    <col min="8" max="8" width="13.375" style="2" customWidth="1"/>
    <col min="9" max="10" width="12.125" style="2" customWidth="1"/>
    <col min="11" max="256" width="10.875" style="2"/>
    <col min="257" max="260" width="13.375" style="2" customWidth="1"/>
    <col min="261" max="261" width="12.125" style="2" customWidth="1"/>
    <col min="262" max="262" width="11.25" style="2" bestFit="1" customWidth="1"/>
    <col min="263" max="263" width="10.875" style="2"/>
    <col min="264" max="264" width="13.375" style="2" customWidth="1"/>
    <col min="265" max="266" width="12.125" style="2" customWidth="1"/>
    <col min="267" max="512" width="10.875" style="2"/>
    <col min="513" max="516" width="13.375" style="2" customWidth="1"/>
    <col min="517" max="517" width="12.125" style="2" customWidth="1"/>
    <col min="518" max="518" width="11.25" style="2" bestFit="1" customWidth="1"/>
    <col min="519" max="519" width="10.875" style="2"/>
    <col min="520" max="520" width="13.375" style="2" customWidth="1"/>
    <col min="521" max="522" width="12.125" style="2" customWidth="1"/>
    <col min="523" max="768" width="10.875" style="2"/>
    <col min="769" max="772" width="13.375" style="2" customWidth="1"/>
    <col min="773" max="773" width="12.125" style="2" customWidth="1"/>
    <col min="774" max="774" width="11.25" style="2" bestFit="1" customWidth="1"/>
    <col min="775" max="775" width="10.875" style="2"/>
    <col min="776" max="776" width="13.375" style="2" customWidth="1"/>
    <col min="777" max="778" width="12.125" style="2" customWidth="1"/>
    <col min="779" max="1024" width="10.875" style="2"/>
    <col min="1025" max="1028" width="13.375" style="2" customWidth="1"/>
    <col min="1029" max="1029" width="12.125" style="2" customWidth="1"/>
    <col min="1030" max="1030" width="11.25" style="2" bestFit="1" customWidth="1"/>
    <col min="1031" max="1031" width="10.875" style="2"/>
    <col min="1032" max="1032" width="13.375" style="2" customWidth="1"/>
    <col min="1033" max="1034" width="12.125" style="2" customWidth="1"/>
    <col min="1035" max="1280" width="10.875" style="2"/>
    <col min="1281" max="1284" width="13.375" style="2" customWidth="1"/>
    <col min="1285" max="1285" width="12.125" style="2" customWidth="1"/>
    <col min="1286" max="1286" width="11.25" style="2" bestFit="1" customWidth="1"/>
    <col min="1287" max="1287" width="10.875" style="2"/>
    <col min="1288" max="1288" width="13.375" style="2" customWidth="1"/>
    <col min="1289" max="1290" width="12.125" style="2" customWidth="1"/>
    <col min="1291" max="1536" width="10.875" style="2"/>
    <col min="1537" max="1540" width="13.375" style="2" customWidth="1"/>
    <col min="1541" max="1541" width="12.125" style="2" customWidth="1"/>
    <col min="1542" max="1542" width="11.25" style="2" bestFit="1" customWidth="1"/>
    <col min="1543" max="1543" width="10.875" style="2"/>
    <col min="1544" max="1544" width="13.375" style="2" customWidth="1"/>
    <col min="1545" max="1546" width="12.125" style="2" customWidth="1"/>
    <col min="1547" max="1792" width="10.875" style="2"/>
    <col min="1793" max="1796" width="13.375" style="2" customWidth="1"/>
    <col min="1797" max="1797" width="12.125" style="2" customWidth="1"/>
    <col min="1798" max="1798" width="11.25" style="2" bestFit="1" customWidth="1"/>
    <col min="1799" max="1799" width="10.875" style="2"/>
    <col min="1800" max="1800" width="13.375" style="2" customWidth="1"/>
    <col min="1801" max="1802" width="12.125" style="2" customWidth="1"/>
    <col min="1803" max="2048" width="10.875" style="2"/>
    <col min="2049" max="2052" width="13.375" style="2" customWidth="1"/>
    <col min="2053" max="2053" width="12.125" style="2" customWidth="1"/>
    <col min="2054" max="2054" width="11.25" style="2" bestFit="1" customWidth="1"/>
    <col min="2055" max="2055" width="10.875" style="2"/>
    <col min="2056" max="2056" width="13.375" style="2" customWidth="1"/>
    <col min="2057" max="2058" width="12.125" style="2" customWidth="1"/>
    <col min="2059" max="2304" width="10.875" style="2"/>
    <col min="2305" max="2308" width="13.375" style="2" customWidth="1"/>
    <col min="2309" max="2309" width="12.125" style="2" customWidth="1"/>
    <col min="2310" max="2310" width="11.25" style="2" bestFit="1" customWidth="1"/>
    <col min="2311" max="2311" width="10.875" style="2"/>
    <col min="2312" max="2312" width="13.375" style="2" customWidth="1"/>
    <col min="2313" max="2314" width="12.125" style="2" customWidth="1"/>
    <col min="2315" max="2560" width="10.875" style="2"/>
    <col min="2561" max="2564" width="13.375" style="2" customWidth="1"/>
    <col min="2565" max="2565" width="12.125" style="2" customWidth="1"/>
    <col min="2566" max="2566" width="11.25" style="2" bestFit="1" customWidth="1"/>
    <col min="2567" max="2567" width="10.875" style="2"/>
    <col min="2568" max="2568" width="13.375" style="2" customWidth="1"/>
    <col min="2569" max="2570" width="12.125" style="2" customWidth="1"/>
    <col min="2571" max="2816" width="10.875" style="2"/>
    <col min="2817" max="2820" width="13.375" style="2" customWidth="1"/>
    <col min="2821" max="2821" width="12.125" style="2" customWidth="1"/>
    <col min="2822" max="2822" width="11.25" style="2" bestFit="1" customWidth="1"/>
    <col min="2823" max="2823" width="10.875" style="2"/>
    <col min="2824" max="2824" width="13.375" style="2" customWidth="1"/>
    <col min="2825" max="2826" width="12.125" style="2" customWidth="1"/>
    <col min="2827" max="3072" width="10.875" style="2"/>
    <col min="3073" max="3076" width="13.375" style="2" customWidth="1"/>
    <col min="3077" max="3077" width="12.125" style="2" customWidth="1"/>
    <col min="3078" max="3078" width="11.25" style="2" bestFit="1" customWidth="1"/>
    <col min="3079" max="3079" width="10.875" style="2"/>
    <col min="3080" max="3080" width="13.375" style="2" customWidth="1"/>
    <col min="3081" max="3082" width="12.125" style="2" customWidth="1"/>
    <col min="3083" max="3328" width="10.875" style="2"/>
    <col min="3329" max="3332" width="13.375" style="2" customWidth="1"/>
    <col min="3333" max="3333" width="12.125" style="2" customWidth="1"/>
    <col min="3334" max="3334" width="11.25" style="2" bestFit="1" customWidth="1"/>
    <col min="3335" max="3335" width="10.875" style="2"/>
    <col min="3336" max="3336" width="13.375" style="2" customWidth="1"/>
    <col min="3337" max="3338" width="12.125" style="2" customWidth="1"/>
    <col min="3339" max="3584" width="10.875" style="2"/>
    <col min="3585" max="3588" width="13.375" style="2" customWidth="1"/>
    <col min="3589" max="3589" width="12.125" style="2" customWidth="1"/>
    <col min="3590" max="3590" width="11.25" style="2" bestFit="1" customWidth="1"/>
    <col min="3591" max="3591" width="10.875" style="2"/>
    <col min="3592" max="3592" width="13.375" style="2" customWidth="1"/>
    <col min="3593" max="3594" width="12.125" style="2" customWidth="1"/>
    <col min="3595" max="3840" width="10.875" style="2"/>
    <col min="3841" max="3844" width="13.375" style="2" customWidth="1"/>
    <col min="3845" max="3845" width="12.125" style="2" customWidth="1"/>
    <col min="3846" max="3846" width="11.25" style="2" bestFit="1" customWidth="1"/>
    <col min="3847" max="3847" width="10.875" style="2"/>
    <col min="3848" max="3848" width="13.375" style="2" customWidth="1"/>
    <col min="3849" max="3850" width="12.125" style="2" customWidth="1"/>
    <col min="3851" max="4096" width="10.875" style="2"/>
    <col min="4097" max="4100" width="13.375" style="2" customWidth="1"/>
    <col min="4101" max="4101" width="12.125" style="2" customWidth="1"/>
    <col min="4102" max="4102" width="11.25" style="2" bestFit="1" customWidth="1"/>
    <col min="4103" max="4103" width="10.875" style="2"/>
    <col min="4104" max="4104" width="13.375" style="2" customWidth="1"/>
    <col min="4105" max="4106" width="12.125" style="2" customWidth="1"/>
    <col min="4107" max="4352" width="10.875" style="2"/>
    <col min="4353" max="4356" width="13.375" style="2" customWidth="1"/>
    <col min="4357" max="4357" width="12.125" style="2" customWidth="1"/>
    <col min="4358" max="4358" width="11.25" style="2" bestFit="1" customWidth="1"/>
    <col min="4359" max="4359" width="10.875" style="2"/>
    <col min="4360" max="4360" width="13.375" style="2" customWidth="1"/>
    <col min="4361" max="4362" width="12.125" style="2" customWidth="1"/>
    <col min="4363" max="4608" width="10.875" style="2"/>
    <col min="4609" max="4612" width="13.375" style="2" customWidth="1"/>
    <col min="4613" max="4613" width="12.125" style="2" customWidth="1"/>
    <col min="4614" max="4614" width="11.25" style="2" bestFit="1" customWidth="1"/>
    <col min="4615" max="4615" width="10.875" style="2"/>
    <col min="4616" max="4616" width="13.375" style="2" customWidth="1"/>
    <col min="4617" max="4618" width="12.125" style="2" customWidth="1"/>
    <col min="4619" max="4864" width="10.875" style="2"/>
    <col min="4865" max="4868" width="13.375" style="2" customWidth="1"/>
    <col min="4869" max="4869" width="12.125" style="2" customWidth="1"/>
    <col min="4870" max="4870" width="11.25" style="2" bestFit="1" customWidth="1"/>
    <col min="4871" max="4871" width="10.875" style="2"/>
    <col min="4872" max="4872" width="13.375" style="2" customWidth="1"/>
    <col min="4873" max="4874" width="12.125" style="2" customWidth="1"/>
    <col min="4875" max="5120" width="10.875" style="2"/>
    <col min="5121" max="5124" width="13.375" style="2" customWidth="1"/>
    <col min="5125" max="5125" width="12.125" style="2" customWidth="1"/>
    <col min="5126" max="5126" width="11.25" style="2" bestFit="1" customWidth="1"/>
    <col min="5127" max="5127" width="10.875" style="2"/>
    <col min="5128" max="5128" width="13.375" style="2" customWidth="1"/>
    <col min="5129" max="5130" width="12.125" style="2" customWidth="1"/>
    <col min="5131" max="5376" width="10.875" style="2"/>
    <col min="5377" max="5380" width="13.375" style="2" customWidth="1"/>
    <col min="5381" max="5381" width="12.125" style="2" customWidth="1"/>
    <col min="5382" max="5382" width="11.25" style="2" bestFit="1" customWidth="1"/>
    <col min="5383" max="5383" width="10.875" style="2"/>
    <col min="5384" max="5384" width="13.375" style="2" customWidth="1"/>
    <col min="5385" max="5386" width="12.125" style="2" customWidth="1"/>
    <col min="5387" max="5632" width="10.875" style="2"/>
    <col min="5633" max="5636" width="13.375" style="2" customWidth="1"/>
    <col min="5637" max="5637" width="12.125" style="2" customWidth="1"/>
    <col min="5638" max="5638" width="11.25" style="2" bestFit="1" customWidth="1"/>
    <col min="5639" max="5639" width="10.875" style="2"/>
    <col min="5640" max="5640" width="13.375" style="2" customWidth="1"/>
    <col min="5641" max="5642" width="12.125" style="2" customWidth="1"/>
    <col min="5643" max="5888" width="10.875" style="2"/>
    <col min="5889" max="5892" width="13.375" style="2" customWidth="1"/>
    <col min="5893" max="5893" width="12.125" style="2" customWidth="1"/>
    <col min="5894" max="5894" width="11.25" style="2" bestFit="1" customWidth="1"/>
    <col min="5895" max="5895" width="10.875" style="2"/>
    <col min="5896" max="5896" width="13.375" style="2" customWidth="1"/>
    <col min="5897" max="5898" width="12.125" style="2" customWidth="1"/>
    <col min="5899" max="6144" width="10.875" style="2"/>
    <col min="6145" max="6148" width="13.375" style="2" customWidth="1"/>
    <col min="6149" max="6149" width="12.125" style="2" customWidth="1"/>
    <col min="6150" max="6150" width="11.25" style="2" bestFit="1" customWidth="1"/>
    <col min="6151" max="6151" width="10.875" style="2"/>
    <col min="6152" max="6152" width="13.375" style="2" customWidth="1"/>
    <col min="6153" max="6154" width="12.125" style="2" customWidth="1"/>
    <col min="6155" max="6400" width="10.875" style="2"/>
    <col min="6401" max="6404" width="13.375" style="2" customWidth="1"/>
    <col min="6405" max="6405" width="12.125" style="2" customWidth="1"/>
    <col min="6406" max="6406" width="11.25" style="2" bestFit="1" customWidth="1"/>
    <col min="6407" max="6407" width="10.875" style="2"/>
    <col min="6408" max="6408" width="13.375" style="2" customWidth="1"/>
    <col min="6409" max="6410" width="12.125" style="2" customWidth="1"/>
    <col min="6411" max="6656" width="10.875" style="2"/>
    <col min="6657" max="6660" width="13.375" style="2" customWidth="1"/>
    <col min="6661" max="6661" width="12.125" style="2" customWidth="1"/>
    <col min="6662" max="6662" width="11.25" style="2" bestFit="1" customWidth="1"/>
    <col min="6663" max="6663" width="10.875" style="2"/>
    <col min="6664" max="6664" width="13.375" style="2" customWidth="1"/>
    <col min="6665" max="6666" width="12.125" style="2" customWidth="1"/>
    <col min="6667" max="6912" width="10.875" style="2"/>
    <col min="6913" max="6916" width="13.375" style="2" customWidth="1"/>
    <col min="6917" max="6917" width="12.125" style="2" customWidth="1"/>
    <col min="6918" max="6918" width="11.25" style="2" bestFit="1" customWidth="1"/>
    <col min="6919" max="6919" width="10.875" style="2"/>
    <col min="6920" max="6920" width="13.375" style="2" customWidth="1"/>
    <col min="6921" max="6922" width="12.125" style="2" customWidth="1"/>
    <col min="6923" max="7168" width="10.875" style="2"/>
    <col min="7169" max="7172" width="13.375" style="2" customWidth="1"/>
    <col min="7173" max="7173" width="12.125" style="2" customWidth="1"/>
    <col min="7174" max="7174" width="11.25" style="2" bestFit="1" customWidth="1"/>
    <col min="7175" max="7175" width="10.875" style="2"/>
    <col min="7176" max="7176" width="13.375" style="2" customWidth="1"/>
    <col min="7177" max="7178" width="12.125" style="2" customWidth="1"/>
    <col min="7179" max="7424" width="10.875" style="2"/>
    <col min="7425" max="7428" width="13.375" style="2" customWidth="1"/>
    <col min="7429" max="7429" width="12.125" style="2" customWidth="1"/>
    <col min="7430" max="7430" width="11.25" style="2" bestFit="1" customWidth="1"/>
    <col min="7431" max="7431" width="10.875" style="2"/>
    <col min="7432" max="7432" width="13.375" style="2" customWidth="1"/>
    <col min="7433" max="7434" width="12.125" style="2" customWidth="1"/>
    <col min="7435" max="7680" width="10.875" style="2"/>
    <col min="7681" max="7684" width="13.375" style="2" customWidth="1"/>
    <col min="7685" max="7685" width="12.125" style="2" customWidth="1"/>
    <col min="7686" max="7686" width="11.25" style="2" bestFit="1" customWidth="1"/>
    <col min="7687" max="7687" width="10.875" style="2"/>
    <col min="7688" max="7688" width="13.375" style="2" customWidth="1"/>
    <col min="7689" max="7690" width="12.125" style="2" customWidth="1"/>
    <col min="7691" max="7936" width="10.875" style="2"/>
    <col min="7937" max="7940" width="13.375" style="2" customWidth="1"/>
    <col min="7941" max="7941" width="12.125" style="2" customWidth="1"/>
    <col min="7942" max="7942" width="11.25" style="2" bestFit="1" customWidth="1"/>
    <col min="7943" max="7943" width="10.875" style="2"/>
    <col min="7944" max="7944" width="13.375" style="2" customWidth="1"/>
    <col min="7945" max="7946" width="12.125" style="2" customWidth="1"/>
    <col min="7947" max="8192" width="10.875" style="2"/>
    <col min="8193" max="8196" width="13.375" style="2" customWidth="1"/>
    <col min="8197" max="8197" width="12.125" style="2" customWidth="1"/>
    <col min="8198" max="8198" width="11.25" style="2" bestFit="1" customWidth="1"/>
    <col min="8199" max="8199" width="10.875" style="2"/>
    <col min="8200" max="8200" width="13.375" style="2" customWidth="1"/>
    <col min="8201" max="8202" width="12.125" style="2" customWidth="1"/>
    <col min="8203" max="8448" width="10.875" style="2"/>
    <col min="8449" max="8452" width="13.375" style="2" customWidth="1"/>
    <col min="8453" max="8453" width="12.125" style="2" customWidth="1"/>
    <col min="8454" max="8454" width="11.25" style="2" bestFit="1" customWidth="1"/>
    <col min="8455" max="8455" width="10.875" style="2"/>
    <col min="8456" max="8456" width="13.375" style="2" customWidth="1"/>
    <col min="8457" max="8458" width="12.125" style="2" customWidth="1"/>
    <col min="8459" max="8704" width="10.875" style="2"/>
    <col min="8705" max="8708" width="13.375" style="2" customWidth="1"/>
    <col min="8709" max="8709" width="12.125" style="2" customWidth="1"/>
    <col min="8710" max="8710" width="11.25" style="2" bestFit="1" customWidth="1"/>
    <col min="8711" max="8711" width="10.875" style="2"/>
    <col min="8712" max="8712" width="13.375" style="2" customWidth="1"/>
    <col min="8713" max="8714" width="12.125" style="2" customWidth="1"/>
    <col min="8715" max="8960" width="10.875" style="2"/>
    <col min="8961" max="8964" width="13.375" style="2" customWidth="1"/>
    <col min="8965" max="8965" width="12.125" style="2" customWidth="1"/>
    <col min="8966" max="8966" width="11.25" style="2" bestFit="1" customWidth="1"/>
    <col min="8967" max="8967" width="10.875" style="2"/>
    <col min="8968" max="8968" width="13.375" style="2" customWidth="1"/>
    <col min="8969" max="8970" width="12.125" style="2" customWidth="1"/>
    <col min="8971" max="9216" width="10.875" style="2"/>
    <col min="9217" max="9220" width="13.375" style="2" customWidth="1"/>
    <col min="9221" max="9221" width="12.125" style="2" customWidth="1"/>
    <col min="9222" max="9222" width="11.25" style="2" bestFit="1" customWidth="1"/>
    <col min="9223" max="9223" width="10.875" style="2"/>
    <col min="9224" max="9224" width="13.375" style="2" customWidth="1"/>
    <col min="9225" max="9226" width="12.125" style="2" customWidth="1"/>
    <col min="9227" max="9472" width="10.875" style="2"/>
    <col min="9473" max="9476" width="13.375" style="2" customWidth="1"/>
    <col min="9477" max="9477" width="12.125" style="2" customWidth="1"/>
    <col min="9478" max="9478" width="11.25" style="2" bestFit="1" customWidth="1"/>
    <col min="9479" max="9479" width="10.875" style="2"/>
    <col min="9480" max="9480" width="13.375" style="2" customWidth="1"/>
    <col min="9481" max="9482" width="12.125" style="2" customWidth="1"/>
    <col min="9483" max="9728" width="10.875" style="2"/>
    <col min="9729" max="9732" width="13.375" style="2" customWidth="1"/>
    <col min="9733" max="9733" width="12.125" style="2" customWidth="1"/>
    <col min="9734" max="9734" width="11.25" style="2" bestFit="1" customWidth="1"/>
    <col min="9735" max="9735" width="10.875" style="2"/>
    <col min="9736" max="9736" width="13.375" style="2" customWidth="1"/>
    <col min="9737" max="9738" width="12.125" style="2" customWidth="1"/>
    <col min="9739" max="9984" width="10.875" style="2"/>
    <col min="9985" max="9988" width="13.375" style="2" customWidth="1"/>
    <col min="9989" max="9989" width="12.125" style="2" customWidth="1"/>
    <col min="9990" max="9990" width="11.25" style="2" bestFit="1" customWidth="1"/>
    <col min="9991" max="9991" width="10.875" style="2"/>
    <col min="9992" max="9992" width="13.375" style="2" customWidth="1"/>
    <col min="9993" max="9994" width="12.125" style="2" customWidth="1"/>
    <col min="9995" max="10240" width="10.875" style="2"/>
    <col min="10241" max="10244" width="13.375" style="2" customWidth="1"/>
    <col min="10245" max="10245" width="12.125" style="2" customWidth="1"/>
    <col min="10246" max="10246" width="11.25" style="2" bestFit="1" customWidth="1"/>
    <col min="10247" max="10247" width="10.875" style="2"/>
    <col min="10248" max="10248" width="13.375" style="2" customWidth="1"/>
    <col min="10249" max="10250" width="12.125" style="2" customWidth="1"/>
    <col min="10251" max="10496" width="10.875" style="2"/>
    <col min="10497" max="10500" width="13.375" style="2" customWidth="1"/>
    <col min="10501" max="10501" width="12.125" style="2" customWidth="1"/>
    <col min="10502" max="10502" width="11.25" style="2" bestFit="1" customWidth="1"/>
    <col min="10503" max="10503" width="10.875" style="2"/>
    <col min="10504" max="10504" width="13.375" style="2" customWidth="1"/>
    <col min="10505" max="10506" width="12.125" style="2" customWidth="1"/>
    <col min="10507" max="10752" width="10.875" style="2"/>
    <col min="10753" max="10756" width="13.375" style="2" customWidth="1"/>
    <col min="10757" max="10757" width="12.125" style="2" customWidth="1"/>
    <col min="10758" max="10758" width="11.25" style="2" bestFit="1" customWidth="1"/>
    <col min="10759" max="10759" width="10.875" style="2"/>
    <col min="10760" max="10760" width="13.375" style="2" customWidth="1"/>
    <col min="10761" max="10762" width="12.125" style="2" customWidth="1"/>
    <col min="10763" max="11008" width="10.875" style="2"/>
    <col min="11009" max="11012" width="13.375" style="2" customWidth="1"/>
    <col min="11013" max="11013" width="12.125" style="2" customWidth="1"/>
    <col min="11014" max="11014" width="11.25" style="2" bestFit="1" customWidth="1"/>
    <col min="11015" max="11015" width="10.875" style="2"/>
    <col min="11016" max="11016" width="13.375" style="2" customWidth="1"/>
    <col min="11017" max="11018" width="12.125" style="2" customWidth="1"/>
    <col min="11019" max="11264" width="10.875" style="2"/>
    <col min="11265" max="11268" width="13.375" style="2" customWidth="1"/>
    <col min="11269" max="11269" width="12.125" style="2" customWidth="1"/>
    <col min="11270" max="11270" width="11.25" style="2" bestFit="1" customWidth="1"/>
    <col min="11271" max="11271" width="10.875" style="2"/>
    <col min="11272" max="11272" width="13.375" style="2" customWidth="1"/>
    <col min="11273" max="11274" width="12.125" style="2" customWidth="1"/>
    <col min="11275" max="11520" width="10.875" style="2"/>
    <col min="11521" max="11524" width="13.375" style="2" customWidth="1"/>
    <col min="11525" max="11525" width="12.125" style="2" customWidth="1"/>
    <col min="11526" max="11526" width="11.25" style="2" bestFit="1" customWidth="1"/>
    <col min="11527" max="11527" width="10.875" style="2"/>
    <col min="11528" max="11528" width="13.375" style="2" customWidth="1"/>
    <col min="11529" max="11530" width="12.125" style="2" customWidth="1"/>
    <col min="11531" max="11776" width="10.875" style="2"/>
    <col min="11777" max="11780" width="13.375" style="2" customWidth="1"/>
    <col min="11781" max="11781" width="12.125" style="2" customWidth="1"/>
    <col min="11782" max="11782" width="11.25" style="2" bestFit="1" customWidth="1"/>
    <col min="11783" max="11783" width="10.875" style="2"/>
    <col min="11784" max="11784" width="13.375" style="2" customWidth="1"/>
    <col min="11785" max="11786" width="12.125" style="2" customWidth="1"/>
    <col min="11787" max="12032" width="10.875" style="2"/>
    <col min="12033" max="12036" width="13.375" style="2" customWidth="1"/>
    <col min="12037" max="12037" width="12.125" style="2" customWidth="1"/>
    <col min="12038" max="12038" width="11.25" style="2" bestFit="1" customWidth="1"/>
    <col min="12039" max="12039" width="10.875" style="2"/>
    <col min="12040" max="12040" width="13.375" style="2" customWidth="1"/>
    <col min="12041" max="12042" width="12.125" style="2" customWidth="1"/>
    <col min="12043" max="12288" width="10.875" style="2"/>
    <col min="12289" max="12292" width="13.375" style="2" customWidth="1"/>
    <col min="12293" max="12293" width="12.125" style="2" customWidth="1"/>
    <col min="12294" max="12294" width="11.25" style="2" bestFit="1" customWidth="1"/>
    <col min="12295" max="12295" width="10.875" style="2"/>
    <col min="12296" max="12296" width="13.375" style="2" customWidth="1"/>
    <col min="12297" max="12298" width="12.125" style="2" customWidth="1"/>
    <col min="12299" max="12544" width="10.875" style="2"/>
    <col min="12545" max="12548" width="13.375" style="2" customWidth="1"/>
    <col min="12549" max="12549" width="12.125" style="2" customWidth="1"/>
    <col min="12550" max="12550" width="11.25" style="2" bestFit="1" customWidth="1"/>
    <col min="12551" max="12551" width="10.875" style="2"/>
    <col min="12552" max="12552" width="13.375" style="2" customWidth="1"/>
    <col min="12553" max="12554" width="12.125" style="2" customWidth="1"/>
    <col min="12555" max="12800" width="10.875" style="2"/>
    <col min="12801" max="12804" width="13.375" style="2" customWidth="1"/>
    <col min="12805" max="12805" width="12.125" style="2" customWidth="1"/>
    <col min="12806" max="12806" width="11.25" style="2" bestFit="1" customWidth="1"/>
    <col min="12807" max="12807" width="10.875" style="2"/>
    <col min="12808" max="12808" width="13.375" style="2" customWidth="1"/>
    <col min="12809" max="12810" width="12.125" style="2" customWidth="1"/>
    <col min="12811" max="13056" width="10.875" style="2"/>
    <col min="13057" max="13060" width="13.375" style="2" customWidth="1"/>
    <col min="13061" max="13061" width="12.125" style="2" customWidth="1"/>
    <col min="13062" max="13062" width="11.25" style="2" bestFit="1" customWidth="1"/>
    <col min="13063" max="13063" width="10.875" style="2"/>
    <col min="13064" max="13064" width="13.375" style="2" customWidth="1"/>
    <col min="13065" max="13066" width="12.125" style="2" customWidth="1"/>
    <col min="13067" max="13312" width="10.875" style="2"/>
    <col min="13313" max="13316" width="13.375" style="2" customWidth="1"/>
    <col min="13317" max="13317" width="12.125" style="2" customWidth="1"/>
    <col min="13318" max="13318" width="11.25" style="2" bestFit="1" customWidth="1"/>
    <col min="13319" max="13319" width="10.875" style="2"/>
    <col min="13320" max="13320" width="13.375" style="2" customWidth="1"/>
    <col min="13321" max="13322" width="12.125" style="2" customWidth="1"/>
    <col min="13323" max="13568" width="10.875" style="2"/>
    <col min="13569" max="13572" width="13.375" style="2" customWidth="1"/>
    <col min="13573" max="13573" width="12.125" style="2" customWidth="1"/>
    <col min="13574" max="13574" width="11.25" style="2" bestFit="1" customWidth="1"/>
    <col min="13575" max="13575" width="10.875" style="2"/>
    <col min="13576" max="13576" width="13.375" style="2" customWidth="1"/>
    <col min="13577" max="13578" width="12.125" style="2" customWidth="1"/>
    <col min="13579" max="13824" width="10.875" style="2"/>
    <col min="13825" max="13828" width="13.375" style="2" customWidth="1"/>
    <col min="13829" max="13829" width="12.125" style="2" customWidth="1"/>
    <col min="13830" max="13830" width="11.25" style="2" bestFit="1" customWidth="1"/>
    <col min="13831" max="13831" width="10.875" style="2"/>
    <col min="13832" max="13832" width="13.375" style="2" customWidth="1"/>
    <col min="13833" max="13834" width="12.125" style="2" customWidth="1"/>
    <col min="13835" max="14080" width="10.875" style="2"/>
    <col min="14081" max="14084" width="13.375" style="2" customWidth="1"/>
    <col min="14085" max="14085" width="12.125" style="2" customWidth="1"/>
    <col min="14086" max="14086" width="11.25" style="2" bestFit="1" customWidth="1"/>
    <col min="14087" max="14087" width="10.875" style="2"/>
    <col min="14088" max="14088" width="13.375" style="2" customWidth="1"/>
    <col min="14089" max="14090" width="12.125" style="2" customWidth="1"/>
    <col min="14091" max="14336" width="10.875" style="2"/>
    <col min="14337" max="14340" width="13.375" style="2" customWidth="1"/>
    <col min="14341" max="14341" width="12.125" style="2" customWidth="1"/>
    <col min="14342" max="14342" width="11.25" style="2" bestFit="1" customWidth="1"/>
    <col min="14343" max="14343" width="10.875" style="2"/>
    <col min="14344" max="14344" width="13.375" style="2" customWidth="1"/>
    <col min="14345" max="14346" width="12.125" style="2" customWidth="1"/>
    <col min="14347" max="14592" width="10.875" style="2"/>
    <col min="14593" max="14596" width="13.375" style="2" customWidth="1"/>
    <col min="14597" max="14597" width="12.125" style="2" customWidth="1"/>
    <col min="14598" max="14598" width="11.25" style="2" bestFit="1" customWidth="1"/>
    <col min="14599" max="14599" width="10.875" style="2"/>
    <col min="14600" max="14600" width="13.375" style="2" customWidth="1"/>
    <col min="14601" max="14602" width="12.125" style="2" customWidth="1"/>
    <col min="14603" max="14848" width="10.875" style="2"/>
    <col min="14849" max="14852" width="13.375" style="2" customWidth="1"/>
    <col min="14853" max="14853" width="12.125" style="2" customWidth="1"/>
    <col min="14854" max="14854" width="11.25" style="2" bestFit="1" customWidth="1"/>
    <col min="14855" max="14855" width="10.875" style="2"/>
    <col min="14856" max="14856" width="13.375" style="2" customWidth="1"/>
    <col min="14857" max="14858" width="12.125" style="2" customWidth="1"/>
    <col min="14859" max="15104" width="10.875" style="2"/>
    <col min="15105" max="15108" width="13.375" style="2" customWidth="1"/>
    <col min="15109" max="15109" width="12.125" style="2" customWidth="1"/>
    <col min="15110" max="15110" width="11.25" style="2" bestFit="1" customWidth="1"/>
    <col min="15111" max="15111" width="10.875" style="2"/>
    <col min="15112" max="15112" width="13.375" style="2" customWidth="1"/>
    <col min="15113" max="15114" width="12.125" style="2" customWidth="1"/>
    <col min="15115" max="15360" width="10.875" style="2"/>
    <col min="15361" max="15364" width="13.375" style="2" customWidth="1"/>
    <col min="15365" max="15365" width="12.125" style="2" customWidth="1"/>
    <col min="15366" max="15366" width="11.25" style="2" bestFit="1" customWidth="1"/>
    <col min="15367" max="15367" width="10.875" style="2"/>
    <col min="15368" max="15368" width="13.375" style="2" customWidth="1"/>
    <col min="15369" max="15370" width="12.125" style="2" customWidth="1"/>
    <col min="15371" max="15616" width="10.875" style="2"/>
    <col min="15617" max="15620" width="13.375" style="2" customWidth="1"/>
    <col min="15621" max="15621" width="12.125" style="2" customWidth="1"/>
    <col min="15622" max="15622" width="11.25" style="2" bestFit="1" customWidth="1"/>
    <col min="15623" max="15623" width="10.875" style="2"/>
    <col min="15624" max="15624" width="13.375" style="2" customWidth="1"/>
    <col min="15625" max="15626" width="12.125" style="2" customWidth="1"/>
    <col min="15627" max="15872" width="10.875" style="2"/>
    <col min="15873" max="15876" width="13.375" style="2" customWidth="1"/>
    <col min="15877" max="15877" width="12.125" style="2" customWidth="1"/>
    <col min="15878" max="15878" width="11.25" style="2" bestFit="1" customWidth="1"/>
    <col min="15879" max="15879" width="10.875" style="2"/>
    <col min="15880" max="15880" width="13.375" style="2" customWidth="1"/>
    <col min="15881" max="15882" width="12.125" style="2" customWidth="1"/>
    <col min="15883" max="16128" width="10.875" style="2"/>
    <col min="16129" max="16132" width="13.375" style="2" customWidth="1"/>
    <col min="16133" max="16133" width="12.125" style="2" customWidth="1"/>
    <col min="16134" max="16134" width="11.25" style="2" bestFit="1" customWidth="1"/>
    <col min="16135" max="16135" width="10.875" style="2"/>
    <col min="16136" max="16136" width="13.375" style="2" customWidth="1"/>
    <col min="16137" max="16138" width="12.125" style="2" customWidth="1"/>
    <col min="16139" max="16384" width="10.875" style="2"/>
  </cols>
  <sheetData>
    <row r="1" spans="1:13" x14ac:dyDescent="0.2">
      <c r="A1" s="1"/>
    </row>
    <row r="6" spans="1:13" x14ac:dyDescent="0.2">
      <c r="B6" s="42"/>
      <c r="C6" s="42"/>
      <c r="D6" s="42"/>
      <c r="E6" s="111" t="s">
        <v>452</v>
      </c>
      <c r="F6" s="75"/>
      <c r="G6" s="42"/>
      <c r="H6" s="42"/>
      <c r="I6" s="42"/>
      <c r="J6" s="42"/>
      <c r="K6" s="42"/>
      <c r="L6" s="42"/>
    </row>
    <row r="7" spans="1:13" ht="18" thickBot="1" x14ac:dyDescent="0.25">
      <c r="B7" s="4"/>
      <c r="C7" s="4"/>
      <c r="D7" s="4"/>
      <c r="E7" s="4"/>
      <c r="F7" s="56" t="s">
        <v>166</v>
      </c>
      <c r="G7" s="4"/>
      <c r="H7" s="4"/>
      <c r="I7" s="4"/>
      <c r="J7" s="4"/>
      <c r="K7" s="56" t="s">
        <v>453</v>
      </c>
      <c r="L7" s="4"/>
      <c r="M7" s="42"/>
    </row>
    <row r="8" spans="1:13" x14ac:dyDescent="0.2">
      <c r="C8" s="38"/>
      <c r="D8" s="9"/>
      <c r="E8" s="57" t="s">
        <v>454</v>
      </c>
      <c r="F8" s="9"/>
      <c r="G8" s="9"/>
      <c r="H8" s="38"/>
      <c r="I8" s="9"/>
      <c r="J8" s="57" t="s">
        <v>455</v>
      </c>
      <c r="K8" s="9"/>
      <c r="L8" s="9"/>
    </row>
    <row r="9" spans="1:13" x14ac:dyDescent="0.2">
      <c r="B9" s="9"/>
      <c r="C9" s="13" t="s">
        <v>456</v>
      </c>
      <c r="D9" s="13" t="s">
        <v>457</v>
      </c>
      <c r="E9" s="13" t="s">
        <v>458</v>
      </c>
      <c r="F9" s="13" t="s">
        <v>459</v>
      </c>
      <c r="G9" s="13" t="s">
        <v>460</v>
      </c>
      <c r="H9" s="13" t="s">
        <v>456</v>
      </c>
      <c r="I9" s="13" t="s">
        <v>457</v>
      </c>
      <c r="J9" s="13" t="s">
        <v>458</v>
      </c>
      <c r="K9" s="13" t="s">
        <v>459</v>
      </c>
      <c r="L9" s="13" t="s">
        <v>460</v>
      </c>
    </row>
    <row r="10" spans="1:13" x14ac:dyDescent="0.2">
      <c r="C10" s="8"/>
    </row>
    <row r="11" spans="1:13" x14ac:dyDescent="0.2">
      <c r="B11" s="53" t="s">
        <v>204</v>
      </c>
      <c r="C11" s="11">
        <f t="shared" ref="C11:L11" si="0">SUM(C13:C29)</f>
        <v>424878</v>
      </c>
      <c r="D11" s="6">
        <f t="shared" si="0"/>
        <v>112446</v>
      </c>
      <c r="E11" s="6">
        <f t="shared" si="0"/>
        <v>283098</v>
      </c>
      <c r="F11" s="6">
        <f t="shared" si="0"/>
        <v>14227</v>
      </c>
      <c r="G11" s="6">
        <f t="shared" si="0"/>
        <v>12691</v>
      </c>
      <c r="H11" s="6">
        <f t="shared" si="0"/>
        <v>485250</v>
      </c>
      <c r="I11" s="6">
        <f t="shared" si="0"/>
        <v>96965</v>
      </c>
      <c r="J11" s="6">
        <f t="shared" si="0"/>
        <v>283179</v>
      </c>
      <c r="K11" s="6">
        <f t="shared" si="0"/>
        <v>78601</v>
      </c>
      <c r="L11" s="6">
        <f t="shared" si="0"/>
        <v>23669</v>
      </c>
    </row>
    <row r="12" spans="1:13" x14ac:dyDescent="0.2">
      <c r="C12" s="8"/>
    </row>
    <row r="13" spans="1:13" x14ac:dyDescent="0.2">
      <c r="B13" s="1" t="s">
        <v>461</v>
      </c>
      <c r="C13" s="25">
        <v>31223</v>
      </c>
      <c r="D13" s="16">
        <v>31058</v>
      </c>
      <c r="E13" s="16">
        <v>157</v>
      </c>
      <c r="F13" s="17">
        <v>1</v>
      </c>
      <c r="G13" s="17">
        <v>5</v>
      </c>
      <c r="H13" s="16">
        <v>29492</v>
      </c>
      <c r="I13" s="16">
        <v>29184</v>
      </c>
      <c r="J13" s="16">
        <v>287</v>
      </c>
      <c r="K13" s="16">
        <v>2</v>
      </c>
      <c r="L13" s="16">
        <v>19</v>
      </c>
    </row>
    <row r="14" spans="1:13" x14ac:dyDescent="0.2">
      <c r="B14" s="1" t="s">
        <v>403</v>
      </c>
      <c r="C14" s="25">
        <v>27276</v>
      </c>
      <c r="D14" s="16">
        <v>24506</v>
      </c>
      <c r="E14" s="16">
        <v>2654</v>
      </c>
      <c r="F14" s="16">
        <v>6</v>
      </c>
      <c r="G14" s="16">
        <v>106</v>
      </c>
      <c r="H14" s="16">
        <v>28212</v>
      </c>
      <c r="I14" s="16">
        <v>23946</v>
      </c>
      <c r="J14" s="16">
        <v>3981</v>
      </c>
      <c r="K14" s="16">
        <v>5</v>
      </c>
      <c r="L14" s="16">
        <v>273</v>
      </c>
    </row>
    <row r="15" spans="1:13" x14ac:dyDescent="0.2">
      <c r="B15" s="1" t="s">
        <v>404</v>
      </c>
      <c r="C15" s="25">
        <v>33825</v>
      </c>
      <c r="D15" s="16">
        <v>21436</v>
      </c>
      <c r="E15" s="16">
        <v>11976</v>
      </c>
      <c r="F15" s="16">
        <v>14</v>
      </c>
      <c r="G15" s="16">
        <v>390</v>
      </c>
      <c r="H15" s="16">
        <v>35710</v>
      </c>
      <c r="I15" s="16">
        <v>17909</v>
      </c>
      <c r="J15" s="16">
        <v>16564</v>
      </c>
      <c r="K15" s="16">
        <v>42</v>
      </c>
      <c r="L15" s="16">
        <v>1168</v>
      </c>
    </row>
    <row r="16" spans="1:13" x14ac:dyDescent="0.2">
      <c r="B16" s="1" t="s">
        <v>405</v>
      </c>
      <c r="C16" s="25">
        <v>30237</v>
      </c>
      <c r="D16" s="16">
        <v>11115</v>
      </c>
      <c r="E16" s="16">
        <v>18321</v>
      </c>
      <c r="F16" s="16">
        <v>24</v>
      </c>
      <c r="G16" s="16">
        <v>763</v>
      </c>
      <c r="H16" s="16">
        <v>33468</v>
      </c>
      <c r="I16" s="16">
        <v>7798</v>
      </c>
      <c r="J16" s="16">
        <v>23666</v>
      </c>
      <c r="K16" s="16">
        <v>100</v>
      </c>
      <c r="L16" s="16">
        <v>1866</v>
      </c>
    </row>
    <row r="17" spans="2:12" x14ac:dyDescent="0.2">
      <c r="B17" s="1" t="s">
        <v>406</v>
      </c>
      <c r="C17" s="25">
        <v>30645</v>
      </c>
      <c r="D17" s="16">
        <v>6315</v>
      </c>
      <c r="E17" s="16">
        <v>22870</v>
      </c>
      <c r="F17" s="16">
        <v>39</v>
      </c>
      <c r="G17" s="16">
        <v>1140</v>
      </c>
      <c r="H17" s="16">
        <v>34126</v>
      </c>
      <c r="I17" s="16">
        <v>4059</v>
      </c>
      <c r="J17" s="16">
        <v>27322</v>
      </c>
      <c r="K17" s="16">
        <v>249</v>
      </c>
      <c r="L17" s="16">
        <v>2341</v>
      </c>
    </row>
    <row r="18" spans="2:12" x14ac:dyDescent="0.2">
      <c r="B18" s="1" t="s">
        <v>407</v>
      </c>
      <c r="C18" s="25">
        <v>31550</v>
      </c>
      <c r="D18" s="16">
        <v>4534</v>
      </c>
      <c r="E18" s="16">
        <v>25390</v>
      </c>
      <c r="F18" s="16">
        <v>94</v>
      </c>
      <c r="G18" s="16">
        <v>1315</v>
      </c>
      <c r="H18" s="16">
        <v>32985</v>
      </c>
      <c r="I18" s="16">
        <v>2367</v>
      </c>
      <c r="J18" s="16">
        <v>27784</v>
      </c>
      <c r="K18" s="16">
        <v>443</v>
      </c>
      <c r="L18" s="16">
        <v>2270</v>
      </c>
    </row>
    <row r="19" spans="2:12" x14ac:dyDescent="0.2">
      <c r="B19" s="1" t="s">
        <v>408</v>
      </c>
      <c r="C19" s="25">
        <v>35763</v>
      </c>
      <c r="D19" s="16">
        <v>4329</v>
      </c>
      <c r="E19" s="16">
        <v>29333</v>
      </c>
      <c r="F19" s="16">
        <v>217</v>
      </c>
      <c r="G19" s="16">
        <v>1623</v>
      </c>
      <c r="H19" s="16">
        <v>37230</v>
      </c>
      <c r="I19" s="16">
        <v>2131</v>
      </c>
      <c r="J19" s="16">
        <v>31124</v>
      </c>
      <c r="K19" s="16">
        <v>930</v>
      </c>
      <c r="L19" s="16">
        <v>2887</v>
      </c>
    </row>
    <row r="20" spans="2:12" x14ac:dyDescent="0.2">
      <c r="B20" s="1" t="s">
        <v>409</v>
      </c>
      <c r="C20" s="25">
        <v>42988</v>
      </c>
      <c r="D20" s="16">
        <v>3913</v>
      </c>
      <c r="E20" s="16">
        <v>36016</v>
      </c>
      <c r="F20" s="16">
        <v>513</v>
      </c>
      <c r="G20" s="16">
        <v>2213</v>
      </c>
      <c r="H20" s="16">
        <v>44841</v>
      </c>
      <c r="I20" s="16">
        <v>2148</v>
      </c>
      <c r="J20" s="16">
        <v>36789</v>
      </c>
      <c r="K20" s="16">
        <v>2117</v>
      </c>
      <c r="L20" s="16">
        <v>3524</v>
      </c>
    </row>
    <row r="21" spans="2:12" x14ac:dyDescent="0.2">
      <c r="B21" s="1" t="s">
        <v>410</v>
      </c>
      <c r="C21" s="25">
        <v>36296</v>
      </c>
      <c r="D21" s="16">
        <v>2051</v>
      </c>
      <c r="E21" s="16">
        <v>31368</v>
      </c>
      <c r="F21" s="16">
        <v>818</v>
      </c>
      <c r="G21" s="16">
        <v>1739</v>
      </c>
      <c r="H21" s="16">
        <v>39441</v>
      </c>
      <c r="I21" s="16">
        <v>1556</v>
      </c>
      <c r="J21" s="16">
        <v>31292</v>
      </c>
      <c r="K21" s="16">
        <v>3692</v>
      </c>
      <c r="L21" s="16">
        <v>2628</v>
      </c>
    </row>
    <row r="22" spans="2:12" x14ac:dyDescent="0.2">
      <c r="B22" s="1" t="s">
        <v>411</v>
      </c>
      <c r="C22" s="25">
        <v>32582</v>
      </c>
      <c r="D22" s="16">
        <v>1356</v>
      </c>
      <c r="E22" s="16">
        <v>28338</v>
      </c>
      <c r="F22" s="16">
        <v>1288</v>
      </c>
      <c r="G22" s="16">
        <v>1358</v>
      </c>
      <c r="H22" s="16">
        <v>35915</v>
      </c>
      <c r="I22" s="16">
        <v>1292</v>
      </c>
      <c r="J22" s="16">
        <v>26579</v>
      </c>
      <c r="K22" s="16">
        <v>5819</v>
      </c>
      <c r="L22" s="16">
        <v>1981</v>
      </c>
    </row>
    <row r="23" spans="2:12" x14ac:dyDescent="0.2">
      <c r="B23" s="1" t="s">
        <v>412</v>
      </c>
      <c r="C23" s="25">
        <v>31676</v>
      </c>
      <c r="D23" s="16">
        <v>939</v>
      </c>
      <c r="E23" s="16">
        <v>27521</v>
      </c>
      <c r="F23" s="16">
        <v>1955</v>
      </c>
      <c r="G23" s="16">
        <v>1031</v>
      </c>
      <c r="H23" s="16">
        <v>36882</v>
      </c>
      <c r="I23" s="16">
        <v>1364</v>
      </c>
      <c r="J23" s="16">
        <v>24550</v>
      </c>
      <c r="K23" s="16">
        <v>9053</v>
      </c>
      <c r="L23" s="16">
        <v>1608</v>
      </c>
    </row>
    <row r="24" spans="2:12" x14ac:dyDescent="0.2">
      <c r="B24" s="1" t="s">
        <v>413</v>
      </c>
      <c r="C24" s="25">
        <v>27658</v>
      </c>
      <c r="D24" s="16">
        <v>537</v>
      </c>
      <c r="E24" s="16">
        <v>23766</v>
      </c>
      <c r="F24" s="16">
        <v>2576</v>
      </c>
      <c r="G24" s="16">
        <v>586</v>
      </c>
      <c r="H24" s="16">
        <v>33635</v>
      </c>
      <c r="I24" s="16">
        <v>1390</v>
      </c>
      <c r="J24" s="16">
        <v>18380</v>
      </c>
      <c r="K24" s="16">
        <v>12288</v>
      </c>
      <c r="L24" s="16">
        <v>1295</v>
      </c>
    </row>
    <row r="25" spans="2:12" x14ac:dyDescent="0.2">
      <c r="B25" s="1" t="s">
        <v>414</v>
      </c>
      <c r="C25" s="25">
        <v>16823</v>
      </c>
      <c r="D25" s="16">
        <v>210</v>
      </c>
      <c r="E25" s="16">
        <v>13865</v>
      </c>
      <c r="F25" s="16">
        <v>2342</v>
      </c>
      <c r="G25" s="16">
        <v>263</v>
      </c>
      <c r="H25" s="16">
        <v>27158</v>
      </c>
      <c r="I25" s="16">
        <v>938</v>
      </c>
      <c r="J25" s="16">
        <v>10069</v>
      </c>
      <c r="K25" s="16">
        <v>14893</v>
      </c>
      <c r="L25" s="16">
        <v>952</v>
      </c>
    </row>
    <row r="26" spans="2:12" x14ac:dyDescent="0.2">
      <c r="B26" s="1" t="s">
        <v>415</v>
      </c>
      <c r="C26" s="25">
        <v>9713</v>
      </c>
      <c r="D26" s="16">
        <v>94</v>
      </c>
      <c r="E26" s="16">
        <v>7484</v>
      </c>
      <c r="F26" s="16">
        <v>1930</v>
      </c>
      <c r="G26" s="16">
        <v>102</v>
      </c>
      <c r="H26" s="16">
        <v>18515</v>
      </c>
      <c r="I26" s="16">
        <v>531</v>
      </c>
      <c r="J26" s="16">
        <v>3557</v>
      </c>
      <c r="K26" s="16">
        <v>13635</v>
      </c>
      <c r="L26" s="16">
        <v>496</v>
      </c>
    </row>
    <row r="27" spans="2:12" x14ac:dyDescent="0.2">
      <c r="B27" s="1" t="s">
        <v>462</v>
      </c>
      <c r="C27" s="25">
        <v>4809</v>
      </c>
      <c r="D27" s="16">
        <v>43</v>
      </c>
      <c r="E27" s="16">
        <v>3162</v>
      </c>
      <c r="F27" s="16">
        <v>1522</v>
      </c>
      <c r="G27" s="16">
        <v>42</v>
      </c>
      <c r="H27" s="16">
        <v>11742</v>
      </c>
      <c r="I27" s="16">
        <v>240</v>
      </c>
      <c r="J27" s="16">
        <v>1058</v>
      </c>
      <c r="K27" s="16">
        <v>9949</v>
      </c>
      <c r="L27" s="16">
        <v>261</v>
      </c>
    </row>
    <row r="28" spans="2:12" x14ac:dyDescent="0.2">
      <c r="B28" s="1" t="s">
        <v>463</v>
      </c>
      <c r="C28" s="25">
        <v>1556</v>
      </c>
      <c r="D28" s="16">
        <v>8</v>
      </c>
      <c r="E28" s="16">
        <v>795</v>
      </c>
      <c r="F28" s="16">
        <v>718</v>
      </c>
      <c r="G28" s="16">
        <v>13</v>
      </c>
      <c r="H28" s="16">
        <v>4831</v>
      </c>
      <c r="I28" s="16">
        <v>95</v>
      </c>
      <c r="J28" s="16">
        <v>161</v>
      </c>
      <c r="K28" s="16">
        <v>4389</v>
      </c>
      <c r="L28" s="16">
        <v>85</v>
      </c>
    </row>
    <row r="29" spans="2:12" x14ac:dyDescent="0.2">
      <c r="B29" s="1" t="s">
        <v>464</v>
      </c>
      <c r="C29" s="25">
        <f>237+21</f>
        <v>258</v>
      </c>
      <c r="D29" s="16">
        <v>2</v>
      </c>
      <c r="E29" s="16">
        <f>78+4</f>
        <v>82</v>
      </c>
      <c r="F29" s="16">
        <f>154+16</f>
        <v>170</v>
      </c>
      <c r="G29" s="16">
        <f>1+1</f>
        <v>2</v>
      </c>
      <c r="H29" s="16">
        <f>957+110</f>
        <v>1067</v>
      </c>
      <c r="I29" s="16">
        <v>17</v>
      </c>
      <c r="J29" s="16">
        <v>16</v>
      </c>
      <c r="K29" s="16">
        <f>888+107</f>
        <v>995</v>
      </c>
      <c r="L29" s="16">
        <f>13+2</f>
        <v>15</v>
      </c>
    </row>
    <row r="30" spans="2:12" ht="18" thickBot="1" x14ac:dyDescent="0.25">
      <c r="B30" s="4"/>
      <c r="C30" s="20"/>
      <c r="D30" s="21"/>
      <c r="E30" s="21"/>
      <c r="F30" s="21"/>
      <c r="G30" s="21"/>
      <c r="H30" s="21"/>
      <c r="I30" s="21"/>
      <c r="J30" s="21"/>
      <c r="K30" s="4"/>
      <c r="L30" s="4"/>
    </row>
    <row r="31" spans="2:12" x14ac:dyDescent="0.2">
      <c r="C31" s="1" t="s">
        <v>26</v>
      </c>
      <c r="H31" s="1" t="s">
        <v>465</v>
      </c>
    </row>
    <row r="33" spans="1:20" x14ac:dyDescent="0.2">
      <c r="A33" s="1"/>
      <c r="T33" s="42"/>
    </row>
    <row r="34" spans="1:20" x14ac:dyDescent="0.2">
      <c r="T34" s="42"/>
    </row>
    <row r="35" spans="1:20" x14ac:dyDescent="0.2">
      <c r="T35" s="42"/>
    </row>
    <row r="36" spans="1:20" x14ac:dyDescent="0.2">
      <c r="T36" s="42"/>
    </row>
    <row r="37" spans="1:20" x14ac:dyDescent="0.2">
      <c r="T37" s="42"/>
    </row>
    <row r="38" spans="1:20" x14ac:dyDescent="0.2">
      <c r="T38" s="42"/>
    </row>
    <row r="39" spans="1:20" x14ac:dyDescent="0.2">
      <c r="T39" s="42"/>
    </row>
  </sheetData>
  <phoneticPr fontId="2"/>
  <pageMargins left="0.32" right="0.54" top="0.55000000000000004" bottom="0.51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57</vt:i4>
      </vt:variant>
    </vt:vector>
  </HeadingPairs>
  <TitlesOfParts>
    <vt:vector size="82" baseType="lpstr">
      <vt:lpstr>B01推移</vt:lpstr>
      <vt:lpstr>B02A町村</vt:lpstr>
      <vt:lpstr>B02B外人</vt:lpstr>
      <vt:lpstr>B03住基</vt:lpstr>
      <vt:lpstr>B04外人</vt:lpstr>
      <vt:lpstr>B05A年齢</vt:lpstr>
      <vt:lpstr>B05B各歳</vt:lpstr>
      <vt:lpstr>B05C町村</vt:lpstr>
      <vt:lpstr>B06配偶</vt:lpstr>
      <vt:lpstr>B07配偶</vt:lpstr>
      <vt:lpstr>B08A動態</vt:lpstr>
      <vt:lpstr>B08B町村</vt:lpstr>
      <vt:lpstr>B08C余命</vt:lpstr>
      <vt:lpstr>B08D余命</vt:lpstr>
      <vt:lpstr>B09A移動</vt:lpstr>
      <vt:lpstr>B09B県別</vt:lpstr>
      <vt:lpstr>B09C町村</vt:lpstr>
      <vt:lpstr>B10A流出</vt:lpstr>
      <vt:lpstr>B10B流出</vt:lpstr>
      <vt:lpstr>B10C町村</vt:lpstr>
      <vt:lpstr>B10D町村</vt:lpstr>
      <vt:lpstr>B11A世帯</vt:lpstr>
      <vt:lpstr>B11B一般</vt:lpstr>
      <vt:lpstr>B11C家族</vt:lpstr>
      <vt:lpstr>B11D高齢</vt:lpstr>
      <vt:lpstr>B10B流出!\e</vt:lpstr>
      <vt:lpstr>B10C町村!\e</vt:lpstr>
      <vt:lpstr>B10D町村!\e</vt:lpstr>
      <vt:lpstr>\e</vt:lpstr>
      <vt:lpstr>B08B町村!\p</vt:lpstr>
      <vt:lpstr>B11D高齢!\w</vt:lpstr>
      <vt:lpstr>\w</vt:lpstr>
      <vt:lpstr>B01推移!Print_Area</vt:lpstr>
      <vt:lpstr>B02A町村!Print_Area</vt:lpstr>
      <vt:lpstr>B02B外人!Print_Area</vt:lpstr>
      <vt:lpstr>B03住基!Print_Area</vt:lpstr>
      <vt:lpstr>B04外人!Print_Area</vt:lpstr>
      <vt:lpstr>B05A年齢!Print_Area</vt:lpstr>
      <vt:lpstr>B05B各歳!Print_Area</vt:lpstr>
      <vt:lpstr>B05C町村!Print_Area</vt:lpstr>
      <vt:lpstr>B06配偶!Print_Area</vt:lpstr>
      <vt:lpstr>B07配偶!Print_Area</vt:lpstr>
      <vt:lpstr>B08A動態!Print_Area</vt:lpstr>
      <vt:lpstr>B08B町村!Print_Area</vt:lpstr>
      <vt:lpstr>B08C余命!Print_Area</vt:lpstr>
      <vt:lpstr>B08D余命!Print_Area</vt:lpstr>
      <vt:lpstr>B09A移動!Print_Area</vt:lpstr>
      <vt:lpstr>B09B県別!Print_Area</vt:lpstr>
      <vt:lpstr>B09C町村!Print_Area</vt:lpstr>
      <vt:lpstr>B10A流出!Print_Area</vt:lpstr>
      <vt:lpstr>B10B流出!Print_Area</vt:lpstr>
      <vt:lpstr>B10C町村!Print_Area</vt:lpstr>
      <vt:lpstr>B10D町村!Print_Area</vt:lpstr>
      <vt:lpstr>B11A世帯!Print_Area</vt:lpstr>
      <vt:lpstr>B11B一般!Print_Area</vt:lpstr>
      <vt:lpstr>B11C家族!Print_Area</vt:lpstr>
      <vt:lpstr>B11D高齢!Print_Area</vt:lpstr>
      <vt:lpstr>B01推移!Print_Area_MI</vt:lpstr>
      <vt:lpstr>B02A町村!Print_Area_MI</vt:lpstr>
      <vt:lpstr>B02B外人!Print_Area_MI</vt:lpstr>
      <vt:lpstr>B03住基!Print_Area_MI</vt:lpstr>
      <vt:lpstr>B04外人!Print_Area_MI</vt:lpstr>
      <vt:lpstr>B05A年齢!Print_Area_MI</vt:lpstr>
      <vt:lpstr>B05B各歳!Print_Area_MI</vt:lpstr>
      <vt:lpstr>B05C町村!Print_Area_MI</vt:lpstr>
      <vt:lpstr>B06配偶!Print_Area_MI</vt:lpstr>
      <vt:lpstr>B07配偶!Print_Area_MI</vt:lpstr>
      <vt:lpstr>B08A動態!Print_Area_MI</vt:lpstr>
      <vt:lpstr>B08B町村!Print_Area_MI</vt:lpstr>
      <vt:lpstr>B08C余命!Print_Area_MI</vt:lpstr>
      <vt:lpstr>B08D余命!Print_Area_MI</vt:lpstr>
      <vt:lpstr>B09A移動!Print_Area_MI</vt:lpstr>
      <vt:lpstr>B09B県別!Print_Area_MI</vt:lpstr>
      <vt:lpstr>B09C町村!Print_Area_MI</vt:lpstr>
      <vt:lpstr>B10A流出!Print_Area_MI</vt:lpstr>
      <vt:lpstr>B10B流出!Print_Area_MI</vt:lpstr>
      <vt:lpstr>B10C町村!Print_Area_MI</vt:lpstr>
      <vt:lpstr>B10D町村!Print_Area_MI</vt:lpstr>
      <vt:lpstr>B11A世帯!Print_Area_MI</vt:lpstr>
      <vt:lpstr>B11B一般!Print_Area_MI</vt:lpstr>
      <vt:lpstr>B11C家族!Print_Area_MI</vt:lpstr>
      <vt:lpstr>B11D高齢!Print_Area_MI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2018-06-14T07:43:05Z</dcterms:created>
  <dcterms:modified xsi:type="dcterms:W3CDTF">2018-06-14T07:49:10Z</dcterms:modified>
</cp:coreProperties>
</file>