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075" windowHeight="4695" firstSheet="2" activeTab="11"/>
  </bookViews>
  <sheets>
    <sheet name="G01A林家" sheetId="15" r:id="rId1"/>
    <sheet name="G01B林家" sheetId="4" r:id="rId2"/>
    <sheet name="G02林家" sheetId="5" r:id="rId3"/>
    <sheet name="G03町村" sheetId="6" r:id="rId4"/>
    <sheet name="G04町村" sheetId="7" r:id="rId5"/>
    <sheet name="G05町村" sheetId="8" r:id="rId6"/>
    <sheet name="G06保安" sheetId="9" r:id="rId7"/>
    <sheet name="G07保安" sheetId="10" r:id="rId8"/>
    <sheet name="G08素材" sheetId="11" r:id="rId9"/>
    <sheet name="G09所得" sheetId="12" r:id="rId10"/>
    <sheet name="G10製材" sheetId="13" r:id="rId11"/>
    <sheet name="G11製材" sheetId="14" r:id="rId12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xlnm.Print_Area" localSheetId="0">G01A林家!$A$1:$K$28</definedName>
    <definedName name="_xlnm.Print_Area" localSheetId="1">G01B林家!$A$1:$K$25</definedName>
    <definedName name="_xlnm.Print_Area" localSheetId="2">G02林家!$A$1:$K$30</definedName>
    <definedName name="_xlnm.Print_Area" localSheetId="3">G03町村!$A$1:$J$73</definedName>
    <definedName name="_xlnm.Print_Area" localSheetId="4">G04町村!$A$1:$J$73</definedName>
    <definedName name="_xlnm.Print_Area" localSheetId="5">G05町村!$A$1:$K$73</definedName>
    <definedName name="_xlnm.Print_Area" localSheetId="6">G06保安!$A$1:$K$20</definedName>
    <definedName name="_xlnm.Print_Area" localSheetId="7">G07保安!$A$1:$K$57</definedName>
    <definedName name="_xlnm.Print_Area" localSheetId="8">G08素材!$A$1:$K$73</definedName>
    <definedName name="_xlnm.Print_Area" localSheetId="9">G09所得!$A$1:$J$71</definedName>
    <definedName name="_xlnm.Print_Area" localSheetId="10">G10製材!$A$1:$K$38</definedName>
    <definedName name="_xlnm.Print_Area" localSheetId="11">G11製材!$A$1:$K$39</definedName>
    <definedName name="Print_Area_MI" localSheetId="0">G01A林家!$A$1:$K$28</definedName>
    <definedName name="Print_Area_MI" localSheetId="1">G01B林家!$A$1:$K$25</definedName>
    <definedName name="Print_Area_MI" localSheetId="2">G02林家!$A$1:$K$30</definedName>
    <definedName name="Print_Area_MI" localSheetId="3">G03町村!$A$1:$J$73</definedName>
    <definedName name="Print_Area_MI" localSheetId="4">G04町村!$A$1:$J$73</definedName>
    <definedName name="Print_Area_MI" localSheetId="5">G05町村!$A$1:$K$73</definedName>
    <definedName name="Print_Area_MI" localSheetId="6">G06保安!$A$1:$K$20</definedName>
    <definedName name="Print_Area_MI" localSheetId="7">G07保安!$A$1:$K$57</definedName>
    <definedName name="Print_Area_MI" localSheetId="8">G08素材!$A$1:$K$73</definedName>
    <definedName name="Print_Area_MI" localSheetId="9">G09所得!$A$1:$J$71</definedName>
    <definedName name="Print_Area_MI" localSheetId="10">G10製材!$A$1:$K$38</definedName>
    <definedName name="Print_Area_MI" localSheetId="11">G11製材!$A$1:$K$39</definedName>
  </definedNames>
  <calcPr calcId="145621"/>
</workbook>
</file>

<file path=xl/calcChain.xml><?xml version="1.0" encoding="utf-8"?>
<calcChain xmlns="http://schemas.openxmlformats.org/spreadsheetml/2006/main">
  <c r="K24" i="15" l="1"/>
  <c r="C24" i="15"/>
  <c r="K23" i="15"/>
  <c r="C23" i="15"/>
  <c r="K21" i="15"/>
  <c r="J21" i="15"/>
  <c r="I21" i="15"/>
  <c r="H21" i="15"/>
  <c r="G21" i="15"/>
  <c r="F21" i="15"/>
  <c r="E21" i="15"/>
  <c r="C21" i="15"/>
  <c r="C19" i="15"/>
  <c r="C18" i="15"/>
  <c r="K16" i="15"/>
  <c r="J16" i="15"/>
  <c r="I16" i="15"/>
  <c r="H16" i="15"/>
  <c r="G16" i="15"/>
  <c r="F16" i="15"/>
  <c r="E16" i="15"/>
  <c r="D16" i="15"/>
  <c r="C16" i="15" s="1"/>
  <c r="K36" i="14"/>
  <c r="K35" i="14"/>
  <c r="K34" i="14"/>
  <c r="K33" i="14"/>
  <c r="K32" i="14"/>
  <c r="K30" i="14"/>
  <c r="K29" i="14"/>
  <c r="K28" i="14"/>
  <c r="K27" i="14"/>
  <c r="D22" i="14"/>
  <c r="C22" i="14"/>
  <c r="D21" i="14"/>
  <c r="C21" i="14"/>
  <c r="D20" i="14"/>
  <c r="C20" i="14" s="1"/>
  <c r="D19" i="14"/>
  <c r="C19" i="14"/>
  <c r="D18" i="14"/>
  <c r="C18" i="14"/>
  <c r="D16" i="14"/>
  <c r="C16" i="14"/>
  <c r="D15" i="14"/>
  <c r="C15" i="14" s="1"/>
  <c r="K14" i="14"/>
  <c r="D14" i="14"/>
  <c r="C14" i="14"/>
  <c r="K13" i="14"/>
  <c r="D13" i="14"/>
  <c r="C13" i="14"/>
  <c r="K12" i="14"/>
  <c r="D12" i="14"/>
  <c r="C12" i="14"/>
  <c r="E20" i="13"/>
  <c r="E19" i="13"/>
  <c r="E18" i="13"/>
  <c r="E17" i="13"/>
  <c r="E15" i="13"/>
  <c r="E14" i="13"/>
  <c r="E13" i="13"/>
  <c r="E12" i="13"/>
  <c r="E11" i="13"/>
  <c r="J31" i="12"/>
  <c r="I31" i="12"/>
  <c r="H31" i="12"/>
  <c r="G31" i="12"/>
  <c r="F31" i="12"/>
  <c r="E31" i="12"/>
  <c r="D31" i="12"/>
  <c r="J27" i="12"/>
  <c r="I27" i="12"/>
  <c r="H27" i="12"/>
  <c r="G27" i="12"/>
  <c r="F27" i="12"/>
  <c r="E27" i="12"/>
  <c r="D27" i="12"/>
  <c r="J26" i="12"/>
  <c r="I26" i="12"/>
  <c r="H26" i="12"/>
  <c r="G26" i="12"/>
  <c r="E26" i="12"/>
  <c r="D26" i="12"/>
  <c r="I21" i="12"/>
  <c r="H21" i="12"/>
  <c r="G21" i="12"/>
  <c r="F21" i="12"/>
  <c r="E21" i="12"/>
  <c r="D21" i="12"/>
  <c r="J14" i="12"/>
  <c r="I14" i="12"/>
  <c r="H14" i="12"/>
  <c r="G14" i="12"/>
  <c r="F14" i="12"/>
  <c r="E14" i="12"/>
  <c r="D14" i="12"/>
  <c r="C69" i="11"/>
  <c r="C68" i="11"/>
  <c r="C67" i="11"/>
  <c r="C66" i="11"/>
  <c r="C65" i="11"/>
  <c r="C63" i="11"/>
  <c r="C62" i="11"/>
  <c r="C61" i="11"/>
  <c r="F45" i="11"/>
  <c r="F44" i="11"/>
  <c r="F43" i="11"/>
  <c r="F42" i="11"/>
  <c r="F41" i="11"/>
  <c r="F39" i="11"/>
  <c r="F38" i="11"/>
  <c r="F37" i="11"/>
  <c r="F36" i="11"/>
  <c r="F35" i="11"/>
  <c r="F34" i="11"/>
  <c r="F33" i="11"/>
  <c r="K26" i="11"/>
  <c r="D26" i="11"/>
  <c r="C26" i="11" s="1"/>
  <c r="K25" i="11"/>
  <c r="D25" i="11"/>
  <c r="C25" i="11"/>
  <c r="K24" i="11"/>
  <c r="D24" i="11"/>
  <c r="C24" i="11"/>
  <c r="K23" i="11"/>
  <c r="D23" i="11"/>
  <c r="C23" i="11"/>
  <c r="K22" i="11"/>
  <c r="D22" i="11"/>
  <c r="C22" i="11"/>
  <c r="K20" i="11"/>
  <c r="D20" i="11"/>
  <c r="C20" i="11"/>
  <c r="K19" i="11"/>
  <c r="D19" i="11"/>
  <c r="C19" i="11"/>
  <c r="K18" i="11"/>
  <c r="D18" i="11"/>
  <c r="C18" i="11"/>
  <c r="K17" i="11"/>
  <c r="D17" i="11"/>
  <c r="C17" i="11"/>
  <c r="K16" i="11"/>
  <c r="D16" i="11"/>
  <c r="C16" i="11"/>
  <c r="K15" i="11"/>
  <c r="D15" i="11"/>
  <c r="C15" i="11"/>
  <c r="K14" i="11"/>
  <c r="D14" i="11"/>
  <c r="C14" i="11"/>
  <c r="D16" i="9"/>
  <c r="J11" i="9"/>
  <c r="I11" i="9"/>
  <c r="H11" i="9"/>
  <c r="G11" i="9"/>
  <c r="F11" i="9"/>
  <c r="E11" i="9"/>
  <c r="D11" i="9"/>
  <c r="D70" i="8"/>
  <c r="C70" i="8"/>
  <c r="D69" i="8"/>
  <c r="C69" i="8"/>
  <c r="D68" i="8"/>
  <c r="C68" i="8"/>
  <c r="D67" i="8"/>
  <c r="C67" i="8"/>
  <c r="D66" i="8"/>
  <c r="C66" i="8"/>
  <c r="D65" i="8"/>
  <c r="C65" i="8"/>
  <c r="D64" i="8"/>
  <c r="C64" i="8"/>
  <c r="D62" i="8"/>
  <c r="C62" i="8"/>
  <c r="D61" i="8"/>
  <c r="C61" i="8"/>
  <c r="D60" i="8"/>
  <c r="C60" i="8"/>
  <c r="D59" i="8"/>
  <c r="C59" i="8"/>
  <c r="D58" i="8"/>
  <c r="C58" i="8"/>
  <c r="D57" i="8"/>
  <c r="C57" i="8"/>
  <c r="D56" i="8"/>
  <c r="C56" i="8"/>
  <c r="D54" i="8"/>
  <c r="C54" i="8"/>
  <c r="D53" i="8"/>
  <c r="C53" i="8"/>
  <c r="D52" i="8"/>
  <c r="C52" i="8"/>
  <c r="D51" i="8"/>
  <c r="C51" i="8"/>
  <c r="D50" i="8"/>
  <c r="C50" i="8"/>
  <c r="D49" i="8"/>
  <c r="C49" i="8"/>
  <c r="D48" i="8"/>
  <c r="C48" i="8"/>
  <c r="D47" i="8"/>
  <c r="C47" i="8"/>
  <c r="D46" i="8"/>
  <c r="C46" i="8"/>
  <c r="D45" i="8"/>
  <c r="C45" i="8" s="1"/>
  <c r="D43" i="8"/>
  <c r="C43" i="8"/>
  <c r="D42" i="8"/>
  <c r="C42" i="8"/>
  <c r="D41" i="8"/>
  <c r="C41" i="8"/>
  <c r="D40" i="8"/>
  <c r="C40" i="8"/>
  <c r="D39" i="8"/>
  <c r="C39" i="8"/>
  <c r="D37" i="8"/>
  <c r="C37" i="8" s="1"/>
  <c r="D36" i="8"/>
  <c r="C36" i="8"/>
  <c r="D35" i="8"/>
  <c r="C35" i="8"/>
  <c r="D34" i="8"/>
  <c r="C34" i="8"/>
  <c r="D33" i="8"/>
  <c r="C33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1" i="8"/>
  <c r="D13" i="8" s="1"/>
  <c r="C21" i="8"/>
  <c r="C13" i="8" s="1"/>
  <c r="D20" i="8"/>
  <c r="C20" i="8"/>
  <c r="D19" i="8"/>
  <c r="C19" i="8"/>
  <c r="D18" i="8"/>
  <c r="C18" i="8"/>
  <c r="D17" i="8"/>
  <c r="C17" i="8"/>
  <c r="D16" i="8"/>
  <c r="C16" i="8"/>
  <c r="D15" i="8"/>
  <c r="C15" i="8"/>
  <c r="K13" i="8"/>
  <c r="J13" i="8"/>
  <c r="I13" i="8"/>
  <c r="H13" i="8"/>
  <c r="G13" i="8"/>
  <c r="F13" i="8"/>
  <c r="E13" i="8"/>
  <c r="I70" i="7"/>
  <c r="D70" i="7"/>
  <c r="I69" i="7"/>
  <c r="D69" i="7"/>
  <c r="I68" i="7"/>
  <c r="D68" i="7"/>
  <c r="I67" i="7"/>
  <c r="D67" i="7"/>
  <c r="I66" i="7"/>
  <c r="D66" i="7"/>
  <c r="I65" i="7"/>
  <c r="D65" i="7"/>
  <c r="I64" i="7"/>
  <c r="D64" i="7"/>
  <c r="I62" i="7"/>
  <c r="D62" i="7"/>
  <c r="I61" i="7"/>
  <c r="D61" i="7"/>
  <c r="I60" i="7"/>
  <c r="D60" i="7"/>
  <c r="I59" i="7"/>
  <c r="D59" i="7"/>
  <c r="I58" i="7"/>
  <c r="D58" i="7"/>
  <c r="I57" i="7"/>
  <c r="D57" i="7"/>
  <c r="I56" i="7"/>
  <c r="D56" i="7"/>
  <c r="I54" i="7"/>
  <c r="D54" i="7"/>
  <c r="I53" i="7"/>
  <c r="D53" i="7"/>
  <c r="I52" i="7"/>
  <c r="D52" i="7"/>
  <c r="I51" i="7"/>
  <c r="D51" i="7"/>
  <c r="I50" i="7"/>
  <c r="D50" i="7"/>
  <c r="I49" i="7"/>
  <c r="D49" i="7"/>
  <c r="I48" i="7"/>
  <c r="D48" i="7"/>
  <c r="I47" i="7"/>
  <c r="D47" i="7"/>
  <c r="I46" i="7"/>
  <c r="D46" i="7"/>
  <c r="I45" i="7"/>
  <c r="D45" i="7"/>
  <c r="I43" i="7"/>
  <c r="D43" i="7"/>
  <c r="I42" i="7"/>
  <c r="D42" i="7"/>
  <c r="I41" i="7"/>
  <c r="D41" i="7"/>
  <c r="I40" i="7"/>
  <c r="D40" i="7"/>
  <c r="I39" i="7"/>
  <c r="D39" i="7"/>
  <c r="I37" i="7"/>
  <c r="D37" i="7"/>
  <c r="I36" i="7"/>
  <c r="D36" i="7"/>
  <c r="I35" i="7"/>
  <c r="D35" i="7"/>
  <c r="I34" i="7"/>
  <c r="D34" i="7"/>
  <c r="I33" i="7"/>
  <c r="D33" i="7"/>
  <c r="I31" i="7"/>
  <c r="D31" i="7"/>
  <c r="I30" i="7"/>
  <c r="D30" i="7"/>
  <c r="I29" i="7"/>
  <c r="D29" i="7"/>
  <c r="I28" i="7"/>
  <c r="D28" i="7"/>
  <c r="I27" i="7"/>
  <c r="D27" i="7"/>
  <c r="I26" i="7"/>
  <c r="D26" i="7"/>
  <c r="I25" i="7"/>
  <c r="D25" i="7"/>
  <c r="I24" i="7"/>
  <c r="D24" i="7"/>
  <c r="I23" i="7"/>
  <c r="D23" i="7"/>
  <c r="I21" i="7"/>
  <c r="I13" i="7" s="1"/>
  <c r="D21" i="7"/>
  <c r="D13" i="7" s="1"/>
  <c r="I20" i="7"/>
  <c r="D20" i="7"/>
  <c r="I19" i="7"/>
  <c r="D19" i="7"/>
  <c r="I18" i="7"/>
  <c r="D18" i="7"/>
  <c r="I17" i="7"/>
  <c r="D17" i="7"/>
  <c r="I16" i="7"/>
  <c r="D16" i="7"/>
  <c r="I15" i="7"/>
  <c r="D15" i="7"/>
  <c r="J13" i="7"/>
  <c r="H13" i="7"/>
  <c r="G13" i="7"/>
  <c r="F13" i="7"/>
  <c r="E13" i="7"/>
  <c r="G70" i="6"/>
  <c r="C70" i="6"/>
  <c r="G69" i="6"/>
  <c r="C69" i="6"/>
  <c r="G68" i="6"/>
  <c r="C68" i="6"/>
  <c r="G67" i="6"/>
  <c r="C67" i="6"/>
  <c r="G66" i="6"/>
  <c r="C66" i="6"/>
  <c r="G65" i="6"/>
  <c r="C65" i="6"/>
  <c r="G64" i="6"/>
  <c r="C64" i="6"/>
  <c r="G62" i="6"/>
  <c r="C62" i="6"/>
  <c r="G61" i="6"/>
  <c r="C61" i="6"/>
  <c r="G60" i="6"/>
  <c r="C60" i="6"/>
  <c r="G59" i="6"/>
  <c r="C59" i="6"/>
  <c r="G58" i="6"/>
  <c r="C58" i="6"/>
  <c r="G57" i="6"/>
  <c r="C57" i="6"/>
  <c r="G56" i="6"/>
  <c r="C56" i="6"/>
  <c r="G54" i="6"/>
  <c r="C54" i="6"/>
  <c r="G53" i="6"/>
  <c r="C53" i="6"/>
  <c r="G52" i="6"/>
  <c r="C52" i="6"/>
  <c r="G51" i="6"/>
  <c r="C51" i="6"/>
  <c r="G50" i="6"/>
  <c r="C50" i="6"/>
  <c r="G49" i="6"/>
  <c r="C49" i="6"/>
  <c r="G48" i="6"/>
  <c r="C48" i="6"/>
  <c r="G47" i="6"/>
  <c r="C47" i="6"/>
  <c r="G46" i="6"/>
  <c r="C46" i="6"/>
  <c r="G45" i="6"/>
  <c r="C45" i="6"/>
  <c r="G43" i="6"/>
  <c r="C43" i="6"/>
  <c r="G42" i="6"/>
  <c r="C42" i="6"/>
  <c r="G41" i="6"/>
  <c r="C41" i="6"/>
  <c r="G40" i="6"/>
  <c r="C40" i="6"/>
  <c r="G39" i="6"/>
  <c r="C39" i="6"/>
  <c r="G37" i="6"/>
  <c r="C37" i="6"/>
  <c r="G36" i="6"/>
  <c r="C36" i="6"/>
  <c r="G35" i="6"/>
  <c r="C35" i="6"/>
  <c r="G34" i="6"/>
  <c r="C34" i="6"/>
  <c r="G33" i="6"/>
  <c r="C33" i="6"/>
  <c r="G31" i="6"/>
  <c r="C31" i="6"/>
  <c r="G30" i="6"/>
  <c r="C30" i="6"/>
  <c r="G29" i="6"/>
  <c r="C29" i="6"/>
  <c r="G28" i="6"/>
  <c r="C28" i="6"/>
  <c r="G27" i="6"/>
  <c r="C27" i="6"/>
  <c r="G26" i="6"/>
  <c r="C26" i="6"/>
  <c r="G24" i="6"/>
  <c r="C24" i="6"/>
  <c r="G23" i="6"/>
  <c r="C23" i="6"/>
  <c r="G22" i="6"/>
  <c r="C22" i="6"/>
  <c r="G20" i="6"/>
  <c r="C20" i="6"/>
  <c r="C12" i="6" s="1"/>
  <c r="G19" i="6"/>
  <c r="C19" i="6"/>
  <c r="G18" i="6"/>
  <c r="C18" i="6"/>
  <c r="G17" i="6"/>
  <c r="C17" i="6"/>
  <c r="G16" i="6"/>
  <c r="C16" i="6"/>
  <c r="G15" i="6"/>
  <c r="C15" i="6"/>
  <c r="G14" i="6"/>
  <c r="C14" i="6"/>
  <c r="J12" i="6"/>
  <c r="I12" i="6"/>
  <c r="H12" i="6"/>
  <c r="G12" i="6" s="1"/>
  <c r="F12" i="6"/>
  <c r="E12" i="6"/>
  <c r="D12" i="6"/>
  <c r="J17" i="5"/>
  <c r="H17" i="5"/>
  <c r="F17" i="5"/>
  <c r="E17" i="5"/>
  <c r="D17" i="5"/>
  <c r="J16" i="5"/>
  <c r="F16" i="5"/>
  <c r="E16" i="5"/>
  <c r="D16" i="5"/>
  <c r="J14" i="5"/>
  <c r="F14" i="5"/>
  <c r="E14" i="5"/>
  <c r="D14" i="5"/>
  <c r="K22" i="4"/>
  <c r="E22" i="4"/>
  <c r="C22" i="4"/>
  <c r="C20" i="4"/>
  <c r="C14" i="4"/>
  <c r="C12" i="4"/>
</calcChain>
</file>

<file path=xl/sharedStrings.xml><?xml version="1.0" encoding="utf-8"?>
<sst xmlns="http://schemas.openxmlformats.org/spreadsheetml/2006/main" count="849" uniqueCount="389">
  <si>
    <t>Ｂ．林家以外の林業事業体数</t>
  </si>
  <si>
    <t>国及び県は，計上していない。</t>
  </si>
  <si>
    <t xml:space="preserve">  総 数</t>
  </si>
  <si>
    <t xml:space="preserve"> 各種団体</t>
  </si>
  <si>
    <t xml:space="preserve"> 地方公共</t>
  </si>
  <si>
    <t xml:space="preserve"> 会社</t>
  </si>
  <si>
    <t xml:space="preserve"> 社寺</t>
  </si>
  <si>
    <t xml:space="preserve"> 共同</t>
  </si>
  <si>
    <t>・組合</t>
  </si>
  <si>
    <t xml:space="preserve"> 慣行共有</t>
  </si>
  <si>
    <t xml:space="preserve"> 財産区</t>
  </si>
  <si>
    <t xml:space="preserve"> 市区町村</t>
  </si>
  <si>
    <t xml:space="preserve"> 団体組合</t>
  </si>
  <si>
    <t>1990. 2. 1</t>
  </si>
  <si>
    <t>2000. 2. 1</t>
    <phoneticPr fontId="4"/>
  </si>
  <si>
    <t>（保有山林面積規模別事業体数）</t>
  </si>
  <si>
    <t xml:space="preserve">     未満</t>
  </si>
  <si>
    <t xml:space="preserve"> 0.1～1ha</t>
  </si>
  <si>
    <t xml:space="preserve"> 1～5ha</t>
  </si>
  <si>
    <t xml:space="preserve"> 5～10ha</t>
  </si>
  <si>
    <t xml:space="preserve"> 10～20ha</t>
  </si>
  <si>
    <t xml:space="preserve"> 20～30ha</t>
  </si>
  <si>
    <t xml:space="preserve"> 30～50ha</t>
  </si>
  <si>
    <t>50～100ha</t>
  </si>
  <si>
    <t>100ha以上</t>
  </si>
  <si>
    <t>－</t>
    <phoneticPr fontId="4"/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</si>
  <si>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農林業センサス林業事業体調査」</t>
    </r>
    <rPh sb="8" eb="10">
      <t>トウケイ</t>
    </rPh>
    <rPh sb="12" eb="13">
      <t>ブ</t>
    </rPh>
    <rPh sb="18" eb="19">
      <t>ネン</t>
    </rPh>
    <rPh sb="19" eb="21">
      <t>セカイ</t>
    </rPh>
    <rPh sb="21" eb="23">
      <t>ノウリン</t>
    </rPh>
    <rPh sb="23" eb="24">
      <t>ギョウ</t>
    </rPh>
    <rPh sb="28" eb="30">
      <t>リンギョウ</t>
    </rPh>
    <rPh sb="30" eb="33">
      <t>ジギョウタイ</t>
    </rPh>
    <rPh sb="33" eb="35">
      <t>チョウサ</t>
    </rPh>
    <phoneticPr fontId="4"/>
  </si>
  <si>
    <t>Ｇ-02 林野面積</t>
  </si>
  <si>
    <t xml:space="preserve"> 単位：ha</t>
    <phoneticPr fontId="4"/>
  </si>
  <si>
    <t xml:space="preserve">        国有</t>
  </si>
  <si>
    <t xml:space="preserve">  林野庁</t>
  </si>
  <si>
    <t>公有</t>
  </si>
  <si>
    <t>　合 計</t>
  </si>
  <si>
    <t xml:space="preserve"> 計</t>
  </si>
  <si>
    <t xml:space="preserve">  官行</t>
  </si>
  <si>
    <t xml:space="preserve"> 官行造林</t>
  </si>
  <si>
    <t xml:space="preserve"> 林野庁以</t>
  </si>
  <si>
    <t>計</t>
  </si>
  <si>
    <t xml:space="preserve"> 緑資源</t>
    <rPh sb="1" eb="2">
      <t>ミドリ</t>
    </rPh>
    <rPh sb="2" eb="4">
      <t>シゲン</t>
    </rPh>
    <phoneticPr fontId="4"/>
  </si>
  <si>
    <t xml:space="preserve">   小計</t>
  </si>
  <si>
    <t xml:space="preserve">  造林地</t>
  </si>
  <si>
    <t xml:space="preserve"> 地以外</t>
  </si>
  <si>
    <t xml:space="preserve"> 外の官庁</t>
  </si>
  <si>
    <t xml:space="preserve"> 公団</t>
    <phoneticPr fontId="4"/>
  </si>
  <si>
    <r>
      <t xml:space="preserve">   昭和60年 1985.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.1</t>
    </r>
    <phoneticPr fontId="4"/>
  </si>
  <si>
    <t xml:space="preserve">   平成 2   1990.8.1</t>
  </si>
  <si>
    <t xml:space="preserve">   　  12   2000.8.1</t>
    <phoneticPr fontId="4"/>
  </si>
  <si>
    <t xml:space="preserve">    公有－続き－</t>
  </si>
  <si>
    <t xml:space="preserve"> 林業公社</t>
  </si>
  <si>
    <t xml:space="preserve">   私有</t>
  </si>
  <si>
    <t>県</t>
  </si>
  <si>
    <t xml:space="preserve"> 造林公社</t>
  </si>
  <si>
    <t xml:space="preserve">  市町村</t>
  </si>
  <si>
    <t xml:space="preserve">  財産区</t>
  </si>
  <si>
    <r>
      <t xml:space="preserve">   昭和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4"/>
        <rFont val="ＭＳ 明朝"/>
        <family val="1"/>
        <charset val="128"/>
      </rPr>
      <t>年 198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.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.1</t>
    </r>
    <phoneticPr fontId="4"/>
  </si>
  <si>
    <t xml:space="preserve">    　 12   2000.8.1</t>
    <phoneticPr fontId="4"/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</si>
  <si>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農林業センサス林業地域調査」</t>
    </r>
    <rPh sb="8" eb="10">
      <t>トウケイ</t>
    </rPh>
    <rPh sb="12" eb="13">
      <t>ブ</t>
    </rPh>
    <rPh sb="18" eb="19">
      <t>ネン</t>
    </rPh>
    <rPh sb="19" eb="21">
      <t>セカイ</t>
    </rPh>
    <rPh sb="21" eb="23">
      <t>ノウリン</t>
    </rPh>
    <rPh sb="23" eb="24">
      <t>ギョウ</t>
    </rPh>
    <rPh sb="28" eb="30">
      <t>リンギョウ</t>
    </rPh>
    <rPh sb="30" eb="32">
      <t>チイキ</t>
    </rPh>
    <rPh sb="32" eb="34">
      <t>チョウサ</t>
    </rPh>
    <phoneticPr fontId="4"/>
  </si>
  <si>
    <t xml:space="preserve">  Ｇ-03 市町村別林業事業体数及び保有山林面積</t>
  </si>
  <si>
    <t xml:space="preserve">         （平成12年 2月 1日現在）</t>
    <phoneticPr fontId="4"/>
  </si>
  <si>
    <t xml:space="preserve">       林家の定義は,G-01 Ａ.林家数を参照。 </t>
    <phoneticPr fontId="4"/>
  </si>
  <si>
    <t xml:space="preserve">    林業事業体数</t>
  </si>
  <si>
    <t xml:space="preserve">     保有山林面積</t>
  </si>
  <si>
    <t xml:space="preserve"> 林家以外の</t>
  </si>
  <si>
    <t xml:space="preserve">   総 数</t>
  </si>
  <si>
    <t xml:space="preserve"> 農家林家</t>
  </si>
  <si>
    <t xml:space="preserve"> 非農家林家</t>
  </si>
  <si>
    <t xml:space="preserve"> 林業事業体</t>
  </si>
  <si>
    <t>戸</t>
  </si>
  <si>
    <t xml:space="preserve"> 注)</t>
  </si>
  <si>
    <t>ha</t>
  </si>
  <si>
    <t>注）ha</t>
  </si>
  <si>
    <t>総 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</si>
  <si>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</si>
  <si>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</si>
  <si>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</si>
  <si>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</si>
  <si>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</si>
  <si>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</si>
  <si>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</si>
  <si>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</si>
  <si>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</si>
  <si>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</si>
  <si>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</si>
  <si>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</si>
  <si>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</si>
  <si>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</si>
  <si>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</si>
  <si>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</si>
  <si>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</si>
  <si>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</si>
  <si>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</si>
  <si>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</si>
  <si>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</si>
  <si>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</si>
  <si>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</si>
  <si>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</si>
  <si>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</si>
  <si>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</si>
  <si>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</si>
  <si>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</si>
  <si>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</si>
  <si>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</si>
  <si>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</si>
  <si>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</si>
  <si>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</si>
  <si>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</si>
  <si>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</si>
  <si>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</si>
  <si>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</si>
  <si>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</si>
  <si>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</si>
  <si>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</si>
  <si>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</si>
  <si>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</si>
  <si>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</si>
  <si>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</si>
  <si>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</si>
  <si>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</si>
  <si>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</si>
  <si>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</si>
  <si>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</si>
  <si>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</si>
  <si>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r>
      <t xml:space="preserve">     資料：農林水産省統計情報部「</t>
    </r>
    <r>
      <rPr>
        <sz val="11"/>
        <color theme="1"/>
        <rFont val="ＭＳ Ｐゴシック"/>
        <family val="2"/>
        <charset val="128"/>
        <scheme val="minor"/>
      </rPr>
      <t>2000年世界</t>
    </r>
    <r>
      <rPr>
        <sz val="14"/>
        <rFont val="ＭＳ 明朝"/>
        <family val="1"/>
        <charset val="128"/>
      </rPr>
      <t>農林業センサス林業事業体調査」</t>
    </r>
    <rPh sb="13" eb="15">
      <t>トウケイ</t>
    </rPh>
    <rPh sb="17" eb="18">
      <t>ブ</t>
    </rPh>
    <rPh sb="23" eb="24">
      <t>ネン</t>
    </rPh>
    <rPh sb="24" eb="26">
      <t>セカイ</t>
    </rPh>
    <rPh sb="26" eb="28">
      <t>ノウリン</t>
    </rPh>
    <rPh sb="28" eb="29">
      <t>ギョウ</t>
    </rPh>
    <rPh sb="33" eb="35">
      <t>リンギョウ</t>
    </rPh>
    <rPh sb="35" eb="38">
      <t>ジギョウタイ</t>
    </rPh>
    <rPh sb="38" eb="40">
      <t>チョウサ</t>
    </rPh>
    <phoneticPr fontId="4"/>
  </si>
  <si>
    <t>注）県計に県分を含む。</t>
  </si>
  <si>
    <t>Ｇ-04 市町村別，所有形態別林野面積</t>
    <rPh sb="8" eb="9">
      <t>ベツ</t>
    </rPh>
    <phoneticPr fontId="4"/>
  </si>
  <si>
    <t xml:space="preserve">        （平成12年 8月 1日現在）</t>
    <phoneticPr fontId="4"/>
  </si>
  <si>
    <t xml:space="preserve">   単位：ha</t>
    <phoneticPr fontId="4"/>
  </si>
  <si>
    <t xml:space="preserve">   (国有)</t>
  </si>
  <si>
    <t xml:space="preserve">   (公有)</t>
    <rPh sb="4" eb="6">
      <t>コウユウ</t>
    </rPh>
    <phoneticPr fontId="4"/>
  </si>
  <si>
    <t xml:space="preserve">   (私有)</t>
  </si>
  <si>
    <t xml:space="preserve">  林野面積</t>
  </si>
  <si>
    <t xml:space="preserve">  現況</t>
  </si>
  <si>
    <t xml:space="preserve">  森林以外</t>
  </si>
  <si>
    <t xml:space="preserve"> 林野庁所管</t>
  </si>
  <si>
    <t xml:space="preserve"> 緑資源公団</t>
    <rPh sb="1" eb="2">
      <t>ミドリ</t>
    </rPh>
    <rPh sb="2" eb="4">
      <t>シゲン</t>
    </rPh>
    <phoneticPr fontId="4"/>
  </si>
  <si>
    <t xml:space="preserve"> 個人,会社,</t>
  </si>
  <si>
    <t xml:space="preserve">  森林面積</t>
  </si>
  <si>
    <t xml:space="preserve">  の草生地</t>
  </si>
  <si>
    <t xml:space="preserve"> 他官庁所管</t>
  </si>
  <si>
    <t xml:space="preserve"> 公有</t>
    <rPh sb="1" eb="3">
      <t>コウユウ</t>
    </rPh>
    <phoneticPr fontId="4"/>
  </si>
  <si>
    <t xml:space="preserve"> 社寺,その他</t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</si>
  <si>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農林業センサス林業地域調査」</t>
    </r>
    <rPh sb="12" eb="13">
      <t>ブ</t>
    </rPh>
    <rPh sb="18" eb="19">
      <t>ネン</t>
    </rPh>
    <rPh sb="19" eb="21">
      <t>セカイ</t>
    </rPh>
    <rPh sb="23" eb="24">
      <t>ギョウ</t>
    </rPh>
    <rPh sb="28" eb="30">
      <t>リンギョウ</t>
    </rPh>
    <rPh sb="30" eb="32">
      <t>チイキ</t>
    </rPh>
    <rPh sb="32" eb="34">
      <t>チョウサ</t>
    </rPh>
    <phoneticPr fontId="4"/>
  </si>
  <si>
    <t>Ｇ-05 市町村別 ，利用地種別 森林計画面積</t>
  </si>
  <si>
    <t>（平成12年 8月 1日現在）</t>
    <phoneticPr fontId="4"/>
  </si>
  <si>
    <t xml:space="preserve"> 単位：ha</t>
    <phoneticPr fontId="4"/>
  </si>
  <si>
    <t xml:space="preserve"> 樹林地</t>
  </si>
  <si>
    <t xml:space="preserve">       人工林</t>
    <phoneticPr fontId="4"/>
  </si>
  <si>
    <t xml:space="preserve">       天然林</t>
  </si>
  <si>
    <t>竹林</t>
    <phoneticPr fontId="4"/>
  </si>
  <si>
    <t>伐採跡地</t>
    <phoneticPr fontId="4"/>
  </si>
  <si>
    <t>未立木地</t>
    <phoneticPr fontId="4"/>
  </si>
  <si>
    <t xml:space="preserve"> 合計</t>
  </si>
  <si>
    <t xml:space="preserve"> 針葉樹</t>
  </si>
  <si>
    <t xml:space="preserve"> 広葉樹</t>
  </si>
  <si>
    <t>－</t>
    <phoneticPr fontId="4"/>
  </si>
  <si>
    <t>Ｇ-06 人工林・天然林の齢級別樹林地面積</t>
    <rPh sb="5" eb="7">
      <t>ジンコウ</t>
    </rPh>
    <phoneticPr fontId="4"/>
  </si>
  <si>
    <r>
      <t xml:space="preserve">        （平成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2年 8月 1日現在）</t>
    </r>
    <phoneticPr fontId="4"/>
  </si>
  <si>
    <t>（齢級別樹林地面積）</t>
  </si>
  <si>
    <t>人工林計</t>
    <rPh sb="0" eb="2">
      <t>ジンコウ</t>
    </rPh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</si>
  <si>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年生以下</t>
    </r>
    <rPh sb="4" eb="6">
      <t>イカ</t>
    </rPh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</si>
  <si>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～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0年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</si>
  <si>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1～</t>
    </r>
    <r>
      <rPr>
        <sz val="11"/>
        <color theme="1"/>
        <rFont val="ＭＳ Ｐゴシック"/>
        <family val="2"/>
        <charset val="128"/>
        <scheme val="minor"/>
      </rPr>
      <t>30</t>
    </r>
    <r>
      <rPr>
        <sz val="14"/>
        <rFont val="ＭＳ 明朝"/>
        <family val="1"/>
        <charset val="128"/>
      </rPr>
      <t>年</t>
    </r>
    <phoneticPr fontId="4"/>
  </si>
  <si>
    <t xml:space="preserve"> 31～40年</t>
  </si>
  <si>
    <t xml:space="preserve"> 41～50年</t>
  </si>
  <si>
    <t xml:space="preserve"> 51～60年</t>
  </si>
  <si>
    <t xml:space="preserve"> 61年生～</t>
  </si>
  <si>
    <t>森林計画面積</t>
  </si>
  <si>
    <t>天然林計</t>
  </si>
  <si>
    <t xml:space="preserve"> 10年生以下</t>
    <rPh sb="5" eb="7">
      <t>イカ</t>
    </rPh>
    <phoneticPr fontId="4"/>
  </si>
  <si>
    <t xml:space="preserve">  11～20年</t>
  </si>
  <si>
    <t xml:space="preserve">  21～40年</t>
  </si>
  <si>
    <t xml:space="preserve"> 41～60年</t>
  </si>
  <si>
    <t xml:space="preserve"> 61年生以上</t>
    <rPh sb="5" eb="7">
      <t>イジョウ</t>
    </rPh>
    <phoneticPr fontId="4"/>
  </si>
  <si>
    <r>
      <t>資料：農林水産省統計情報部「2</t>
    </r>
    <r>
      <rPr>
        <sz val="11"/>
        <color theme="1"/>
        <rFont val="ＭＳ Ｐゴシック"/>
        <family val="2"/>
        <charset val="128"/>
        <scheme val="minor"/>
      </rPr>
      <t>000年世界</t>
    </r>
    <r>
      <rPr>
        <sz val="14"/>
        <rFont val="ＭＳ 明朝"/>
        <family val="1"/>
        <charset val="128"/>
      </rPr>
      <t>農林業センサス林業地域調査」</t>
    </r>
    <rPh sb="8" eb="10">
      <t>トウケイ</t>
    </rPh>
    <rPh sb="10" eb="12">
      <t>ジョウホウ</t>
    </rPh>
    <rPh sb="12" eb="13">
      <t>ブ</t>
    </rPh>
    <rPh sb="18" eb="19">
      <t>ネン</t>
    </rPh>
    <rPh sb="19" eb="21">
      <t>セカイ</t>
    </rPh>
    <rPh sb="23" eb="24">
      <t>ギョウ</t>
    </rPh>
    <rPh sb="28" eb="30">
      <t>リンギョウ</t>
    </rPh>
    <rPh sb="30" eb="32">
      <t>チイキ</t>
    </rPh>
    <rPh sb="32" eb="34">
      <t>チョウサ</t>
    </rPh>
    <phoneticPr fontId="4"/>
  </si>
  <si>
    <t>Ｇ-07 水系別保安林面積</t>
  </si>
  <si>
    <t>( 3月末日現在)</t>
  </si>
  <si>
    <t xml:space="preserve">    国有林を含み，兼種保安林は計上せず</t>
  </si>
  <si>
    <t>水源かん養</t>
  </si>
  <si>
    <t xml:space="preserve"> 土砂流出</t>
    <phoneticPr fontId="4"/>
  </si>
  <si>
    <t xml:space="preserve"> 土砂崩壊</t>
    <phoneticPr fontId="4"/>
  </si>
  <si>
    <t>防風</t>
  </si>
  <si>
    <t xml:space="preserve">  水害防備    </t>
    <phoneticPr fontId="4"/>
  </si>
  <si>
    <t>潮害防備</t>
  </si>
  <si>
    <t>干害防備</t>
  </si>
  <si>
    <t>保安林</t>
  </si>
  <si>
    <t xml:space="preserve"> 防備保安林</t>
    <phoneticPr fontId="4"/>
  </si>
  <si>
    <r>
      <t>昭和5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年19</t>
    </r>
    <r>
      <rPr>
        <sz val="11"/>
        <color theme="1"/>
        <rFont val="ＭＳ Ｐゴシック"/>
        <family val="2"/>
        <charset val="128"/>
        <scheme val="minor"/>
      </rPr>
      <t>75</t>
    </r>
    <rPh sb="0" eb="2">
      <t>ショウワ</t>
    </rPh>
    <rPh sb="4" eb="5">
      <t>ネン</t>
    </rPh>
    <phoneticPr fontId="4"/>
  </si>
  <si>
    <r>
      <t xml:space="preserve">  </t>
    </r>
    <r>
      <rPr>
        <sz val="14"/>
        <rFont val="ＭＳ 明朝"/>
        <family val="1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55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1980</t>
    </r>
    <phoneticPr fontId="4"/>
  </si>
  <si>
    <t xml:space="preserve">    60  1985</t>
  </si>
  <si>
    <t>平成 2  1990</t>
  </si>
  <si>
    <t xml:space="preserve"> 7  1995</t>
    <phoneticPr fontId="4"/>
  </si>
  <si>
    <t>10  1998</t>
    <phoneticPr fontId="4"/>
  </si>
  <si>
    <t>11  1999</t>
    <phoneticPr fontId="4"/>
  </si>
  <si>
    <t>12  2000</t>
    <phoneticPr fontId="4"/>
  </si>
  <si>
    <t>13  2001</t>
    <phoneticPr fontId="4"/>
  </si>
  <si>
    <t>14  2002</t>
    <phoneticPr fontId="4"/>
  </si>
  <si>
    <t>紀ノ川</t>
  </si>
  <si>
    <t>有田川</t>
  </si>
  <si>
    <t>日高川</t>
  </si>
  <si>
    <t>富田川</t>
  </si>
  <si>
    <t>日置川</t>
  </si>
  <si>
    <t>古座川</t>
  </si>
  <si>
    <t>熊野川</t>
  </si>
  <si>
    <t>落石防止</t>
  </si>
  <si>
    <t>防火</t>
  </si>
  <si>
    <t>魚つき</t>
  </si>
  <si>
    <t>航行目標</t>
  </si>
  <si>
    <t>保健</t>
  </si>
  <si>
    <t>風致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</si>
  <si>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55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1980</t>
    </r>
    <phoneticPr fontId="4"/>
  </si>
  <si>
    <t>－</t>
    <phoneticPr fontId="4"/>
  </si>
  <si>
    <t>資料：県森林整備課</t>
  </si>
  <si>
    <t>Ｇ-08 素材</t>
  </si>
  <si>
    <t>Ａ．素材生産量</t>
  </si>
  <si>
    <t xml:space="preserve">       単位：千ｍ3</t>
    <phoneticPr fontId="4"/>
  </si>
  <si>
    <t>樹種別生産量</t>
  </si>
  <si>
    <t xml:space="preserve">  樹種別</t>
  </si>
  <si>
    <t xml:space="preserve">       針葉樹</t>
  </si>
  <si>
    <t xml:space="preserve">  素材</t>
  </si>
  <si>
    <t xml:space="preserve"> あかまつ,</t>
  </si>
  <si>
    <t>注）</t>
    <rPh sb="0" eb="1">
      <t>チュウ</t>
    </rPh>
    <phoneticPr fontId="4"/>
  </si>
  <si>
    <t xml:space="preserve"> ｶﾗﾏﾂ,ｴｿﾞ</t>
  </si>
  <si>
    <t>広葉樹</t>
    <phoneticPr fontId="4"/>
  </si>
  <si>
    <t xml:space="preserve">  生産量</t>
  </si>
  <si>
    <t xml:space="preserve"> くろまつ</t>
  </si>
  <si>
    <t>すぎ</t>
    <phoneticPr fontId="4"/>
  </si>
  <si>
    <t xml:space="preserve"> ひのき</t>
    <phoneticPr fontId="4"/>
  </si>
  <si>
    <t>もみ,つが</t>
  </si>
  <si>
    <t xml:space="preserve"> ﾏﾂ,ﾄﾄﾞﾏﾂ</t>
  </si>
  <si>
    <t>その他</t>
    <phoneticPr fontId="4"/>
  </si>
  <si>
    <t xml:space="preserve"> 計</t>
    <phoneticPr fontId="4"/>
  </si>
  <si>
    <t>昭和40年1965</t>
  </si>
  <si>
    <t>－</t>
    <phoneticPr fontId="4"/>
  </si>
  <si>
    <t>　　45　1970</t>
  </si>
  <si>
    <t>　　50  1975</t>
  </si>
  <si>
    <t>　　55  1980</t>
  </si>
  <si>
    <t>　　60  1985</t>
  </si>
  <si>
    <t>　　 7　1995</t>
  </si>
  <si>
    <t>　　 9　1997</t>
  </si>
  <si>
    <t>－</t>
    <phoneticPr fontId="4"/>
  </si>
  <si>
    <t>　　10　1998</t>
  </si>
  <si>
    <t>　　11　1999</t>
  </si>
  <si>
    <t>　　12　2000</t>
    <phoneticPr fontId="4"/>
  </si>
  <si>
    <t>　　13　2001</t>
    <phoneticPr fontId="4"/>
  </si>
  <si>
    <t xml:space="preserve">         樹種別生産量</t>
  </si>
  <si>
    <t xml:space="preserve">        用途別生産量</t>
  </si>
  <si>
    <t xml:space="preserve">  用途別</t>
  </si>
  <si>
    <t xml:space="preserve"> 木材</t>
  </si>
  <si>
    <t xml:space="preserve">  製材用</t>
  </si>
  <si>
    <t xml:space="preserve"> パルプ用</t>
  </si>
  <si>
    <t xml:space="preserve">  合板用</t>
  </si>
  <si>
    <t xml:space="preserve"> ﾁｯﾌﾟ用</t>
  </si>
  <si>
    <t xml:space="preserve"> その他用</t>
  </si>
  <si>
    <t xml:space="preserve"> なら</t>
  </si>
  <si>
    <t xml:space="preserve"> ぶな</t>
  </si>
  <si>
    <t xml:space="preserve"> その他</t>
  </si>
  <si>
    <t>･･･</t>
  </si>
  <si>
    <t>注）平成11年から調査項目が削除された。</t>
    <rPh sb="0" eb="1">
      <t>チュウ</t>
    </rPh>
    <rPh sb="2" eb="4">
      <t>ヘイセイ</t>
    </rPh>
    <rPh sb="6" eb="7">
      <t>ネンド</t>
    </rPh>
    <rPh sb="9" eb="11">
      <t>チョウサ</t>
    </rPh>
    <rPh sb="11" eb="13">
      <t>コウモク</t>
    </rPh>
    <rPh sb="14" eb="16">
      <t>サクジョ</t>
    </rPh>
    <phoneticPr fontId="4"/>
  </si>
  <si>
    <t>資料：農林水産省 和歌山統計情報事務所「和歌山農林水産統計年報」</t>
    <rPh sb="9" eb="12">
      <t>ワカヤマ</t>
    </rPh>
    <rPh sb="16" eb="19">
      <t>ジムショ</t>
    </rPh>
    <rPh sb="20" eb="23">
      <t>ワカヤマ</t>
    </rPh>
    <rPh sb="29" eb="31">
      <t>ネンポウ</t>
    </rPh>
    <phoneticPr fontId="4"/>
  </si>
  <si>
    <t>Ｂ．素材供給量</t>
  </si>
  <si>
    <t>注）</t>
  </si>
  <si>
    <t>　　　 国産材</t>
  </si>
  <si>
    <t>　　　 外材</t>
  </si>
  <si>
    <t>素材供給量</t>
  </si>
  <si>
    <t>ﾆｭ-ｼﾞ-</t>
  </si>
  <si>
    <t>総数</t>
  </si>
  <si>
    <t>県内</t>
  </si>
  <si>
    <t>県外</t>
  </si>
  <si>
    <t xml:space="preserve"> 南洋材</t>
  </si>
  <si>
    <t>ﾗﾜﾝ材</t>
  </si>
  <si>
    <t xml:space="preserve"> 米材</t>
  </si>
  <si>
    <t>北洋材</t>
  </si>
  <si>
    <t>ﾗﾝﾄﾞ材</t>
  </si>
  <si>
    <t>その他</t>
  </si>
  <si>
    <t>注）製材用，合板用，木材チップ用及びパルプ用の供給量である。</t>
    <phoneticPr fontId="4"/>
  </si>
  <si>
    <r>
      <t>資料：農林水産省 統計情報部「農林水産統計速報」</t>
    </r>
    <r>
      <rPr>
        <sz val="11"/>
        <color theme="1"/>
        <rFont val="ＭＳ Ｐゴシック"/>
        <family val="2"/>
        <charset val="128"/>
        <scheme val="minor"/>
      </rPr>
      <t>,「農林水産省統計表」</t>
    </r>
    <rPh sb="13" eb="14">
      <t>ブ</t>
    </rPh>
    <rPh sb="21" eb="23">
      <t>ソクホウ</t>
    </rPh>
    <rPh sb="26" eb="28">
      <t>ノウリン</t>
    </rPh>
    <rPh sb="28" eb="31">
      <t>スイサンショウ</t>
    </rPh>
    <rPh sb="31" eb="34">
      <t>トウケイヒョウ</t>
    </rPh>
    <phoneticPr fontId="4"/>
  </si>
  <si>
    <t>Ｇ-09 生産林業所得</t>
  </si>
  <si>
    <t>単位:千万円</t>
    <rPh sb="3" eb="4">
      <t>イッセン</t>
    </rPh>
    <phoneticPr fontId="4"/>
  </si>
  <si>
    <t xml:space="preserve"> 1994</t>
  </si>
  <si>
    <t xml:space="preserve"> 1995</t>
  </si>
  <si>
    <t xml:space="preserve"> 1996</t>
  </si>
  <si>
    <t xml:space="preserve"> 1997</t>
  </si>
  <si>
    <t xml:space="preserve"> 1998</t>
  </si>
  <si>
    <t xml:space="preserve">  平成 6年 </t>
  </si>
  <si>
    <t xml:space="preserve">  平成 7年 </t>
  </si>
  <si>
    <t xml:space="preserve">  平成 8年 </t>
  </si>
  <si>
    <t xml:space="preserve">  平成 9年 </t>
  </si>
  <si>
    <t xml:space="preserve">  平成10年 </t>
  </si>
  <si>
    <t xml:space="preserve">  平成11年 </t>
    <phoneticPr fontId="4"/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</si>
  <si>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 </t>
    </r>
    <phoneticPr fontId="4"/>
  </si>
  <si>
    <t>生産林業所得  (注1</t>
    <phoneticPr fontId="4"/>
  </si>
  <si>
    <t>林業粗生産額  (注2</t>
    <phoneticPr fontId="4"/>
  </si>
  <si>
    <t>　　木材生産</t>
  </si>
  <si>
    <t>　　　　針葉樹</t>
  </si>
  <si>
    <t>　　　　    すぎ</t>
  </si>
  <si>
    <t>　　　　    ひのき</t>
  </si>
  <si>
    <t>　　　　    まつ</t>
  </si>
  <si>
    <t>　　　　    その他</t>
  </si>
  <si>
    <t>　　　　広葉樹</t>
  </si>
  <si>
    <t>　　　　    ぶな</t>
  </si>
  <si>
    <t>　　　　    なら</t>
  </si>
  <si>
    <t>　　　　竹材</t>
  </si>
  <si>
    <t xml:space="preserve">    薪炭生産</t>
  </si>
  <si>
    <t>　　栽培きのこ類生産</t>
  </si>
  <si>
    <t>　　   生しいたけ</t>
  </si>
  <si>
    <t>　　 　乾燥しいたけ</t>
  </si>
  <si>
    <t>　　 　なめこ</t>
  </si>
  <si>
    <t>　　 　えのきたけ</t>
  </si>
  <si>
    <t>　　 　ひらたけ等  (注3</t>
    <phoneticPr fontId="4"/>
  </si>
  <si>
    <t>　　林野副産物採取</t>
  </si>
  <si>
    <t>注1） 生産林業所得＝粗生産額×所得率＝付加価値額＝純生産額</t>
  </si>
  <si>
    <t>注2） 林業粗生産額＝生産量×単価</t>
  </si>
  <si>
    <t>注3） ぶなしめじ,まいたけを含む。</t>
  </si>
  <si>
    <t>資料:農林水産省「生産林業所得統計報告書」</t>
  </si>
  <si>
    <t>Ｇ-10 特用林産物生産量</t>
  </si>
  <si>
    <t>単位：t</t>
    <phoneticPr fontId="4"/>
  </si>
  <si>
    <t xml:space="preserve"> 木炭</t>
  </si>
  <si>
    <t xml:space="preserve"> ｼｲﾀｹ原木</t>
  </si>
  <si>
    <t xml:space="preserve"> 竹材</t>
  </si>
  <si>
    <t xml:space="preserve"> まき</t>
  </si>
  <si>
    <t xml:space="preserve"> 黒炭</t>
  </si>
  <si>
    <t xml:space="preserve"> 白炭</t>
  </si>
  <si>
    <t xml:space="preserve"> 伏込量</t>
  </si>
  <si>
    <t>くり</t>
    <phoneticPr fontId="4"/>
  </si>
  <si>
    <t>くるみ</t>
    <phoneticPr fontId="4"/>
  </si>
  <si>
    <t>しゅろ皮</t>
  </si>
  <si>
    <t>千束</t>
    <rPh sb="0" eb="1">
      <t>セン</t>
    </rPh>
    <rPh sb="1" eb="2">
      <t>タバ</t>
    </rPh>
    <phoneticPr fontId="4"/>
  </si>
  <si>
    <t>立方メートル</t>
    <rPh sb="0" eb="2">
      <t>リッポウ</t>
    </rPh>
    <phoneticPr fontId="4"/>
  </si>
  <si>
    <t>昭和50年1975</t>
  </si>
  <si>
    <t>－</t>
    <phoneticPr fontId="4"/>
  </si>
  <si>
    <t xml:space="preserve">    55  1980</t>
  </si>
  <si>
    <t xml:space="preserve">     7  1995</t>
  </si>
  <si>
    <t xml:space="preserve">    10  1998</t>
  </si>
  <si>
    <t xml:space="preserve">    11  1999</t>
    <phoneticPr fontId="4"/>
  </si>
  <si>
    <t xml:space="preserve">    12  2000</t>
    <phoneticPr fontId="4"/>
  </si>
  <si>
    <t xml:space="preserve">    13  2001</t>
    <phoneticPr fontId="4"/>
  </si>
  <si>
    <t>　 　 しいたけ</t>
  </si>
  <si>
    <t xml:space="preserve">   えのき</t>
  </si>
  <si>
    <t xml:space="preserve"> まつたけ</t>
  </si>
  <si>
    <t xml:space="preserve">   乾燥</t>
  </si>
  <si>
    <t xml:space="preserve"> 生のもの</t>
  </si>
  <si>
    <t xml:space="preserve">  なめこ</t>
  </si>
  <si>
    <t xml:space="preserve">   だけ</t>
  </si>
  <si>
    <t xml:space="preserve"> たけのこ</t>
  </si>
  <si>
    <t xml:space="preserve">     7  1996</t>
  </si>
  <si>
    <t>資料：農林水産省 統計情報部「農林水産省統計表」</t>
  </si>
  <si>
    <t>Ｇ-11 製材品出荷量</t>
  </si>
  <si>
    <t xml:space="preserve">     単位：千ｍ3</t>
  </si>
  <si>
    <t xml:space="preserve">  </t>
    <phoneticPr fontId="4"/>
  </si>
  <si>
    <t>用途別出荷量（賃びきを含む）</t>
  </si>
  <si>
    <t xml:space="preserve">  出荷量</t>
  </si>
  <si>
    <t xml:space="preserve"> 建設用材</t>
  </si>
  <si>
    <t xml:space="preserve"> 土木</t>
  </si>
  <si>
    <t>木箱仕組板</t>
  </si>
  <si>
    <t>家具</t>
    <phoneticPr fontId="4"/>
  </si>
  <si>
    <t>　 総数</t>
  </si>
  <si>
    <t xml:space="preserve">  　計</t>
  </si>
  <si>
    <t xml:space="preserve">   板 類</t>
  </si>
  <si>
    <t xml:space="preserve"> ひき割類</t>
  </si>
  <si>
    <t xml:space="preserve">  ひき角類</t>
  </si>
  <si>
    <t xml:space="preserve"> 梱包用材</t>
  </si>
  <si>
    <t>建具用材</t>
    <phoneticPr fontId="4"/>
  </si>
  <si>
    <t xml:space="preserve"> 用材</t>
  </si>
  <si>
    <t xml:space="preserve">     9  1997</t>
  </si>
  <si>
    <t xml:space="preserve">    11  1999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</si>
  <si>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12  2000</t>
    </r>
    <phoneticPr fontId="4"/>
  </si>
  <si>
    <t xml:space="preserve">    13  2001</t>
    <phoneticPr fontId="4"/>
  </si>
  <si>
    <t>　出荷量</t>
  </si>
  <si>
    <t>都道府県別出荷量（手持ち材）</t>
  </si>
  <si>
    <t xml:space="preserve"> 県内</t>
  </si>
  <si>
    <t xml:space="preserve"> 大阪府</t>
  </si>
  <si>
    <t xml:space="preserve"> 兵庫県</t>
  </si>
  <si>
    <t xml:space="preserve"> 奈良県</t>
  </si>
  <si>
    <t xml:space="preserve"> 東京都</t>
  </si>
  <si>
    <t xml:space="preserve"> 埼玉県</t>
  </si>
  <si>
    <t xml:space="preserve"> 千葉県</t>
  </si>
  <si>
    <t>昭和55年1980</t>
  </si>
  <si>
    <t>資料：農林水産省 和歌山統計情報事務所「和歌山農林水産統計年報」</t>
  </si>
  <si>
    <t>Ｇ　林  業</t>
  </si>
  <si>
    <t xml:space="preserve"> Ｇ-01 林業経営体</t>
  </si>
  <si>
    <t>Ａ．林家数</t>
  </si>
  <si>
    <r>
      <t>林家とは，保有山林が1ha(</t>
    </r>
    <r>
      <rPr>
        <sz val="11"/>
        <color theme="1"/>
        <rFont val="ＭＳ Ｐゴシック"/>
        <family val="2"/>
        <charset val="128"/>
        <scheme val="minor"/>
      </rPr>
      <t>1990年旧定義では</t>
    </r>
    <r>
      <rPr>
        <sz val="14"/>
        <rFont val="ＭＳ 明朝"/>
        <family val="1"/>
        <charset val="128"/>
      </rPr>
      <t xml:space="preserve"> 0.1ha)以上ある世帯をいう。</t>
    </r>
    <rPh sb="18" eb="19">
      <t>ネン</t>
    </rPh>
    <rPh sb="19" eb="20">
      <t>キュウ</t>
    </rPh>
    <rPh sb="20" eb="22">
      <t>テイギ</t>
    </rPh>
    <phoneticPr fontId="4"/>
  </si>
  <si>
    <t>このうち農家であるものを農家林家，農家でない林家を非農家林家という。</t>
    <rPh sb="4" eb="6">
      <t>ノウカ</t>
    </rPh>
    <phoneticPr fontId="4"/>
  </si>
  <si>
    <t xml:space="preserve"> 単位：戸</t>
    <phoneticPr fontId="4"/>
  </si>
  <si>
    <t>（保有山林面積規模別林家数）</t>
  </si>
  <si>
    <t xml:space="preserve">  農家林家</t>
  </si>
  <si>
    <t xml:space="preserve">  非農家林家</t>
  </si>
  <si>
    <r>
      <t xml:space="preserve">  農家林家</t>
    </r>
    <r>
      <rPr>
        <sz val="11"/>
        <color theme="1"/>
        <rFont val="ＭＳ Ｐゴシック"/>
        <family val="2"/>
        <charset val="128"/>
        <scheme val="minor"/>
      </rPr>
      <t xml:space="preserve"> (注</t>
    </r>
    <rPh sb="8" eb="9">
      <t>チュウ</t>
    </rPh>
    <phoneticPr fontId="4"/>
  </si>
  <si>
    <r>
      <t>注)林業事業体の定義が2000年から1ha以上と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実査対象が３ha以上と変更された。</t>
    </r>
    <rPh sb="0" eb="1">
      <t>チュウ</t>
    </rPh>
    <rPh sb="2" eb="4">
      <t>リンギョウ</t>
    </rPh>
    <rPh sb="4" eb="7">
      <t>ジギョウタイ</t>
    </rPh>
    <rPh sb="8" eb="10">
      <t>テイギ</t>
    </rPh>
    <rPh sb="15" eb="16">
      <t>ネン</t>
    </rPh>
    <rPh sb="21" eb="23">
      <t>イジョウ</t>
    </rPh>
    <rPh sb="25" eb="27">
      <t>ジッサ</t>
    </rPh>
    <rPh sb="27" eb="29">
      <t>タイショウ</t>
    </rPh>
    <rPh sb="33" eb="35">
      <t>イジョウ</t>
    </rPh>
    <rPh sb="36" eb="38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</si>
</sst>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67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0" xfId="1" applyFont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2" xfId="1" applyFont="1" applyBorder="1" applyProtection="1">
      <protection locked="0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1" fillId="0" borderId="5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4" xfId="1" applyFont="1" applyBorder="1" applyAlignment="1" applyProtection="1">
      <alignment horizontal="left"/>
    </xf>
    <xf numFmtId="37" fontId="3" fillId="0" borderId="0" xfId="1" applyFont="1" applyAlignment="1" applyProtection="1">
      <alignment horizontal="right"/>
      <protection locked="0"/>
    </xf>
    <xf numFmtId="37" fontId="1" fillId="0" borderId="0" xfId="1" applyFont="1" applyBorder="1"/>
    <xf numFmtId="37" fontId="3" fillId="0" borderId="0" xfId="1" applyFont="1" applyBorder="1" applyAlignment="1" applyProtection="1">
      <alignment horizontal="left"/>
    </xf>
    <xf numFmtId="37" fontId="1" fillId="0" borderId="0" xfId="1" applyFont="1" applyProtection="1"/>
    <xf numFmtId="37" fontId="3" fillId="0" borderId="0" xfId="1" applyFont="1" applyProtection="1"/>
    <xf numFmtId="37" fontId="3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Fill="1" applyBorder="1"/>
    <xf numFmtId="37" fontId="1" fillId="0" borderId="0" xfId="1" applyAlignment="1" applyProtection="1">
      <alignment horizontal="left"/>
    </xf>
    <xf numFmtId="37" fontId="3" fillId="0" borderId="0" xfId="1" applyFont="1" applyAlignment="1" applyProtection="1">
      <alignment horizontal="right"/>
    </xf>
    <xf numFmtId="37" fontId="1" fillId="0" borderId="6" xfId="1" applyFont="1" applyBorder="1" applyAlignment="1" applyProtection="1">
      <alignment horizontal="left"/>
    </xf>
    <xf numFmtId="37" fontId="1" fillId="0" borderId="0" xfId="1" applyFont="1" applyBorder="1" applyProtection="1">
      <protection locked="0"/>
    </xf>
    <xf numFmtId="37" fontId="1" fillId="0" borderId="3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  <protection locked="0"/>
    </xf>
    <xf numFmtId="37" fontId="1" fillId="0" borderId="2" xfId="1" applyFont="1" applyBorder="1" applyAlignment="1">
      <alignment horizontal="right"/>
    </xf>
    <xf numFmtId="37" fontId="1" fillId="0" borderId="0" xfId="1" applyFont="1" applyAlignment="1">
      <alignment horizontal="center"/>
    </xf>
    <xf numFmtId="37" fontId="1" fillId="0" borderId="1" xfId="1" applyFont="1" applyBorder="1" applyAlignment="1" applyProtection="1">
      <alignment horizontal="right"/>
    </xf>
    <xf numFmtId="0" fontId="1" fillId="0" borderId="2" xfId="1" applyNumberFormat="1" applyFont="1" applyBorder="1" applyAlignment="1" applyProtection="1">
      <alignment horizontal="center"/>
    </xf>
    <xf numFmtId="37" fontId="1" fillId="0" borderId="7" xfId="1" applyFont="1" applyBorder="1" applyAlignment="1" applyProtection="1">
      <alignment horizontal="left"/>
    </xf>
    <xf numFmtId="37" fontId="1" fillId="0" borderId="2" xfId="1" applyFont="1" applyBorder="1" applyAlignment="1">
      <alignment horizontal="center"/>
    </xf>
    <xf numFmtId="37" fontId="1" fillId="0" borderId="0" xfId="1" applyFont="1" applyAlignment="1">
      <alignment shrinkToFit="1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Alignment="1" applyProtection="1">
      <alignment horizontal="right"/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176" fontId="1" fillId="0" borderId="0" xfId="1" applyNumberFormat="1" applyFont="1" applyProtection="1">
      <protection locked="0"/>
    </xf>
    <xf numFmtId="17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/>
    <xf numFmtId="37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177" fontId="3" fillId="0" borderId="2" xfId="1" applyNumberFormat="1" applyFont="1" applyBorder="1" applyProtection="1">
      <protection locked="0"/>
    </xf>
    <xf numFmtId="37" fontId="3" fillId="0" borderId="0" xfId="1" applyNumberFormat="1" applyFont="1" applyAlignment="1" applyProtection="1">
      <alignment horizontal="right"/>
      <protection locked="0"/>
    </xf>
    <xf numFmtId="37" fontId="3" fillId="0" borderId="0" xfId="1" applyNumberFormat="1" applyFont="1" applyProtection="1"/>
    <xf numFmtId="37" fontId="3" fillId="0" borderId="0" xfId="1" applyNumberFormat="1" applyFont="1" applyProtection="1">
      <protection locked="0"/>
    </xf>
    <xf numFmtId="177" fontId="3" fillId="0" borderId="0" xfId="1" applyNumberFormat="1" applyFont="1" applyProtection="1">
      <protection locked="0"/>
    </xf>
    <xf numFmtId="176" fontId="1" fillId="0" borderId="5" xfId="1" applyNumberFormat="1" applyFont="1" applyBorder="1" applyProtection="1"/>
    <xf numFmtId="176" fontId="1" fillId="0" borderId="2" xfId="1" applyNumberFormat="1" applyFont="1" applyBorder="1" applyAlignment="1" applyProtection="1">
      <alignment horizontal="right"/>
      <protection locked="0"/>
    </xf>
    <xf numFmtId="37" fontId="5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left" shrinkToFit="1"/>
    </xf>
    <xf numFmtId="37" fontId="1" fillId="0" borderId="0" xfId="1" applyFont="1" applyAlignment="1"/>
    <xf numFmtId="37" fontId="1" fillId="0" borderId="0" xfId="1" applyFon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"/>
  <sheetViews>
    <sheetView showGridLines="0" zoomScale="75" zoomScaleNormal="100" workbookViewId="0">
      <selection activeCell="A22" sqref="A22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1" x14ac:dyDescent="0.2">
      <c r="A1" s="1"/>
    </row>
    <row r="6" spans="1:11" ht="28.5" x14ac:dyDescent="0.3">
      <c r="F6" s="63" t="s">
        <v>378</v>
      </c>
    </row>
    <row r="8" spans="1:11" x14ac:dyDescent="0.2">
      <c r="E8" s="3" t="s">
        <v>379</v>
      </c>
    </row>
    <row r="9" spans="1:11" x14ac:dyDescent="0.2">
      <c r="C9" s="3" t="s">
        <v>380</v>
      </c>
    </row>
    <row r="10" spans="1:11" x14ac:dyDescent="0.2">
      <c r="D10" s="1" t="s">
        <v>381</v>
      </c>
    </row>
    <row r="11" spans="1:11" ht="18" thickBot="1" x14ac:dyDescent="0.25">
      <c r="B11" s="4"/>
      <c r="C11" s="4"/>
      <c r="D11" s="5" t="s">
        <v>382</v>
      </c>
      <c r="E11" s="4"/>
      <c r="F11" s="4"/>
      <c r="G11" s="4"/>
      <c r="H11" s="4"/>
      <c r="I11" s="4"/>
      <c r="J11" s="4"/>
      <c r="K11" s="5" t="s">
        <v>383</v>
      </c>
    </row>
    <row r="12" spans="1:11" x14ac:dyDescent="0.2">
      <c r="C12" s="6"/>
      <c r="D12" s="7"/>
      <c r="E12" s="7"/>
      <c r="F12" s="20" t="s">
        <v>384</v>
      </c>
      <c r="G12" s="7"/>
      <c r="H12" s="7"/>
      <c r="I12" s="7"/>
      <c r="J12" s="7"/>
      <c r="K12" s="7"/>
    </row>
    <row r="13" spans="1:11" x14ac:dyDescent="0.2">
      <c r="C13" s="8" t="s">
        <v>2</v>
      </c>
      <c r="D13" s="21" t="s">
        <v>16</v>
      </c>
      <c r="E13" s="6"/>
      <c r="F13" s="6"/>
      <c r="G13" s="6"/>
      <c r="H13" s="6"/>
      <c r="I13" s="6"/>
      <c r="J13" s="6"/>
      <c r="K13" s="6"/>
    </row>
    <row r="14" spans="1:11" x14ac:dyDescent="0.2">
      <c r="B14" s="7"/>
      <c r="C14" s="10"/>
      <c r="D14" s="22" t="s">
        <v>17</v>
      </c>
      <c r="E14" s="22" t="s">
        <v>18</v>
      </c>
      <c r="F14" s="22" t="s">
        <v>19</v>
      </c>
      <c r="G14" s="22" t="s">
        <v>20</v>
      </c>
      <c r="H14" s="22" t="s">
        <v>21</v>
      </c>
      <c r="I14" s="22" t="s">
        <v>22</v>
      </c>
      <c r="J14" s="22" t="s">
        <v>23</v>
      </c>
      <c r="K14" s="22" t="s">
        <v>24</v>
      </c>
    </row>
    <row r="15" spans="1:11" x14ac:dyDescent="0.2">
      <c r="C15" s="6"/>
    </row>
    <row r="16" spans="1:11" x14ac:dyDescent="0.2">
      <c r="B16" s="12" t="s">
        <v>13</v>
      </c>
      <c r="C16" s="13">
        <f>SUM(D16:K16)</f>
        <v>29321</v>
      </c>
      <c r="D16" s="26">
        <f t="shared" ref="D16:K16" si="0">D18+D19</f>
        <v>14952</v>
      </c>
      <c r="E16" s="26">
        <f t="shared" si="0"/>
        <v>9832</v>
      </c>
      <c r="F16" s="26">
        <f t="shared" si="0"/>
        <v>2225</v>
      </c>
      <c r="G16" s="26">
        <f t="shared" si="0"/>
        <v>1288</v>
      </c>
      <c r="H16" s="26">
        <f t="shared" si="0"/>
        <v>373</v>
      </c>
      <c r="I16" s="26">
        <f t="shared" si="0"/>
        <v>307</v>
      </c>
      <c r="J16" s="26">
        <f t="shared" si="0"/>
        <v>204</v>
      </c>
      <c r="K16" s="26">
        <f t="shared" si="0"/>
        <v>140</v>
      </c>
    </row>
    <row r="17" spans="1:11" x14ac:dyDescent="0.2">
      <c r="C17" s="6"/>
    </row>
    <row r="18" spans="1:11" x14ac:dyDescent="0.2">
      <c r="B18" s="1" t="s">
        <v>385</v>
      </c>
      <c r="C18" s="13">
        <f>SUM(D18:K18)</f>
        <v>17663</v>
      </c>
      <c r="D18" s="14">
        <v>8006</v>
      </c>
      <c r="E18" s="14">
        <v>6710</v>
      </c>
      <c r="F18" s="14">
        <v>1486</v>
      </c>
      <c r="G18" s="14">
        <v>870</v>
      </c>
      <c r="H18" s="14">
        <v>236</v>
      </c>
      <c r="I18" s="14">
        <v>195</v>
      </c>
      <c r="J18" s="14">
        <v>116</v>
      </c>
      <c r="K18" s="14">
        <v>44</v>
      </c>
    </row>
    <row r="19" spans="1:11" x14ac:dyDescent="0.2">
      <c r="B19" s="1" t="s">
        <v>386</v>
      </c>
      <c r="C19" s="13">
        <f>SUM(D19:K19)</f>
        <v>11658</v>
      </c>
      <c r="D19" s="14">
        <v>6946</v>
      </c>
      <c r="E19" s="14">
        <v>3122</v>
      </c>
      <c r="F19" s="14">
        <v>739</v>
      </c>
      <c r="G19" s="14">
        <v>418</v>
      </c>
      <c r="H19" s="14">
        <v>137</v>
      </c>
      <c r="I19" s="14">
        <v>112</v>
      </c>
      <c r="J19" s="14">
        <v>88</v>
      </c>
      <c r="K19" s="14">
        <v>96</v>
      </c>
    </row>
    <row r="20" spans="1:11" x14ac:dyDescent="0.2">
      <c r="C20" s="6"/>
    </row>
    <row r="21" spans="1:11" x14ac:dyDescent="0.2">
      <c r="B21" s="16" t="s">
        <v>14</v>
      </c>
      <c r="C21" s="17">
        <f>SUM(D21:K21)</f>
        <v>6430</v>
      </c>
      <c r="D21" s="35" t="s">
        <v>25</v>
      </c>
      <c r="E21" s="27">
        <f t="shared" ref="E21:K21" si="1">E23+E24</f>
        <v>2318</v>
      </c>
      <c r="F21" s="27">
        <f t="shared" si="1"/>
        <v>2042</v>
      </c>
      <c r="G21" s="27">
        <f t="shared" si="1"/>
        <v>1136</v>
      </c>
      <c r="H21" s="27">
        <f t="shared" si="1"/>
        <v>350</v>
      </c>
      <c r="I21" s="27">
        <f t="shared" si="1"/>
        <v>290</v>
      </c>
      <c r="J21" s="27">
        <f t="shared" si="1"/>
        <v>163</v>
      </c>
      <c r="K21" s="27">
        <f t="shared" si="1"/>
        <v>131</v>
      </c>
    </row>
    <row r="22" spans="1:11" x14ac:dyDescent="0.2">
      <c r="C22" s="6"/>
      <c r="E22" s="42"/>
    </row>
    <row r="23" spans="1:11" x14ac:dyDescent="0.2">
      <c r="B23" s="64" t="s">
        <v>387</v>
      </c>
      <c r="C23" s="13">
        <f>SUM(D23:K23)</f>
        <v>3908</v>
      </c>
      <c r="D23" s="30" t="s">
        <v>25</v>
      </c>
      <c r="E23" s="14">
        <v>1479</v>
      </c>
      <c r="F23" s="14">
        <v>1291</v>
      </c>
      <c r="G23" s="14">
        <v>658</v>
      </c>
      <c r="H23" s="14">
        <v>206</v>
      </c>
      <c r="I23" s="14">
        <v>145</v>
      </c>
      <c r="J23" s="14">
        <v>87</v>
      </c>
      <c r="K23" s="14">
        <f>37+5</f>
        <v>42</v>
      </c>
    </row>
    <row r="24" spans="1:11" x14ac:dyDescent="0.2">
      <c r="B24" s="1" t="s">
        <v>386</v>
      </c>
      <c r="C24" s="13">
        <f>SUM(D24:K24)</f>
        <v>2522</v>
      </c>
      <c r="D24" s="30" t="s">
        <v>25</v>
      </c>
      <c r="E24" s="14">
        <v>839</v>
      </c>
      <c r="F24" s="14">
        <v>751</v>
      </c>
      <c r="G24" s="14">
        <v>478</v>
      </c>
      <c r="H24" s="14">
        <v>144</v>
      </c>
      <c r="I24" s="14">
        <v>145</v>
      </c>
      <c r="J24" s="14">
        <v>76</v>
      </c>
      <c r="K24" s="14">
        <f>73+16</f>
        <v>89</v>
      </c>
    </row>
    <row r="25" spans="1:11" ht="18" thickBot="1" x14ac:dyDescent="0.25">
      <c r="B25" s="4"/>
      <c r="C25" s="19"/>
      <c r="D25" s="4"/>
      <c r="E25" s="4"/>
      <c r="F25" s="4"/>
      <c r="G25" s="4"/>
      <c r="H25" s="4"/>
      <c r="I25" s="4"/>
      <c r="J25" s="4"/>
      <c r="K25" s="4"/>
    </row>
    <row r="26" spans="1:11" x14ac:dyDescent="0.2">
      <c r="C26" s="1" t="s">
        <v>388</v>
      </c>
    </row>
    <row r="27" spans="1:11" x14ac:dyDescent="0.2">
      <c r="C27" s="1" t="s">
        <v>26</v>
      </c>
    </row>
    <row r="28" spans="1:11" x14ac:dyDescent="0.2">
      <c r="C28" s="1"/>
    </row>
    <row r="29" spans="1:11" x14ac:dyDescent="0.2">
      <c r="A29" s="1"/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1"/>
  <sheetViews>
    <sheetView showGridLines="0" zoomScale="75" workbookViewId="0">
      <selection activeCell="K40" sqref="K40"/>
    </sheetView>
  </sheetViews>
  <sheetFormatPr defaultColWidth="14.625" defaultRowHeight="17.25" x14ac:dyDescent="0.2"/>
  <cols>
    <col min="1" max="1" width="13.375" style="2" customWidth="1"/>
    <col min="2" max="2" width="15.875" style="2" customWidth="1"/>
    <col min="3" max="3" width="13.375" style="2" customWidth="1"/>
    <col min="4" max="256" width="14.625" style="2"/>
    <col min="257" max="257" width="13.375" style="2" customWidth="1"/>
    <col min="258" max="258" width="15.875" style="2" customWidth="1"/>
    <col min="259" max="259" width="13.375" style="2" customWidth="1"/>
    <col min="260" max="512" width="14.625" style="2"/>
    <col min="513" max="513" width="13.375" style="2" customWidth="1"/>
    <col min="514" max="514" width="15.875" style="2" customWidth="1"/>
    <col min="515" max="515" width="13.375" style="2" customWidth="1"/>
    <col min="516" max="768" width="14.625" style="2"/>
    <col min="769" max="769" width="13.375" style="2" customWidth="1"/>
    <col min="770" max="770" width="15.875" style="2" customWidth="1"/>
    <col min="771" max="771" width="13.375" style="2" customWidth="1"/>
    <col min="772" max="1024" width="14.625" style="2"/>
    <col min="1025" max="1025" width="13.375" style="2" customWidth="1"/>
    <col min="1026" max="1026" width="15.875" style="2" customWidth="1"/>
    <col min="1027" max="1027" width="13.375" style="2" customWidth="1"/>
    <col min="1028" max="1280" width="14.625" style="2"/>
    <col min="1281" max="1281" width="13.375" style="2" customWidth="1"/>
    <col min="1282" max="1282" width="15.875" style="2" customWidth="1"/>
    <col min="1283" max="1283" width="13.375" style="2" customWidth="1"/>
    <col min="1284" max="1536" width="14.625" style="2"/>
    <col min="1537" max="1537" width="13.375" style="2" customWidth="1"/>
    <col min="1538" max="1538" width="15.875" style="2" customWidth="1"/>
    <col min="1539" max="1539" width="13.375" style="2" customWidth="1"/>
    <col min="1540" max="1792" width="14.625" style="2"/>
    <col min="1793" max="1793" width="13.375" style="2" customWidth="1"/>
    <col min="1794" max="1794" width="15.875" style="2" customWidth="1"/>
    <col min="1795" max="1795" width="13.375" style="2" customWidth="1"/>
    <col min="1796" max="2048" width="14.625" style="2"/>
    <col min="2049" max="2049" width="13.375" style="2" customWidth="1"/>
    <col min="2050" max="2050" width="15.875" style="2" customWidth="1"/>
    <col min="2051" max="2051" width="13.375" style="2" customWidth="1"/>
    <col min="2052" max="2304" width="14.625" style="2"/>
    <col min="2305" max="2305" width="13.375" style="2" customWidth="1"/>
    <col min="2306" max="2306" width="15.875" style="2" customWidth="1"/>
    <col min="2307" max="2307" width="13.375" style="2" customWidth="1"/>
    <col min="2308" max="2560" width="14.625" style="2"/>
    <col min="2561" max="2561" width="13.375" style="2" customWidth="1"/>
    <col min="2562" max="2562" width="15.875" style="2" customWidth="1"/>
    <col min="2563" max="2563" width="13.375" style="2" customWidth="1"/>
    <col min="2564" max="2816" width="14.625" style="2"/>
    <col min="2817" max="2817" width="13.375" style="2" customWidth="1"/>
    <col min="2818" max="2818" width="15.875" style="2" customWidth="1"/>
    <col min="2819" max="2819" width="13.375" style="2" customWidth="1"/>
    <col min="2820" max="3072" width="14.625" style="2"/>
    <col min="3073" max="3073" width="13.375" style="2" customWidth="1"/>
    <col min="3074" max="3074" width="15.875" style="2" customWidth="1"/>
    <col min="3075" max="3075" width="13.375" style="2" customWidth="1"/>
    <col min="3076" max="3328" width="14.625" style="2"/>
    <col min="3329" max="3329" width="13.375" style="2" customWidth="1"/>
    <col min="3330" max="3330" width="15.875" style="2" customWidth="1"/>
    <col min="3331" max="3331" width="13.375" style="2" customWidth="1"/>
    <col min="3332" max="3584" width="14.625" style="2"/>
    <col min="3585" max="3585" width="13.375" style="2" customWidth="1"/>
    <col min="3586" max="3586" width="15.875" style="2" customWidth="1"/>
    <col min="3587" max="3587" width="13.375" style="2" customWidth="1"/>
    <col min="3588" max="3840" width="14.625" style="2"/>
    <col min="3841" max="3841" width="13.375" style="2" customWidth="1"/>
    <col min="3842" max="3842" width="15.875" style="2" customWidth="1"/>
    <col min="3843" max="3843" width="13.375" style="2" customWidth="1"/>
    <col min="3844" max="4096" width="14.625" style="2"/>
    <col min="4097" max="4097" width="13.375" style="2" customWidth="1"/>
    <col min="4098" max="4098" width="15.875" style="2" customWidth="1"/>
    <col min="4099" max="4099" width="13.375" style="2" customWidth="1"/>
    <col min="4100" max="4352" width="14.625" style="2"/>
    <col min="4353" max="4353" width="13.375" style="2" customWidth="1"/>
    <col min="4354" max="4354" width="15.875" style="2" customWidth="1"/>
    <col min="4355" max="4355" width="13.375" style="2" customWidth="1"/>
    <col min="4356" max="4608" width="14.625" style="2"/>
    <col min="4609" max="4609" width="13.375" style="2" customWidth="1"/>
    <col min="4610" max="4610" width="15.875" style="2" customWidth="1"/>
    <col min="4611" max="4611" width="13.375" style="2" customWidth="1"/>
    <col min="4612" max="4864" width="14.625" style="2"/>
    <col min="4865" max="4865" width="13.375" style="2" customWidth="1"/>
    <col min="4866" max="4866" width="15.875" style="2" customWidth="1"/>
    <col min="4867" max="4867" width="13.375" style="2" customWidth="1"/>
    <col min="4868" max="5120" width="14.625" style="2"/>
    <col min="5121" max="5121" width="13.375" style="2" customWidth="1"/>
    <col min="5122" max="5122" width="15.875" style="2" customWidth="1"/>
    <col min="5123" max="5123" width="13.375" style="2" customWidth="1"/>
    <col min="5124" max="5376" width="14.625" style="2"/>
    <col min="5377" max="5377" width="13.375" style="2" customWidth="1"/>
    <col min="5378" max="5378" width="15.875" style="2" customWidth="1"/>
    <col min="5379" max="5379" width="13.375" style="2" customWidth="1"/>
    <col min="5380" max="5632" width="14.625" style="2"/>
    <col min="5633" max="5633" width="13.375" style="2" customWidth="1"/>
    <col min="5634" max="5634" width="15.875" style="2" customWidth="1"/>
    <col min="5635" max="5635" width="13.375" style="2" customWidth="1"/>
    <col min="5636" max="5888" width="14.625" style="2"/>
    <col min="5889" max="5889" width="13.375" style="2" customWidth="1"/>
    <col min="5890" max="5890" width="15.875" style="2" customWidth="1"/>
    <col min="5891" max="5891" width="13.375" style="2" customWidth="1"/>
    <col min="5892" max="6144" width="14.625" style="2"/>
    <col min="6145" max="6145" width="13.375" style="2" customWidth="1"/>
    <col min="6146" max="6146" width="15.875" style="2" customWidth="1"/>
    <col min="6147" max="6147" width="13.375" style="2" customWidth="1"/>
    <col min="6148" max="6400" width="14.625" style="2"/>
    <col min="6401" max="6401" width="13.375" style="2" customWidth="1"/>
    <col min="6402" max="6402" width="15.875" style="2" customWidth="1"/>
    <col min="6403" max="6403" width="13.375" style="2" customWidth="1"/>
    <col min="6404" max="6656" width="14.625" style="2"/>
    <col min="6657" max="6657" width="13.375" style="2" customWidth="1"/>
    <col min="6658" max="6658" width="15.875" style="2" customWidth="1"/>
    <col min="6659" max="6659" width="13.375" style="2" customWidth="1"/>
    <col min="6660" max="6912" width="14.625" style="2"/>
    <col min="6913" max="6913" width="13.375" style="2" customWidth="1"/>
    <col min="6914" max="6914" width="15.875" style="2" customWidth="1"/>
    <col min="6915" max="6915" width="13.375" style="2" customWidth="1"/>
    <col min="6916" max="7168" width="14.625" style="2"/>
    <col min="7169" max="7169" width="13.375" style="2" customWidth="1"/>
    <col min="7170" max="7170" width="15.875" style="2" customWidth="1"/>
    <col min="7171" max="7171" width="13.375" style="2" customWidth="1"/>
    <col min="7172" max="7424" width="14.625" style="2"/>
    <col min="7425" max="7425" width="13.375" style="2" customWidth="1"/>
    <col min="7426" max="7426" width="15.875" style="2" customWidth="1"/>
    <col min="7427" max="7427" width="13.375" style="2" customWidth="1"/>
    <col min="7428" max="7680" width="14.625" style="2"/>
    <col min="7681" max="7681" width="13.375" style="2" customWidth="1"/>
    <col min="7682" max="7682" width="15.875" style="2" customWidth="1"/>
    <col min="7683" max="7683" width="13.375" style="2" customWidth="1"/>
    <col min="7684" max="7936" width="14.625" style="2"/>
    <col min="7937" max="7937" width="13.375" style="2" customWidth="1"/>
    <col min="7938" max="7938" width="15.875" style="2" customWidth="1"/>
    <col min="7939" max="7939" width="13.375" style="2" customWidth="1"/>
    <col min="7940" max="8192" width="14.625" style="2"/>
    <col min="8193" max="8193" width="13.375" style="2" customWidth="1"/>
    <col min="8194" max="8194" width="15.875" style="2" customWidth="1"/>
    <col min="8195" max="8195" width="13.375" style="2" customWidth="1"/>
    <col min="8196" max="8448" width="14.625" style="2"/>
    <col min="8449" max="8449" width="13.375" style="2" customWidth="1"/>
    <col min="8450" max="8450" width="15.875" style="2" customWidth="1"/>
    <col min="8451" max="8451" width="13.375" style="2" customWidth="1"/>
    <col min="8452" max="8704" width="14.625" style="2"/>
    <col min="8705" max="8705" width="13.375" style="2" customWidth="1"/>
    <col min="8706" max="8706" width="15.875" style="2" customWidth="1"/>
    <col min="8707" max="8707" width="13.375" style="2" customWidth="1"/>
    <col min="8708" max="8960" width="14.625" style="2"/>
    <col min="8961" max="8961" width="13.375" style="2" customWidth="1"/>
    <col min="8962" max="8962" width="15.875" style="2" customWidth="1"/>
    <col min="8963" max="8963" width="13.375" style="2" customWidth="1"/>
    <col min="8964" max="9216" width="14.625" style="2"/>
    <col min="9217" max="9217" width="13.375" style="2" customWidth="1"/>
    <col min="9218" max="9218" width="15.875" style="2" customWidth="1"/>
    <col min="9219" max="9219" width="13.375" style="2" customWidth="1"/>
    <col min="9220" max="9472" width="14.625" style="2"/>
    <col min="9473" max="9473" width="13.375" style="2" customWidth="1"/>
    <col min="9474" max="9474" width="15.875" style="2" customWidth="1"/>
    <col min="9475" max="9475" width="13.375" style="2" customWidth="1"/>
    <col min="9476" max="9728" width="14.625" style="2"/>
    <col min="9729" max="9729" width="13.375" style="2" customWidth="1"/>
    <col min="9730" max="9730" width="15.875" style="2" customWidth="1"/>
    <col min="9731" max="9731" width="13.375" style="2" customWidth="1"/>
    <col min="9732" max="9984" width="14.625" style="2"/>
    <col min="9985" max="9985" width="13.375" style="2" customWidth="1"/>
    <col min="9986" max="9986" width="15.875" style="2" customWidth="1"/>
    <col min="9987" max="9987" width="13.375" style="2" customWidth="1"/>
    <col min="9988" max="10240" width="14.625" style="2"/>
    <col min="10241" max="10241" width="13.375" style="2" customWidth="1"/>
    <col min="10242" max="10242" width="15.875" style="2" customWidth="1"/>
    <col min="10243" max="10243" width="13.375" style="2" customWidth="1"/>
    <col min="10244" max="10496" width="14.625" style="2"/>
    <col min="10497" max="10497" width="13.375" style="2" customWidth="1"/>
    <col min="10498" max="10498" width="15.875" style="2" customWidth="1"/>
    <col min="10499" max="10499" width="13.375" style="2" customWidth="1"/>
    <col min="10500" max="10752" width="14.625" style="2"/>
    <col min="10753" max="10753" width="13.375" style="2" customWidth="1"/>
    <col min="10754" max="10754" width="15.875" style="2" customWidth="1"/>
    <col min="10755" max="10755" width="13.375" style="2" customWidth="1"/>
    <col min="10756" max="11008" width="14.625" style="2"/>
    <col min="11009" max="11009" width="13.375" style="2" customWidth="1"/>
    <col min="11010" max="11010" width="15.875" style="2" customWidth="1"/>
    <col min="11011" max="11011" width="13.375" style="2" customWidth="1"/>
    <col min="11012" max="11264" width="14.625" style="2"/>
    <col min="11265" max="11265" width="13.375" style="2" customWidth="1"/>
    <col min="11266" max="11266" width="15.875" style="2" customWidth="1"/>
    <col min="11267" max="11267" width="13.375" style="2" customWidth="1"/>
    <col min="11268" max="11520" width="14.625" style="2"/>
    <col min="11521" max="11521" width="13.375" style="2" customWidth="1"/>
    <col min="11522" max="11522" width="15.875" style="2" customWidth="1"/>
    <col min="11523" max="11523" width="13.375" style="2" customWidth="1"/>
    <col min="11524" max="11776" width="14.625" style="2"/>
    <col min="11777" max="11777" width="13.375" style="2" customWidth="1"/>
    <col min="11778" max="11778" width="15.875" style="2" customWidth="1"/>
    <col min="11779" max="11779" width="13.375" style="2" customWidth="1"/>
    <col min="11780" max="12032" width="14.625" style="2"/>
    <col min="12033" max="12033" width="13.375" style="2" customWidth="1"/>
    <col min="12034" max="12034" width="15.875" style="2" customWidth="1"/>
    <col min="12035" max="12035" width="13.375" style="2" customWidth="1"/>
    <col min="12036" max="12288" width="14.625" style="2"/>
    <col min="12289" max="12289" width="13.375" style="2" customWidth="1"/>
    <col min="12290" max="12290" width="15.875" style="2" customWidth="1"/>
    <col min="12291" max="12291" width="13.375" style="2" customWidth="1"/>
    <col min="12292" max="12544" width="14.625" style="2"/>
    <col min="12545" max="12545" width="13.375" style="2" customWidth="1"/>
    <col min="12546" max="12546" width="15.875" style="2" customWidth="1"/>
    <col min="12547" max="12547" width="13.375" style="2" customWidth="1"/>
    <col min="12548" max="12800" width="14.625" style="2"/>
    <col min="12801" max="12801" width="13.375" style="2" customWidth="1"/>
    <col min="12802" max="12802" width="15.875" style="2" customWidth="1"/>
    <col min="12803" max="12803" width="13.375" style="2" customWidth="1"/>
    <col min="12804" max="13056" width="14.625" style="2"/>
    <col min="13057" max="13057" width="13.375" style="2" customWidth="1"/>
    <col min="13058" max="13058" width="15.875" style="2" customWidth="1"/>
    <col min="13059" max="13059" width="13.375" style="2" customWidth="1"/>
    <col min="13060" max="13312" width="14.625" style="2"/>
    <col min="13313" max="13313" width="13.375" style="2" customWidth="1"/>
    <col min="13314" max="13314" width="15.875" style="2" customWidth="1"/>
    <col min="13315" max="13315" width="13.375" style="2" customWidth="1"/>
    <col min="13316" max="13568" width="14.625" style="2"/>
    <col min="13569" max="13569" width="13.375" style="2" customWidth="1"/>
    <col min="13570" max="13570" width="15.875" style="2" customWidth="1"/>
    <col min="13571" max="13571" width="13.375" style="2" customWidth="1"/>
    <col min="13572" max="13824" width="14.625" style="2"/>
    <col min="13825" max="13825" width="13.375" style="2" customWidth="1"/>
    <col min="13826" max="13826" width="15.875" style="2" customWidth="1"/>
    <col min="13827" max="13827" width="13.375" style="2" customWidth="1"/>
    <col min="13828" max="14080" width="14.625" style="2"/>
    <col min="14081" max="14081" width="13.375" style="2" customWidth="1"/>
    <col min="14082" max="14082" width="15.875" style="2" customWidth="1"/>
    <col min="14083" max="14083" width="13.375" style="2" customWidth="1"/>
    <col min="14084" max="14336" width="14.625" style="2"/>
    <col min="14337" max="14337" width="13.375" style="2" customWidth="1"/>
    <col min="14338" max="14338" width="15.875" style="2" customWidth="1"/>
    <col min="14339" max="14339" width="13.375" style="2" customWidth="1"/>
    <col min="14340" max="14592" width="14.625" style="2"/>
    <col min="14593" max="14593" width="13.375" style="2" customWidth="1"/>
    <col min="14594" max="14594" width="15.875" style="2" customWidth="1"/>
    <col min="14595" max="14595" width="13.375" style="2" customWidth="1"/>
    <col min="14596" max="14848" width="14.625" style="2"/>
    <col min="14849" max="14849" width="13.375" style="2" customWidth="1"/>
    <col min="14850" max="14850" width="15.875" style="2" customWidth="1"/>
    <col min="14851" max="14851" width="13.375" style="2" customWidth="1"/>
    <col min="14852" max="15104" width="14.625" style="2"/>
    <col min="15105" max="15105" width="13.375" style="2" customWidth="1"/>
    <col min="15106" max="15106" width="15.875" style="2" customWidth="1"/>
    <col min="15107" max="15107" width="13.375" style="2" customWidth="1"/>
    <col min="15108" max="15360" width="14.625" style="2"/>
    <col min="15361" max="15361" width="13.375" style="2" customWidth="1"/>
    <col min="15362" max="15362" width="15.875" style="2" customWidth="1"/>
    <col min="15363" max="15363" width="13.375" style="2" customWidth="1"/>
    <col min="15364" max="15616" width="14.625" style="2"/>
    <col min="15617" max="15617" width="13.375" style="2" customWidth="1"/>
    <col min="15618" max="15618" width="15.875" style="2" customWidth="1"/>
    <col min="15619" max="15619" width="13.375" style="2" customWidth="1"/>
    <col min="15620" max="15872" width="14.625" style="2"/>
    <col min="15873" max="15873" width="13.375" style="2" customWidth="1"/>
    <col min="15874" max="15874" width="15.875" style="2" customWidth="1"/>
    <col min="15875" max="15875" width="13.375" style="2" customWidth="1"/>
    <col min="15876" max="16128" width="14.625" style="2"/>
    <col min="16129" max="16129" width="13.375" style="2" customWidth="1"/>
    <col min="16130" max="16130" width="15.875" style="2" customWidth="1"/>
    <col min="16131" max="16131" width="13.375" style="2" customWidth="1"/>
    <col min="16132" max="16384" width="14.625" style="2"/>
  </cols>
  <sheetData>
    <row r="1" spans="1:10" x14ac:dyDescent="0.2">
      <c r="A1" s="1"/>
    </row>
    <row r="6" spans="1:10" x14ac:dyDescent="0.2">
      <c r="F6" s="3" t="s">
        <v>276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5"/>
      <c r="J7" s="43" t="s">
        <v>277</v>
      </c>
    </row>
    <row r="8" spans="1:10" x14ac:dyDescent="0.2">
      <c r="D8" s="9" t="s">
        <v>278</v>
      </c>
      <c r="E8" s="9" t="s">
        <v>279</v>
      </c>
      <c r="F8" s="9" t="s">
        <v>280</v>
      </c>
      <c r="G8" s="9" t="s">
        <v>281</v>
      </c>
      <c r="H8" s="9" t="s">
        <v>282</v>
      </c>
      <c r="I8" s="44">
        <v>1999</v>
      </c>
      <c r="J8" s="44">
        <v>2000</v>
      </c>
    </row>
    <row r="9" spans="1:10" x14ac:dyDescent="0.2">
      <c r="B9" s="7"/>
      <c r="C9" s="7"/>
      <c r="D9" s="45" t="s">
        <v>283</v>
      </c>
      <c r="E9" s="22" t="s">
        <v>284</v>
      </c>
      <c r="F9" s="22" t="s">
        <v>285</v>
      </c>
      <c r="G9" s="22" t="s">
        <v>286</v>
      </c>
      <c r="H9" s="22" t="s">
        <v>287</v>
      </c>
      <c r="I9" s="22" t="s">
        <v>288</v>
      </c>
      <c r="J9" s="22" t="s">
        <v>289</v>
      </c>
    </row>
    <row r="10" spans="1:10" x14ac:dyDescent="0.2">
      <c r="D10" s="6"/>
    </row>
    <row r="11" spans="1:10" x14ac:dyDescent="0.2">
      <c r="B11" s="3" t="s">
        <v>290</v>
      </c>
      <c r="D11" s="28">
        <v>1280.0999999999999</v>
      </c>
      <c r="E11" s="18">
        <v>1140.2</v>
      </c>
      <c r="F11" s="18">
        <v>1160.5</v>
      </c>
      <c r="G11" s="18">
        <v>1020.7</v>
      </c>
      <c r="H11" s="18">
        <v>831.5</v>
      </c>
      <c r="I11" s="18">
        <v>777</v>
      </c>
      <c r="J11" s="18">
        <v>698</v>
      </c>
    </row>
    <row r="12" spans="1:10" x14ac:dyDescent="0.2">
      <c r="D12" s="6"/>
    </row>
    <row r="13" spans="1:10" x14ac:dyDescent="0.2">
      <c r="D13" s="6"/>
    </row>
    <row r="14" spans="1:10" x14ac:dyDescent="0.2">
      <c r="B14" s="3" t="s">
        <v>291</v>
      </c>
      <c r="C14" s="27"/>
      <c r="D14" s="17">
        <f>D16+D29+D31+D38-1</f>
        <v>1487.502</v>
      </c>
      <c r="E14" s="27">
        <f t="shared" ref="E14:J14" si="0">E16+E29+E31+E38</f>
        <v>1332.8</v>
      </c>
      <c r="F14" s="27">
        <f t="shared" si="0"/>
        <v>1355.3999999999999</v>
      </c>
      <c r="G14" s="27">
        <f t="shared" si="0"/>
        <v>1194.3899999999999</v>
      </c>
      <c r="H14" s="27">
        <f t="shared" si="0"/>
        <v>979.3</v>
      </c>
      <c r="I14" s="27">
        <f t="shared" si="0"/>
        <v>918</v>
      </c>
      <c r="J14" s="27">
        <f t="shared" si="0"/>
        <v>826</v>
      </c>
    </row>
    <row r="15" spans="1:10" x14ac:dyDescent="0.2">
      <c r="D15" s="6"/>
    </row>
    <row r="16" spans="1:10" x14ac:dyDescent="0.2">
      <c r="B16" s="1" t="s">
        <v>292</v>
      </c>
      <c r="D16" s="15">
        <v>1339.8</v>
      </c>
      <c r="E16" s="14">
        <v>1160.7</v>
      </c>
      <c r="F16" s="14">
        <v>1175</v>
      </c>
      <c r="G16" s="14">
        <v>994.03</v>
      </c>
      <c r="H16" s="14">
        <v>770.3</v>
      </c>
      <c r="I16" s="14">
        <v>715</v>
      </c>
      <c r="J16" s="14">
        <v>635</v>
      </c>
    </row>
    <row r="17" spans="2:10" x14ac:dyDescent="0.2">
      <c r="B17" s="1" t="s">
        <v>293</v>
      </c>
      <c r="D17" s="15">
        <v>1304.3</v>
      </c>
      <c r="E17" s="14">
        <v>1140.3</v>
      </c>
      <c r="F17" s="14">
        <v>1158.2</v>
      </c>
      <c r="G17" s="14">
        <v>984.17</v>
      </c>
      <c r="H17" s="14">
        <v>764.3</v>
      </c>
      <c r="I17" s="14">
        <v>706</v>
      </c>
      <c r="J17" s="14">
        <v>627</v>
      </c>
    </row>
    <row r="18" spans="2:10" x14ac:dyDescent="0.2">
      <c r="B18" s="1" t="s">
        <v>294</v>
      </c>
      <c r="D18" s="15">
        <v>425.1</v>
      </c>
      <c r="E18" s="14">
        <v>360.6</v>
      </c>
      <c r="F18" s="14">
        <v>353.3</v>
      </c>
      <c r="G18" s="14">
        <v>341.8</v>
      </c>
      <c r="H18" s="14">
        <v>272.89999999999998</v>
      </c>
      <c r="I18" s="14">
        <v>263</v>
      </c>
      <c r="J18" s="14">
        <v>257</v>
      </c>
    </row>
    <row r="19" spans="2:10" x14ac:dyDescent="0.2">
      <c r="B19" s="1" t="s">
        <v>295</v>
      </c>
      <c r="D19" s="15">
        <v>865.6</v>
      </c>
      <c r="E19" s="14">
        <v>772.8</v>
      </c>
      <c r="F19" s="14">
        <v>795.7</v>
      </c>
      <c r="G19" s="14">
        <v>633.1</v>
      </c>
      <c r="H19" s="14">
        <v>480.2</v>
      </c>
      <c r="I19" s="14">
        <v>435</v>
      </c>
      <c r="J19" s="14">
        <v>365</v>
      </c>
    </row>
    <row r="20" spans="2:10" x14ac:dyDescent="0.2">
      <c r="B20" s="1" t="s">
        <v>296</v>
      </c>
      <c r="D20" s="15">
        <v>4.5999999999999996</v>
      </c>
      <c r="E20" s="14">
        <v>2.2000000000000002</v>
      </c>
      <c r="F20" s="14">
        <v>2.2000000000000002</v>
      </c>
      <c r="G20" s="14">
        <v>2.2000000000000002</v>
      </c>
      <c r="H20" s="14">
        <v>3.9</v>
      </c>
      <c r="I20" s="14">
        <v>4</v>
      </c>
      <c r="J20" s="14">
        <v>4</v>
      </c>
    </row>
    <row r="21" spans="2:10" x14ac:dyDescent="0.2">
      <c r="B21" s="1" t="s">
        <v>297</v>
      </c>
      <c r="D21" s="13">
        <f t="shared" ref="D21:I21" si="1">D17-D18-D19-D20</f>
        <v>8.9999999999999094</v>
      </c>
      <c r="E21" s="26">
        <f t="shared" si="1"/>
        <v>4.6999999999999771</v>
      </c>
      <c r="F21" s="26">
        <f t="shared" si="1"/>
        <v>7.0000000000000453</v>
      </c>
      <c r="G21" s="26">
        <f t="shared" si="1"/>
        <v>7.0699999999998679</v>
      </c>
      <c r="H21" s="26">
        <f t="shared" si="1"/>
        <v>7.2999999999999883</v>
      </c>
      <c r="I21" s="26">
        <f t="shared" si="1"/>
        <v>4</v>
      </c>
      <c r="J21" s="30" t="s">
        <v>25</v>
      </c>
    </row>
    <row r="22" spans="2:10" x14ac:dyDescent="0.2">
      <c r="D22" s="6"/>
    </row>
    <row r="23" spans="2:10" x14ac:dyDescent="0.2">
      <c r="B23" s="1" t="s">
        <v>298</v>
      </c>
      <c r="D23" s="15">
        <v>34.200000000000003</v>
      </c>
      <c r="E23" s="14">
        <v>19.600000000000001</v>
      </c>
      <c r="F23" s="14">
        <v>16.100000000000001</v>
      </c>
      <c r="G23" s="14">
        <v>9.1999999999999993</v>
      </c>
      <c r="H23" s="14">
        <v>5.4</v>
      </c>
      <c r="I23" s="14">
        <v>8</v>
      </c>
      <c r="J23" s="14">
        <v>7</v>
      </c>
    </row>
    <row r="24" spans="2:10" x14ac:dyDescent="0.2">
      <c r="B24" s="1" t="s">
        <v>299</v>
      </c>
      <c r="D24" s="39" t="s">
        <v>25</v>
      </c>
      <c r="E24" s="30" t="s">
        <v>25</v>
      </c>
      <c r="F24" s="30" t="s">
        <v>25</v>
      </c>
      <c r="G24" s="30" t="s">
        <v>25</v>
      </c>
      <c r="H24" s="30" t="s">
        <v>25</v>
      </c>
      <c r="I24" s="30" t="s">
        <v>25</v>
      </c>
      <c r="J24" s="30" t="s">
        <v>25</v>
      </c>
    </row>
    <row r="25" spans="2:10" x14ac:dyDescent="0.2">
      <c r="B25" s="1" t="s">
        <v>300</v>
      </c>
      <c r="D25" s="39" t="s">
        <v>25</v>
      </c>
      <c r="E25" s="30" t="s">
        <v>25</v>
      </c>
      <c r="F25" s="14">
        <v>16.100000000000001</v>
      </c>
      <c r="G25" s="30" t="s">
        <v>25</v>
      </c>
      <c r="H25" s="30" t="s">
        <v>25</v>
      </c>
      <c r="I25" s="30" t="s">
        <v>25</v>
      </c>
      <c r="J25" s="30" t="s">
        <v>25</v>
      </c>
    </row>
    <row r="26" spans="2:10" x14ac:dyDescent="0.2">
      <c r="B26" s="1" t="s">
        <v>297</v>
      </c>
      <c r="D26" s="13">
        <f>D23-D24-D25</f>
        <v>34.200000000000003</v>
      </c>
      <c r="E26" s="26">
        <f>E23-E24-E25</f>
        <v>19.600000000000001</v>
      </c>
      <c r="F26" s="30" t="s">
        <v>25</v>
      </c>
      <c r="G26" s="26">
        <f>G23-G24-G25</f>
        <v>9.1999999999999993</v>
      </c>
      <c r="H26" s="26">
        <f>H23-H24-H25</f>
        <v>5.4</v>
      </c>
      <c r="I26" s="26">
        <f>I23-I24-I25</f>
        <v>8</v>
      </c>
      <c r="J26" s="26">
        <f>J23-J24-J25</f>
        <v>7</v>
      </c>
    </row>
    <row r="27" spans="2:10" x14ac:dyDescent="0.2">
      <c r="B27" s="1" t="s">
        <v>301</v>
      </c>
      <c r="D27" s="13">
        <f t="shared" ref="D27:I27" si="2">D16-D17-D23</f>
        <v>1.2999999999999972</v>
      </c>
      <c r="E27" s="26">
        <f t="shared" si="2"/>
        <v>0.80000000000008953</v>
      </c>
      <c r="F27" s="26">
        <f t="shared" si="2"/>
        <v>0.6999999999999531</v>
      </c>
      <c r="G27" s="26">
        <f t="shared" si="2"/>
        <v>0.66000000000001435</v>
      </c>
      <c r="H27" s="26">
        <f t="shared" si="2"/>
        <v>0.59999999999999964</v>
      </c>
      <c r="I27" s="26">
        <f t="shared" si="2"/>
        <v>1</v>
      </c>
      <c r="J27" s="26">
        <f>J16-J17-J23</f>
        <v>1</v>
      </c>
    </row>
    <row r="28" spans="2:10" x14ac:dyDescent="0.2">
      <c r="D28" s="6"/>
    </row>
    <row r="29" spans="2:10" x14ac:dyDescent="0.2">
      <c r="B29" s="1" t="s">
        <v>302</v>
      </c>
      <c r="D29" s="15">
        <v>68.2</v>
      </c>
      <c r="E29" s="14">
        <v>73.7</v>
      </c>
      <c r="F29" s="14">
        <v>76.8</v>
      </c>
      <c r="G29" s="14">
        <v>79.03</v>
      </c>
      <c r="H29" s="14">
        <v>84</v>
      </c>
      <c r="I29" s="14">
        <v>84</v>
      </c>
      <c r="J29" s="14">
        <v>82</v>
      </c>
    </row>
    <row r="30" spans="2:10" x14ac:dyDescent="0.2">
      <c r="D30" s="6"/>
    </row>
    <row r="31" spans="2:10" x14ac:dyDescent="0.2">
      <c r="B31" s="1" t="s">
        <v>303</v>
      </c>
      <c r="D31" s="13">
        <f t="shared" ref="D31:I31" si="3">SUM(D32:D36)</f>
        <v>75.802000000000007</v>
      </c>
      <c r="E31" s="26">
        <f t="shared" si="3"/>
        <v>93.3</v>
      </c>
      <c r="F31" s="26">
        <f t="shared" si="3"/>
        <v>98.3</v>
      </c>
      <c r="G31" s="26">
        <f t="shared" si="3"/>
        <v>101.80000000000001</v>
      </c>
      <c r="H31" s="26">
        <f t="shared" si="3"/>
        <v>109.2</v>
      </c>
      <c r="I31" s="26">
        <f t="shared" si="3"/>
        <v>106</v>
      </c>
      <c r="J31" s="26">
        <f>SUM(J32:J36)</f>
        <v>98</v>
      </c>
    </row>
    <row r="32" spans="2:10" x14ac:dyDescent="0.2">
      <c r="B32" s="1" t="s">
        <v>304</v>
      </c>
      <c r="D32" s="15">
        <v>59.1</v>
      </c>
      <c r="E32" s="14">
        <v>57</v>
      </c>
      <c r="F32" s="14">
        <v>68.3</v>
      </c>
      <c r="G32" s="14">
        <v>73.8</v>
      </c>
      <c r="H32" s="14">
        <v>83.7</v>
      </c>
      <c r="I32" s="14">
        <v>85</v>
      </c>
      <c r="J32" s="14">
        <v>79</v>
      </c>
    </row>
    <row r="33" spans="2:10" x14ac:dyDescent="0.2">
      <c r="B33" s="1" t="s">
        <v>305</v>
      </c>
      <c r="D33" s="15">
        <v>16.7</v>
      </c>
      <c r="E33" s="14">
        <v>17</v>
      </c>
      <c r="F33" s="14">
        <v>13.9</v>
      </c>
      <c r="G33" s="14">
        <v>11.9</v>
      </c>
      <c r="H33" s="14">
        <v>10.3</v>
      </c>
      <c r="I33" s="14">
        <v>7</v>
      </c>
      <c r="J33" s="14">
        <v>4</v>
      </c>
    </row>
    <row r="34" spans="2:10" x14ac:dyDescent="0.2">
      <c r="B34" s="1" t="s">
        <v>306</v>
      </c>
      <c r="D34" s="15">
        <v>1E-3</v>
      </c>
      <c r="E34" s="14">
        <v>8.6</v>
      </c>
      <c r="F34" s="14">
        <v>8.3000000000000007</v>
      </c>
      <c r="G34" s="14">
        <v>8</v>
      </c>
      <c r="H34" s="14">
        <v>7.7</v>
      </c>
      <c r="I34" s="14">
        <v>6</v>
      </c>
      <c r="J34" s="14">
        <v>6</v>
      </c>
    </row>
    <row r="35" spans="2:10" x14ac:dyDescent="0.2">
      <c r="B35" s="1" t="s">
        <v>307</v>
      </c>
      <c r="D35" s="15">
        <v>1E-3</v>
      </c>
      <c r="E35" s="14">
        <v>3</v>
      </c>
      <c r="F35" s="14">
        <v>3.3</v>
      </c>
      <c r="G35" s="14">
        <v>3.2</v>
      </c>
      <c r="H35" s="14">
        <v>2.2999999999999998</v>
      </c>
      <c r="I35" s="14">
        <v>6</v>
      </c>
      <c r="J35" s="14">
        <v>7</v>
      </c>
    </row>
    <row r="36" spans="2:10" x14ac:dyDescent="0.2">
      <c r="B36" s="1" t="s">
        <v>308</v>
      </c>
      <c r="D36" s="21" t="s">
        <v>256</v>
      </c>
      <c r="E36" s="14">
        <v>7.7</v>
      </c>
      <c r="F36" s="14">
        <v>4.5</v>
      </c>
      <c r="G36" s="14">
        <v>4.9000000000000004</v>
      </c>
      <c r="H36" s="14">
        <v>5.2</v>
      </c>
      <c r="I36" s="14">
        <v>2</v>
      </c>
      <c r="J36" s="14">
        <v>2</v>
      </c>
    </row>
    <row r="37" spans="2:10" x14ac:dyDescent="0.2">
      <c r="D37" s="6"/>
    </row>
    <row r="38" spans="2:10" x14ac:dyDescent="0.2">
      <c r="B38" s="1" t="s">
        <v>309</v>
      </c>
      <c r="D38" s="15">
        <v>4.7</v>
      </c>
      <c r="E38" s="14">
        <v>5.0999999999999996</v>
      </c>
      <c r="F38" s="14">
        <v>5.3</v>
      </c>
      <c r="G38" s="14">
        <v>19.53</v>
      </c>
      <c r="H38" s="14">
        <v>15.8</v>
      </c>
      <c r="I38" s="14">
        <v>13</v>
      </c>
      <c r="J38" s="14">
        <v>11</v>
      </c>
    </row>
    <row r="39" spans="2:10" ht="18" thickBot="1" x14ac:dyDescent="0.25">
      <c r="B39" s="4"/>
      <c r="C39" s="4"/>
      <c r="D39" s="19"/>
      <c r="E39" s="4"/>
      <c r="F39" s="4"/>
      <c r="G39" s="4"/>
      <c r="H39" s="4"/>
      <c r="I39" s="4"/>
      <c r="J39" s="4"/>
    </row>
    <row r="40" spans="2:10" x14ac:dyDescent="0.2">
      <c r="D40" s="1" t="s">
        <v>310</v>
      </c>
    </row>
    <row r="41" spans="2:10" x14ac:dyDescent="0.2">
      <c r="D41" s="1" t="s">
        <v>311</v>
      </c>
    </row>
    <row r="42" spans="2:10" x14ac:dyDescent="0.2">
      <c r="D42" s="1" t="s">
        <v>312</v>
      </c>
    </row>
    <row r="43" spans="2:10" x14ac:dyDescent="0.2">
      <c r="D43" s="1" t="s">
        <v>313</v>
      </c>
    </row>
    <row r="46" spans="2:10" x14ac:dyDescent="0.2">
      <c r="D46" s="27"/>
    </row>
    <row r="51" spans="2:10" x14ac:dyDescent="0.2">
      <c r="B51" s="27"/>
      <c r="C51" s="27"/>
      <c r="D51" s="27"/>
      <c r="E51" s="27"/>
      <c r="F51" s="27"/>
      <c r="G51" s="27"/>
      <c r="H51" s="27"/>
      <c r="I51" s="27"/>
      <c r="J51" s="27"/>
    </row>
    <row r="53" spans="2:10" x14ac:dyDescent="0.2">
      <c r="D53" s="14"/>
      <c r="E53" s="14"/>
      <c r="F53" s="14"/>
      <c r="G53" s="14"/>
      <c r="H53" s="14"/>
      <c r="I53" s="14"/>
      <c r="J53" s="14"/>
    </row>
    <row r="54" spans="2:10" x14ac:dyDescent="0.2">
      <c r="D54" s="14"/>
      <c r="E54" s="14"/>
      <c r="F54" s="14"/>
      <c r="G54" s="14"/>
      <c r="H54" s="14"/>
      <c r="I54" s="14"/>
      <c r="J54" s="14"/>
    </row>
    <row r="55" spans="2:10" x14ac:dyDescent="0.2">
      <c r="D55" s="14"/>
      <c r="E55" s="14"/>
      <c r="F55" s="14"/>
      <c r="G55" s="14"/>
      <c r="H55" s="14"/>
      <c r="I55" s="14"/>
      <c r="J55" s="14"/>
    </row>
    <row r="56" spans="2:10" x14ac:dyDescent="0.2">
      <c r="D56" s="14"/>
      <c r="E56" s="14"/>
      <c r="F56" s="14"/>
      <c r="G56" s="14"/>
      <c r="H56" s="14"/>
      <c r="I56" s="14"/>
      <c r="J56" s="14"/>
    </row>
    <row r="57" spans="2:10" x14ac:dyDescent="0.2">
      <c r="D57" s="14"/>
      <c r="E57" s="14"/>
      <c r="F57" s="14"/>
      <c r="G57" s="14"/>
      <c r="H57" s="14"/>
      <c r="I57" s="14"/>
      <c r="J57" s="14"/>
    </row>
    <row r="60" spans="2:10" x14ac:dyDescent="0.2">
      <c r="D60" s="14"/>
      <c r="E60" s="14"/>
      <c r="F60" s="14"/>
      <c r="G60" s="14"/>
      <c r="H60" s="14"/>
      <c r="I60" s="14"/>
      <c r="J60" s="14"/>
    </row>
    <row r="61" spans="2:10" x14ac:dyDescent="0.2">
      <c r="D61" s="14"/>
      <c r="E61" s="14"/>
      <c r="F61" s="14"/>
      <c r="G61" s="14"/>
      <c r="H61" s="14"/>
      <c r="I61" s="14"/>
      <c r="J61" s="14"/>
    </row>
    <row r="62" spans="2:10" x14ac:dyDescent="0.2">
      <c r="D62" s="14"/>
      <c r="E62" s="14"/>
      <c r="F62" s="14"/>
      <c r="G62" s="14"/>
      <c r="H62" s="14"/>
      <c r="I62" s="14"/>
      <c r="J62" s="14"/>
    </row>
    <row r="66" spans="1:10" x14ac:dyDescent="0.2">
      <c r="D66" s="14"/>
      <c r="E66" s="14"/>
      <c r="F66" s="14"/>
      <c r="G66" s="14"/>
      <c r="H66" s="14"/>
      <c r="I66" s="14"/>
      <c r="J66" s="14"/>
    </row>
    <row r="69" spans="1:10" x14ac:dyDescent="0.2">
      <c r="D69" s="14"/>
      <c r="E69" s="14"/>
      <c r="F69" s="14"/>
      <c r="G69" s="14"/>
      <c r="H69" s="14"/>
      <c r="I69" s="14"/>
      <c r="J69" s="14"/>
    </row>
    <row r="71" spans="1:10" x14ac:dyDescent="0.2">
      <c r="A71" s="1"/>
    </row>
  </sheetData>
  <phoneticPr fontId="2"/>
  <pageMargins left="0.4" right="0.54" top="0.6" bottom="0.62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54"/>
  <sheetViews>
    <sheetView showGridLines="0" zoomScale="75" workbookViewId="0">
      <selection activeCell="A39" sqref="A39:IV72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6" width="13.375" style="2" customWidth="1"/>
    <col min="7" max="7" width="14.625" style="2" customWidth="1"/>
    <col min="8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7.125" style="2" customWidth="1"/>
    <col min="259" max="262" width="13.375" style="2" customWidth="1"/>
    <col min="263" max="263" width="14.625" style="2" customWidth="1"/>
    <col min="264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8" width="13.375" style="2" customWidth="1"/>
    <col min="519" max="519" width="14.625" style="2" customWidth="1"/>
    <col min="520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4" width="13.375" style="2" customWidth="1"/>
    <col min="775" max="775" width="14.625" style="2" customWidth="1"/>
    <col min="776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30" width="13.375" style="2" customWidth="1"/>
    <col min="1031" max="1031" width="14.625" style="2" customWidth="1"/>
    <col min="1032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6" width="13.375" style="2" customWidth="1"/>
    <col min="1287" max="1287" width="14.625" style="2" customWidth="1"/>
    <col min="1288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2" width="13.375" style="2" customWidth="1"/>
    <col min="1543" max="1543" width="14.625" style="2" customWidth="1"/>
    <col min="1544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8" width="13.375" style="2" customWidth="1"/>
    <col min="1799" max="1799" width="14.625" style="2" customWidth="1"/>
    <col min="1800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4" width="13.375" style="2" customWidth="1"/>
    <col min="2055" max="2055" width="14.625" style="2" customWidth="1"/>
    <col min="2056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10" width="13.375" style="2" customWidth="1"/>
    <col min="2311" max="2311" width="14.625" style="2" customWidth="1"/>
    <col min="2312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6" width="13.375" style="2" customWidth="1"/>
    <col min="2567" max="2567" width="14.625" style="2" customWidth="1"/>
    <col min="2568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2" width="13.375" style="2" customWidth="1"/>
    <col min="2823" max="2823" width="14.625" style="2" customWidth="1"/>
    <col min="2824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8" width="13.375" style="2" customWidth="1"/>
    <col min="3079" max="3079" width="14.625" style="2" customWidth="1"/>
    <col min="3080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4" width="13.375" style="2" customWidth="1"/>
    <col min="3335" max="3335" width="14.625" style="2" customWidth="1"/>
    <col min="3336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90" width="13.375" style="2" customWidth="1"/>
    <col min="3591" max="3591" width="14.625" style="2" customWidth="1"/>
    <col min="3592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6" width="13.375" style="2" customWidth="1"/>
    <col min="3847" max="3847" width="14.625" style="2" customWidth="1"/>
    <col min="3848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2" width="13.375" style="2" customWidth="1"/>
    <col min="4103" max="4103" width="14.625" style="2" customWidth="1"/>
    <col min="4104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8" width="13.375" style="2" customWidth="1"/>
    <col min="4359" max="4359" width="14.625" style="2" customWidth="1"/>
    <col min="4360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4" width="13.375" style="2" customWidth="1"/>
    <col min="4615" max="4615" width="14.625" style="2" customWidth="1"/>
    <col min="4616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70" width="13.375" style="2" customWidth="1"/>
    <col min="4871" max="4871" width="14.625" style="2" customWidth="1"/>
    <col min="4872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6" width="13.375" style="2" customWidth="1"/>
    <col min="5127" max="5127" width="14.625" style="2" customWidth="1"/>
    <col min="5128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2" width="13.375" style="2" customWidth="1"/>
    <col min="5383" max="5383" width="14.625" style="2" customWidth="1"/>
    <col min="5384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8" width="13.375" style="2" customWidth="1"/>
    <col min="5639" max="5639" width="14.625" style="2" customWidth="1"/>
    <col min="5640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4" width="13.375" style="2" customWidth="1"/>
    <col min="5895" max="5895" width="14.625" style="2" customWidth="1"/>
    <col min="5896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50" width="13.375" style="2" customWidth="1"/>
    <col min="6151" max="6151" width="14.625" style="2" customWidth="1"/>
    <col min="6152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6" width="13.375" style="2" customWidth="1"/>
    <col min="6407" max="6407" width="14.625" style="2" customWidth="1"/>
    <col min="6408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2" width="13.375" style="2" customWidth="1"/>
    <col min="6663" max="6663" width="14.625" style="2" customWidth="1"/>
    <col min="6664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8" width="13.375" style="2" customWidth="1"/>
    <col min="6919" max="6919" width="14.625" style="2" customWidth="1"/>
    <col min="6920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4" width="13.375" style="2" customWidth="1"/>
    <col min="7175" max="7175" width="14.625" style="2" customWidth="1"/>
    <col min="7176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30" width="13.375" style="2" customWidth="1"/>
    <col min="7431" max="7431" width="14.625" style="2" customWidth="1"/>
    <col min="7432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6" width="13.375" style="2" customWidth="1"/>
    <col min="7687" max="7687" width="14.625" style="2" customWidth="1"/>
    <col min="7688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2" width="13.375" style="2" customWidth="1"/>
    <col min="7943" max="7943" width="14.625" style="2" customWidth="1"/>
    <col min="7944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8" width="13.375" style="2" customWidth="1"/>
    <col min="8199" max="8199" width="14.625" style="2" customWidth="1"/>
    <col min="8200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4" width="13.375" style="2" customWidth="1"/>
    <col min="8455" max="8455" width="14.625" style="2" customWidth="1"/>
    <col min="8456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10" width="13.375" style="2" customWidth="1"/>
    <col min="8711" max="8711" width="14.625" style="2" customWidth="1"/>
    <col min="8712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6" width="13.375" style="2" customWidth="1"/>
    <col min="8967" max="8967" width="14.625" style="2" customWidth="1"/>
    <col min="8968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2" width="13.375" style="2" customWidth="1"/>
    <col min="9223" max="9223" width="14.625" style="2" customWidth="1"/>
    <col min="9224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8" width="13.375" style="2" customWidth="1"/>
    <col min="9479" max="9479" width="14.625" style="2" customWidth="1"/>
    <col min="9480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4" width="13.375" style="2" customWidth="1"/>
    <col min="9735" max="9735" width="14.625" style="2" customWidth="1"/>
    <col min="9736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90" width="13.375" style="2" customWidth="1"/>
    <col min="9991" max="9991" width="14.625" style="2" customWidth="1"/>
    <col min="9992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6" width="13.375" style="2" customWidth="1"/>
    <col min="10247" max="10247" width="14.625" style="2" customWidth="1"/>
    <col min="10248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2" width="13.375" style="2" customWidth="1"/>
    <col min="10503" max="10503" width="14.625" style="2" customWidth="1"/>
    <col min="10504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8" width="13.375" style="2" customWidth="1"/>
    <col min="10759" max="10759" width="14.625" style="2" customWidth="1"/>
    <col min="10760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4" width="13.375" style="2" customWidth="1"/>
    <col min="11015" max="11015" width="14.625" style="2" customWidth="1"/>
    <col min="11016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70" width="13.375" style="2" customWidth="1"/>
    <col min="11271" max="11271" width="14.625" style="2" customWidth="1"/>
    <col min="11272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6" width="13.375" style="2" customWidth="1"/>
    <col min="11527" max="11527" width="14.625" style="2" customWidth="1"/>
    <col min="11528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2" width="13.375" style="2" customWidth="1"/>
    <col min="11783" max="11783" width="14.625" style="2" customWidth="1"/>
    <col min="11784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8" width="13.375" style="2" customWidth="1"/>
    <col min="12039" max="12039" width="14.625" style="2" customWidth="1"/>
    <col min="12040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4" width="13.375" style="2" customWidth="1"/>
    <col min="12295" max="12295" width="14.625" style="2" customWidth="1"/>
    <col min="12296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50" width="13.375" style="2" customWidth="1"/>
    <col min="12551" max="12551" width="14.625" style="2" customWidth="1"/>
    <col min="12552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6" width="13.375" style="2" customWidth="1"/>
    <col min="12807" max="12807" width="14.625" style="2" customWidth="1"/>
    <col min="12808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2" width="13.375" style="2" customWidth="1"/>
    <col min="13063" max="13063" width="14.625" style="2" customWidth="1"/>
    <col min="13064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8" width="13.375" style="2" customWidth="1"/>
    <col min="13319" max="13319" width="14.625" style="2" customWidth="1"/>
    <col min="13320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4" width="13.375" style="2" customWidth="1"/>
    <col min="13575" max="13575" width="14.625" style="2" customWidth="1"/>
    <col min="13576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30" width="13.375" style="2" customWidth="1"/>
    <col min="13831" max="13831" width="14.625" style="2" customWidth="1"/>
    <col min="13832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6" width="13.375" style="2" customWidth="1"/>
    <col min="14087" max="14087" width="14.625" style="2" customWidth="1"/>
    <col min="14088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2" width="13.375" style="2" customWidth="1"/>
    <col min="14343" max="14343" width="14.625" style="2" customWidth="1"/>
    <col min="14344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8" width="13.375" style="2" customWidth="1"/>
    <col min="14599" max="14599" width="14.625" style="2" customWidth="1"/>
    <col min="14600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4" width="13.375" style="2" customWidth="1"/>
    <col min="14855" max="14855" width="14.625" style="2" customWidth="1"/>
    <col min="14856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10" width="13.375" style="2" customWidth="1"/>
    <col min="15111" max="15111" width="14.625" style="2" customWidth="1"/>
    <col min="15112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6" width="13.375" style="2" customWidth="1"/>
    <col min="15367" max="15367" width="14.625" style="2" customWidth="1"/>
    <col min="15368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2" width="13.375" style="2" customWidth="1"/>
    <col min="15623" max="15623" width="14.625" style="2" customWidth="1"/>
    <col min="15624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8" width="13.375" style="2" customWidth="1"/>
    <col min="15879" max="15879" width="14.625" style="2" customWidth="1"/>
    <col min="15880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4" width="13.375" style="2" customWidth="1"/>
    <col min="16135" max="16135" width="14.625" style="2" customWidth="1"/>
    <col min="16136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3" x14ac:dyDescent="0.2">
      <c r="A1" s="1"/>
    </row>
    <row r="6" spans="1:13" x14ac:dyDescent="0.2">
      <c r="E6" s="3" t="s">
        <v>314</v>
      </c>
      <c r="L6" s="24"/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5" t="s">
        <v>315</v>
      </c>
      <c r="L7" s="24"/>
      <c r="M7" s="24"/>
    </row>
    <row r="8" spans="1:13" x14ac:dyDescent="0.2">
      <c r="C8" s="6"/>
      <c r="D8" s="6"/>
      <c r="E8" s="9" t="s">
        <v>316</v>
      </c>
      <c r="F8" s="7"/>
      <c r="G8" s="7"/>
      <c r="H8" s="8" t="s">
        <v>317</v>
      </c>
      <c r="I8" s="6"/>
      <c r="J8" s="6"/>
      <c r="K8" s="6"/>
      <c r="L8" s="24"/>
      <c r="M8" s="24"/>
    </row>
    <row r="9" spans="1:13" x14ac:dyDescent="0.2">
      <c r="B9" s="7"/>
      <c r="C9" s="11" t="s">
        <v>318</v>
      </c>
      <c r="D9" s="11" t="s">
        <v>319</v>
      </c>
      <c r="E9" s="11" t="s">
        <v>33</v>
      </c>
      <c r="F9" s="11" t="s">
        <v>320</v>
      </c>
      <c r="G9" s="11" t="s">
        <v>321</v>
      </c>
      <c r="H9" s="22" t="s">
        <v>322</v>
      </c>
      <c r="I9" s="11" t="s">
        <v>323</v>
      </c>
      <c r="J9" s="11" t="s">
        <v>324</v>
      </c>
      <c r="K9" s="22" t="s">
        <v>325</v>
      </c>
      <c r="L9" s="24"/>
      <c r="M9" s="24"/>
    </row>
    <row r="10" spans="1:13" x14ac:dyDescent="0.2">
      <c r="C10" s="46" t="s">
        <v>326</v>
      </c>
      <c r="D10" s="47" t="s">
        <v>327</v>
      </c>
      <c r="H10" s="47" t="s">
        <v>327</v>
      </c>
      <c r="M10" s="24"/>
    </row>
    <row r="11" spans="1:13" x14ac:dyDescent="0.2">
      <c r="B11" s="1" t="s">
        <v>328</v>
      </c>
      <c r="C11" s="48">
        <v>13</v>
      </c>
      <c r="D11" s="14">
        <v>359</v>
      </c>
      <c r="E11" s="26">
        <f>F11+G11</f>
        <v>3219</v>
      </c>
      <c r="F11" s="14">
        <v>479</v>
      </c>
      <c r="G11" s="14">
        <v>2740</v>
      </c>
      <c r="H11" s="14">
        <v>15817</v>
      </c>
      <c r="I11" s="49" t="s">
        <v>256</v>
      </c>
      <c r="J11" s="50" t="s">
        <v>329</v>
      </c>
      <c r="K11" s="51">
        <v>110</v>
      </c>
      <c r="M11" s="24"/>
    </row>
    <row r="12" spans="1:13" x14ac:dyDescent="0.2">
      <c r="B12" s="1" t="s">
        <v>330</v>
      </c>
      <c r="C12" s="48">
        <v>23</v>
      </c>
      <c r="D12" s="14">
        <v>8</v>
      </c>
      <c r="E12" s="26">
        <f>F12+G12</f>
        <v>2576</v>
      </c>
      <c r="F12" s="14">
        <v>173</v>
      </c>
      <c r="G12" s="14">
        <v>2403</v>
      </c>
      <c r="H12" s="14">
        <v>13880</v>
      </c>
      <c r="I12" s="51">
        <v>6</v>
      </c>
      <c r="J12" s="50" t="s">
        <v>329</v>
      </c>
      <c r="K12" s="51">
        <v>11</v>
      </c>
      <c r="M12" s="24"/>
    </row>
    <row r="13" spans="1:13" x14ac:dyDescent="0.2">
      <c r="B13" s="1" t="s">
        <v>188</v>
      </c>
      <c r="C13" s="48">
        <v>16.100000000000001</v>
      </c>
      <c r="D13" s="14">
        <v>4125</v>
      </c>
      <c r="E13" s="26">
        <f>F13+G13</f>
        <v>2506</v>
      </c>
      <c r="F13" s="14">
        <v>58</v>
      </c>
      <c r="G13" s="14">
        <v>2448</v>
      </c>
      <c r="H13" s="14">
        <v>14331</v>
      </c>
      <c r="I13" s="49" t="s">
        <v>256</v>
      </c>
      <c r="J13" s="50" t="s">
        <v>329</v>
      </c>
      <c r="K13" s="51">
        <v>5.6</v>
      </c>
      <c r="M13" s="24"/>
    </row>
    <row r="14" spans="1:13" x14ac:dyDescent="0.2">
      <c r="B14" s="1" t="s">
        <v>189</v>
      </c>
      <c r="C14" s="48">
        <v>6.4</v>
      </c>
      <c r="D14" s="14">
        <v>3350</v>
      </c>
      <c r="E14" s="26">
        <f>F14+G14</f>
        <v>2590</v>
      </c>
      <c r="F14" s="14">
        <v>96</v>
      </c>
      <c r="G14" s="14">
        <v>2494</v>
      </c>
      <c r="H14" s="14">
        <v>12992</v>
      </c>
      <c r="I14" s="51">
        <v>111.5</v>
      </c>
      <c r="J14" s="50" t="s">
        <v>329</v>
      </c>
      <c r="K14" s="51">
        <v>3.6</v>
      </c>
      <c r="M14" s="24"/>
    </row>
    <row r="15" spans="1:13" x14ac:dyDescent="0.2">
      <c r="B15" s="1" t="s">
        <v>331</v>
      </c>
      <c r="C15" s="52">
        <v>4.0999999999999996</v>
      </c>
      <c r="D15" s="50" t="s">
        <v>25</v>
      </c>
      <c r="E15" s="53">
        <f>F15+G15</f>
        <v>1733</v>
      </c>
      <c r="F15" s="54">
        <v>61</v>
      </c>
      <c r="G15" s="54">
        <v>1672</v>
      </c>
      <c r="H15" s="54">
        <v>7941</v>
      </c>
      <c r="I15" s="55">
        <v>52.7</v>
      </c>
      <c r="J15" s="50" t="s">
        <v>25</v>
      </c>
      <c r="K15" s="50" t="s">
        <v>25</v>
      </c>
      <c r="M15" s="24"/>
    </row>
    <row r="16" spans="1:13" x14ac:dyDescent="0.2">
      <c r="B16" s="1"/>
      <c r="C16" s="52"/>
      <c r="D16" s="50"/>
      <c r="E16" s="53"/>
      <c r="F16" s="54"/>
      <c r="G16" s="54"/>
      <c r="H16" s="54"/>
      <c r="I16" s="55"/>
      <c r="J16" s="50"/>
      <c r="K16" s="50"/>
      <c r="M16" s="24"/>
    </row>
    <row r="17" spans="2:13" x14ac:dyDescent="0.2">
      <c r="B17" s="1" t="s">
        <v>332</v>
      </c>
      <c r="C17" s="52">
        <v>3.7</v>
      </c>
      <c r="D17" s="50" t="s">
        <v>25</v>
      </c>
      <c r="E17" s="53">
        <f>F17+G17</f>
        <v>1923</v>
      </c>
      <c r="F17" s="54">
        <v>70</v>
      </c>
      <c r="G17" s="54">
        <v>1853</v>
      </c>
      <c r="H17" s="54">
        <v>4950</v>
      </c>
      <c r="I17" s="55">
        <v>86.4</v>
      </c>
      <c r="J17" s="50" t="s">
        <v>25</v>
      </c>
      <c r="K17" s="50" t="s">
        <v>25</v>
      </c>
      <c r="M17" s="24"/>
    </row>
    <row r="18" spans="2:13" x14ac:dyDescent="0.2">
      <c r="B18" s="1" t="s">
        <v>333</v>
      </c>
      <c r="C18" s="52">
        <v>3.8</v>
      </c>
      <c r="D18" s="50" t="s">
        <v>25</v>
      </c>
      <c r="E18" s="53">
        <f>F18+G18</f>
        <v>1840</v>
      </c>
      <c r="F18" s="54">
        <v>72</v>
      </c>
      <c r="G18" s="54">
        <v>1768</v>
      </c>
      <c r="H18" s="54">
        <v>4028</v>
      </c>
      <c r="I18" s="55">
        <v>68</v>
      </c>
      <c r="J18" s="50" t="s">
        <v>25</v>
      </c>
      <c r="K18" s="50" t="s">
        <v>25</v>
      </c>
      <c r="M18" s="24"/>
    </row>
    <row r="19" spans="2:13" x14ac:dyDescent="0.2">
      <c r="B19" s="1" t="s">
        <v>334</v>
      </c>
      <c r="C19" s="52">
        <v>4.7</v>
      </c>
      <c r="D19" s="50" t="s">
        <v>25</v>
      </c>
      <c r="E19" s="53">
        <f>F19+G19</f>
        <v>1795</v>
      </c>
      <c r="F19" s="54">
        <v>69</v>
      </c>
      <c r="G19" s="54">
        <v>1726</v>
      </c>
      <c r="H19" s="54">
        <v>3191</v>
      </c>
      <c r="I19" s="55">
        <v>75.3</v>
      </c>
      <c r="J19" s="50" t="s">
        <v>25</v>
      </c>
      <c r="K19" s="50" t="s">
        <v>25</v>
      </c>
      <c r="M19" s="24"/>
    </row>
    <row r="20" spans="2:13" x14ac:dyDescent="0.2">
      <c r="B20" s="3" t="s">
        <v>335</v>
      </c>
      <c r="C20" s="56">
        <v>4.5</v>
      </c>
      <c r="D20" s="57" t="s">
        <v>25</v>
      </c>
      <c r="E20" s="58">
        <f>F20+G20</f>
        <v>1722</v>
      </c>
      <c r="F20" s="59">
        <v>62</v>
      </c>
      <c r="G20" s="59">
        <v>1660</v>
      </c>
      <c r="H20" s="59">
        <v>3067</v>
      </c>
      <c r="I20" s="60">
        <v>48.3</v>
      </c>
      <c r="J20" s="57" t="s">
        <v>25</v>
      </c>
      <c r="K20" s="57" t="s">
        <v>25</v>
      </c>
      <c r="M20" s="24"/>
    </row>
    <row r="21" spans="2:13" ht="18" thickBot="1" x14ac:dyDescent="0.25">
      <c r="B21" s="4"/>
      <c r="C21" s="61"/>
      <c r="D21" s="4"/>
      <c r="E21" s="4"/>
      <c r="F21" s="4"/>
      <c r="G21" s="4"/>
      <c r="H21" s="4"/>
      <c r="I21" s="4"/>
      <c r="J21" s="4"/>
      <c r="K21" s="4"/>
      <c r="L21" s="24"/>
      <c r="M21" s="24"/>
    </row>
    <row r="22" spans="2:13" x14ac:dyDescent="0.2">
      <c r="C22" s="6"/>
      <c r="D22" s="22" t="s">
        <v>336</v>
      </c>
      <c r="E22" s="7"/>
      <c r="F22" s="6"/>
      <c r="G22" s="8" t="s">
        <v>337</v>
      </c>
      <c r="H22" s="6"/>
      <c r="I22" s="24"/>
      <c r="M22" s="24"/>
    </row>
    <row r="23" spans="2:13" x14ac:dyDescent="0.2">
      <c r="B23" s="7"/>
      <c r="C23" s="22" t="s">
        <v>338</v>
      </c>
      <c r="D23" s="22" t="s">
        <v>339</v>
      </c>
      <c r="E23" s="22" t="s">
        <v>340</v>
      </c>
      <c r="F23" s="22" t="s">
        <v>341</v>
      </c>
      <c r="G23" s="22" t="s">
        <v>342</v>
      </c>
      <c r="H23" s="22" t="s">
        <v>343</v>
      </c>
      <c r="I23" s="24"/>
      <c r="J23" s="24"/>
      <c r="M23" s="24"/>
    </row>
    <row r="24" spans="2:13" x14ac:dyDescent="0.2">
      <c r="C24" s="6"/>
      <c r="J24" s="65"/>
      <c r="K24" s="65"/>
      <c r="M24" s="24"/>
    </row>
    <row r="25" spans="2:13" x14ac:dyDescent="0.2">
      <c r="B25" s="1" t="s">
        <v>328</v>
      </c>
      <c r="C25" s="62" t="s">
        <v>256</v>
      </c>
      <c r="D25" s="51">
        <v>99</v>
      </c>
      <c r="E25" s="51">
        <v>255</v>
      </c>
      <c r="F25" s="49" t="s">
        <v>256</v>
      </c>
      <c r="G25" s="51">
        <v>0.1</v>
      </c>
      <c r="H25" s="49" t="s">
        <v>256</v>
      </c>
      <c r="J25" s="65"/>
      <c r="K25" s="65"/>
      <c r="M25" s="24"/>
    </row>
    <row r="26" spans="2:13" x14ac:dyDescent="0.2">
      <c r="B26" s="1" t="s">
        <v>330</v>
      </c>
      <c r="C26" s="48">
        <v>12</v>
      </c>
      <c r="D26" s="51">
        <v>138</v>
      </c>
      <c r="E26" s="51">
        <v>729</v>
      </c>
      <c r="F26" s="51">
        <v>18</v>
      </c>
      <c r="G26" s="49" t="s">
        <v>256</v>
      </c>
      <c r="H26" s="49" t="s">
        <v>256</v>
      </c>
      <c r="J26" s="65"/>
      <c r="K26" s="65"/>
      <c r="M26" s="24"/>
    </row>
    <row r="27" spans="2:13" x14ac:dyDescent="0.2">
      <c r="B27" s="1" t="s">
        <v>188</v>
      </c>
      <c r="C27" s="62" t="s">
        <v>256</v>
      </c>
      <c r="D27" s="51">
        <v>91.8</v>
      </c>
      <c r="E27" s="51">
        <v>447.7</v>
      </c>
      <c r="F27" s="51">
        <v>28</v>
      </c>
      <c r="G27" s="51">
        <v>112</v>
      </c>
      <c r="H27" s="49" t="s">
        <v>256</v>
      </c>
      <c r="J27" s="65"/>
      <c r="K27" s="65"/>
      <c r="M27" s="24"/>
    </row>
    <row r="28" spans="2:13" x14ac:dyDescent="0.2">
      <c r="B28" s="1" t="s">
        <v>189</v>
      </c>
      <c r="C28" s="48">
        <v>3.6</v>
      </c>
      <c r="D28" s="51">
        <v>73.400000000000006</v>
      </c>
      <c r="E28" s="51">
        <v>422.7</v>
      </c>
      <c r="F28" s="51">
        <v>82.5</v>
      </c>
      <c r="G28" s="51">
        <v>116.8</v>
      </c>
      <c r="H28" s="51">
        <v>424.1</v>
      </c>
      <c r="J28" s="66"/>
      <c r="K28" s="66"/>
      <c r="M28" s="24"/>
    </row>
    <row r="29" spans="2:13" x14ac:dyDescent="0.2">
      <c r="B29" s="1" t="s">
        <v>344</v>
      </c>
      <c r="C29" s="52">
        <v>0.2</v>
      </c>
      <c r="D29" s="55">
        <v>42.2</v>
      </c>
      <c r="E29" s="55">
        <v>539.20000000000005</v>
      </c>
      <c r="F29" s="55">
        <v>109.4</v>
      </c>
      <c r="G29" s="55">
        <v>72.8</v>
      </c>
      <c r="H29" s="55">
        <v>17</v>
      </c>
      <c r="M29" s="24"/>
    </row>
    <row r="30" spans="2:13" x14ac:dyDescent="0.2">
      <c r="B30" s="1"/>
      <c r="C30" s="52"/>
      <c r="D30" s="55"/>
      <c r="E30" s="55"/>
      <c r="F30" s="55"/>
      <c r="G30" s="55"/>
      <c r="H30" s="55"/>
      <c r="M30" s="24"/>
    </row>
    <row r="31" spans="2:13" x14ac:dyDescent="0.2">
      <c r="B31" s="1" t="s">
        <v>332</v>
      </c>
      <c r="C31" s="52">
        <v>2.1</v>
      </c>
      <c r="D31" s="55">
        <v>23.7</v>
      </c>
      <c r="E31" s="55">
        <v>894.9</v>
      </c>
      <c r="F31" s="55">
        <v>109.4</v>
      </c>
      <c r="G31" s="55">
        <v>78.3</v>
      </c>
      <c r="H31" s="55">
        <v>5</v>
      </c>
      <c r="M31" s="24"/>
    </row>
    <row r="32" spans="2:13" x14ac:dyDescent="0.2">
      <c r="B32" s="1" t="s">
        <v>333</v>
      </c>
      <c r="C32" s="52">
        <v>1.8</v>
      </c>
      <c r="D32" s="55">
        <v>21.7</v>
      </c>
      <c r="E32" s="55">
        <v>866.8</v>
      </c>
      <c r="F32" s="55">
        <v>109.4</v>
      </c>
      <c r="G32" s="55">
        <v>223.5</v>
      </c>
      <c r="H32" s="55">
        <v>5</v>
      </c>
      <c r="M32" s="24"/>
    </row>
    <row r="33" spans="2:13" x14ac:dyDescent="0.2">
      <c r="B33" s="1" t="s">
        <v>334</v>
      </c>
      <c r="C33" s="52">
        <v>1.2</v>
      </c>
      <c r="D33" s="55">
        <v>12.1</v>
      </c>
      <c r="E33" s="55">
        <v>807</v>
      </c>
      <c r="F33" s="55">
        <v>109</v>
      </c>
      <c r="G33" s="55">
        <v>224.6</v>
      </c>
      <c r="H33" s="55">
        <v>0</v>
      </c>
      <c r="M33" s="24"/>
    </row>
    <row r="34" spans="2:13" x14ac:dyDescent="0.2">
      <c r="B34" s="3" t="s">
        <v>335</v>
      </c>
      <c r="C34" s="56">
        <v>0.2</v>
      </c>
      <c r="D34" s="60">
        <v>13</v>
      </c>
      <c r="E34" s="60">
        <v>917</v>
      </c>
      <c r="F34" s="60">
        <v>108.9</v>
      </c>
      <c r="G34" s="60">
        <v>208.9</v>
      </c>
      <c r="H34" s="57" t="s">
        <v>25</v>
      </c>
      <c r="M34" s="24"/>
    </row>
    <row r="35" spans="2:13" ht="18" thickBot="1" x14ac:dyDescent="0.25">
      <c r="B35" s="4"/>
      <c r="C35" s="19"/>
      <c r="D35" s="4"/>
      <c r="E35" s="4"/>
      <c r="F35" s="4"/>
      <c r="G35" s="4"/>
      <c r="H35" s="4"/>
      <c r="I35" s="24"/>
      <c r="M35" s="24"/>
    </row>
    <row r="36" spans="2:13" x14ac:dyDescent="0.2">
      <c r="C36" s="1" t="s">
        <v>345</v>
      </c>
      <c r="M36" s="24"/>
    </row>
    <row r="37" spans="2:13" x14ac:dyDescent="0.2">
      <c r="M37" s="24"/>
    </row>
    <row r="38" spans="2:13" x14ac:dyDescent="0.2">
      <c r="M38" s="24"/>
    </row>
    <row r="39" spans="2:13" x14ac:dyDescent="0.2">
      <c r="M39" s="24"/>
    </row>
    <row r="40" spans="2:13" x14ac:dyDescent="0.2">
      <c r="M40" s="24"/>
    </row>
    <row r="41" spans="2:13" x14ac:dyDescent="0.2">
      <c r="M41" s="24"/>
    </row>
    <row r="42" spans="2:13" x14ac:dyDescent="0.2">
      <c r="M42" s="24"/>
    </row>
    <row r="43" spans="2:13" x14ac:dyDescent="0.2">
      <c r="M43" s="24"/>
    </row>
    <row r="44" spans="2:13" x14ac:dyDescent="0.2">
      <c r="M44" s="24"/>
    </row>
    <row r="45" spans="2:13" x14ac:dyDescent="0.2">
      <c r="M45" s="24"/>
    </row>
    <row r="46" spans="2:13" x14ac:dyDescent="0.2">
      <c r="M46" s="24"/>
    </row>
    <row r="47" spans="2:13" x14ac:dyDescent="0.2">
      <c r="M47" s="24"/>
    </row>
    <row r="48" spans="2:13" x14ac:dyDescent="0.2">
      <c r="M48" s="24"/>
    </row>
    <row r="49" spans="13:13" x14ac:dyDescent="0.2">
      <c r="M49" s="24"/>
    </row>
    <row r="50" spans="13:13" x14ac:dyDescent="0.2">
      <c r="M50" s="24"/>
    </row>
    <row r="51" spans="13:13" x14ac:dyDescent="0.2">
      <c r="M51" s="24"/>
    </row>
    <row r="52" spans="13:13" x14ac:dyDescent="0.2">
      <c r="M52" s="24"/>
    </row>
    <row r="53" spans="13:13" x14ac:dyDescent="0.2">
      <c r="M53" s="24"/>
    </row>
    <row r="54" spans="13:13" x14ac:dyDescent="0.2">
      <c r="M54" s="24"/>
    </row>
  </sheetData>
  <mergeCells count="5">
    <mergeCell ref="J24:K24"/>
    <mergeCell ref="J25:K25"/>
    <mergeCell ref="J26:K26"/>
    <mergeCell ref="J27:K27"/>
    <mergeCell ref="J28:K28"/>
  </mergeCells>
  <phoneticPr fontId="2"/>
  <pageMargins left="0.4" right="0.43" top="0.56999999999999995" bottom="0.51" header="0.51200000000000001" footer="0.51200000000000001"/>
  <pageSetup paperSize="12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55"/>
  <sheetViews>
    <sheetView showGridLines="0" tabSelected="1" zoomScale="75" workbookViewId="0">
      <selection activeCell="E2" sqref="E2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6" width="13.375" style="2" customWidth="1"/>
    <col min="7" max="7" width="14.625" style="2" customWidth="1"/>
    <col min="8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7.125" style="2" customWidth="1"/>
    <col min="259" max="262" width="13.375" style="2" customWidth="1"/>
    <col min="263" max="263" width="14.625" style="2" customWidth="1"/>
    <col min="264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8" width="13.375" style="2" customWidth="1"/>
    <col min="519" max="519" width="14.625" style="2" customWidth="1"/>
    <col min="520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4" width="13.375" style="2" customWidth="1"/>
    <col min="775" max="775" width="14.625" style="2" customWidth="1"/>
    <col min="776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30" width="13.375" style="2" customWidth="1"/>
    <col min="1031" max="1031" width="14.625" style="2" customWidth="1"/>
    <col min="1032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6" width="13.375" style="2" customWidth="1"/>
    <col min="1287" max="1287" width="14.625" style="2" customWidth="1"/>
    <col min="1288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2" width="13.375" style="2" customWidth="1"/>
    <col min="1543" max="1543" width="14.625" style="2" customWidth="1"/>
    <col min="1544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8" width="13.375" style="2" customWidth="1"/>
    <col min="1799" max="1799" width="14.625" style="2" customWidth="1"/>
    <col min="1800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4" width="13.375" style="2" customWidth="1"/>
    <col min="2055" max="2055" width="14.625" style="2" customWidth="1"/>
    <col min="2056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10" width="13.375" style="2" customWidth="1"/>
    <col min="2311" max="2311" width="14.625" style="2" customWidth="1"/>
    <col min="2312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6" width="13.375" style="2" customWidth="1"/>
    <col min="2567" max="2567" width="14.625" style="2" customWidth="1"/>
    <col min="2568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2" width="13.375" style="2" customWidth="1"/>
    <col min="2823" max="2823" width="14.625" style="2" customWidth="1"/>
    <col min="2824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8" width="13.375" style="2" customWidth="1"/>
    <col min="3079" max="3079" width="14.625" style="2" customWidth="1"/>
    <col min="3080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4" width="13.375" style="2" customWidth="1"/>
    <col min="3335" max="3335" width="14.625" style="2" customWidth="1"/>
    <col min="3336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90" width="13.375" style="2" customWidth="1"/>
    <col min="3591" max="3591" width="14.625" style="2" customWidth="1"/>
    <col min="3592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6" width="13.375" style="2" customWidth="1"/>
    <col min="3847" max="3847" width="14.625" style="2" customWidth="1"/>
    <col min="3848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2" width="13.375" style="2" customWidth="1"/>
    <col min="4103" max="4103" width="14.625" style="2" customWidth="1"/>
    <col min="4104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8" width="13.375" style="2" customWidth="1"/>
    <col min="4359" max="4359" width="14.625" style="2" customWidth="1"/>
    <col min="4360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4" width="13.375" style="2" customWidth="1"/>
    <col min="4615" max="4615" width="14.625" style="2" customWidth="1"/>
    <col min="4616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70" width="13.375" style="2" customWidth="1"/>
    <col min="4871" max="4871" width="14.625" style="2" customWidth="1"/>
    <col min="4872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6" width="13.375" style="2" customWidth="1"/>
    <col min="5127" max="5127" width="14.625" style="2" customWidth="1"/>
    <col min="5128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2" width="13.375" style="2" customWidth="1"/>
    <col min="5383" max="5383" width="14.625" style="2" customWidth="1"/>
    <col min="5384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8" width="13.375" style="2" customWidth="1"/>
    <col min="5639" max="5639" width="14.625" style="2" customWidth="1"/>
    <col min="5640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4" width="13.375" style="2" customWidth="1"/>
    <col min="5895" max="5895" width="14.625" style="2" customWidth="1"/>
    <col min="5896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50" width="13.375" style="2" customWidth="1"/>
    <col min="6151" max="6151" width="14.625" style="2" customWidth="1"/>
    <col min="6152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6" width="13.375" style="2" customWidth="1"/>
    <col min="6407" max="6407" width="14.625" style="2" customWidth="1"/>
    <col min="6408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2" width="13.375" style="2" customWidth="1"/>
    <col min="6663" max="6663" width="14.625" style="2" customWidth="1"/>
    <col min="6664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8" width="13.375" style="2" customWidth="1"/>
    <col min="6919" max="6919" width="14.625" style="2" customWidth="1"/>
    <col min="6920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4" width="13.375" style="2" customWidth="1"/>
    <col min="7175" max="7175" width="14.625" style="2" customWidth="1"/>
    <col min="7176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30" width="13.375" style="2" customWidth="1"/>
    <col min="7431" max="7431" width="14.625" style="2" customWidth="1"/>
    <col min="7432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6" width="13.375" style="2" customWidth="1"/>
    <col min="7687" max="7687" width="14.625" style="2" customWidth="1"/>
    <col min="7688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2" width="13.375" style="2" customWidth="1"/>
    <col min="7943" max="7943" width="14.625" style="2" customWidth="1"/>
    <col min="7944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8" width="13.375" style="2" customWidth="1"/>
    <col min="8199" max="8199" width="14.625" style="2" customWidth="1"/>
    <col min="8200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4" width="13.375" style="2" customWidth="1"/>
    <col min="8455" max="8455" width="14.625" style="2" customWidth="1"/>
    <col min="8456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10" width="13.375" style="2" customWidth="1"/>
    <col min="8711" max="8711" width="14.625" style="2" customWidth="1"/>
    <col min="8712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6" width="13.375" style="2" customWidth="1"/>
    <col min="8967" max="8967" width="14.625" style="2" customWidth="1"/>
    <col min="8968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2" width="13.375" style="2" customWidth="1"/>
    <col min="9223" max="9223" width="14.625" style="2" customWidth="1"/>
    <col min="9224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8" width="13.375" style="2" customWidth="1"/>
    <col min="9479" max="9479" width="14.625" style="2" customWidth="1"/>
    <col min="9480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4" width="13.375" style="2" customWidth="1"/>
    <col min="9735" max="9735" width="14.625" style="2" customWidth="1"/>
    <col min="9736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90" width="13.375" style="2" customWidth="1"/>
    <col min="9991" max="9991" width="14.625" style="2" customWidth="1"/>
    <col min="9992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6" width="13.375" style="2" customWidth="1"/>
    <col min="10247" max="10247" width="14.625" style="2" customWidth="1"/>
    <col min="10248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2" width="13.375" style="2" customWidth="1"/>
    <col min="10503" max="10503" width="14.625" style="2" customWidth="1"/>
    <col min="10504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8" width="13.375" style="2" customWidth="1"/>
    <col min="10759" max="10759" width="14.625" style="2" customWidth="1"/>
    <col min="10760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4" width="13.375" style="2" customWidth="1"/>
    <col min="11015" max="11015" width="14.625" style="2" customWidth="1"/>
    <col min="11016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70" width="13.375" style="2" customWidth="1"/>
    <col min="11271" max="11271" width="14.625" style="2" customWidth="1"/>
    <col min="11272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6" width="13.375" style="2" customWidth="1"/>
    <col min="11527" max="11527" width="14.625" style="2" customWidth="1"/>
    <col min="11528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2" width="13.375" style="2" customWidth="1"/>
    <col min="11783" max="11783" width="14.625" style="2" customWidth="1"/>
    <col min="11784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8" width="13.375" style="2" customWidth="1"/>
    <col min="12039" max="12039" width="14.625" style="2" customWidth="1"/>
    <col min="12040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4" width="13.375" style="2" customWidth="1"/>
    <col min="12295" max="12295" width="14.625" style="2" customWidth="1"/>
    <col min="12296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50" width="13.375" style="2" customWidth="1"/>
    <col min="12551" max="12551" width="14.625" style="2" customWidth="1"/>
    <col min="12552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6" width="13.375" style="2" customWidth="1"/>
    <col min="12807" max="12807" width="14.625" style="2" customWidth="1"/>
    <col min="12808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2" width="13.375" style="2" customWidth="1"/>
    <col min="13063" max="13063" width="14.625" style="2" customWidth="1"/>
    <col min="13064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8" width="13.375" style="2" customWidth="1"/>
    <col min="13319" max="13319" width="14.625" style="2" customWidth="1"/>
    <col min="13320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4" width="13.375" style="2" customWidth="1"/>
    <col min="13575" max="13575" width="14.625" style="2" customWidth="1"/>
    <col min="13576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30" width="13.375" style="2" customWidth="1"/>
    <col min="13831" max="13831" width="14.625" style="2" customWidth="1"/>
    <col min="13832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6" width="13.375" style="2" customWidth="1"/>
    <col min="14087" max="14087" width="14.625" style="2" customWidth="1"/>
    <col min="14088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2" width="13.375" style="2" customWidth="1"/>
    <col min="14343" max="14343" width="14.625" style="2" customWidth="1"/>
    <col min="14344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8" width="13.375" style="2" customWidth="1"/>
    <col min="14599" max="14599" width="14.625" style="2" customWidth="1"/>
    <col min="14600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4" width="13.375" style="2" customWidth="1"/>
    <col min="14855" max="14855" width="14.625" style="2" customWidth="1"/>
    <col min="14856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10" width="13.375" style="2" customWidth="1"/>
    <col min="15111" max="15111" width="14.625" style="2" customWidth="1"/>
    <col min="15112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6" width="13.375" style="2" customWidth="1"/>
    <col min="15367" max="15367" width="14.625" style="2" customWidth="1"/>
    <col min="15368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2" width="13.375" style="2" customWidth="1"/>
    <col min="15623" max="15623" width="14.625" style="2" customWidth="1"/>
    <col min="15624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8" width="13.375" style="2" customWidth="1"/>
    <col min="15879" max="15879" width="14.625" style="2" customWidth="1"/>
    <col min="15880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4" width="13.375" style="2" customWidth="1"/>
    <col min="16135" max="16135" width="14.625" style="2" customWidth="1"/>
    <col min="16136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3" x14ac:dyDescent="0.2">
      <c r="A1" s="1"/>
    </row>
    <row r="6" spans="1:13" x14ac:dyDescent="0.2">
      <c r="E6" s="3" t="s">
        <v>346</v>
      </c>
      <c r="M6" s="24"/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5" t="s">
        <v>347</v>
      </c>
      <c r="K7" s="4"/>
      <c r="M7" s="24"/>
    </row>
    <row r="8" spans="1:13" x14ac:dyDescent="0.2">
      <c r="C8" s="8" t="s">
        <v>348</v>
      </c>
      <c r="D8" s="7"/>
      <c r="E8" s="20" t="s">
        <v>349</v>
      </c>
      <c r="F8" s="7"/>
      <c r="G8" s="7"/>
      <c r="H8" s="7"/>
      <c r="I8" s="7"/>
      <c r="J8" s="7"/>
      <c r="K8" s="7"/>
      <c r="M8" s="24"/>
    </row>
    <row r="9" spans="1:13" x14ac:dyDescent="0.2">
      <c r="C9" s="8" t="s">
        <v>350</v>
      </c>
      <c r="D9" s="8" t="s">
        <v>351</v>
      </c>
      <c r="E9" s="7"/>
      <c r="F9" s="7"/>
      <c r="G9" s="7"/>
      <c r="H9" s="8" t="s">
        <v>352</v>
      </c>
      <c r="I9" s="8" t="s">
        <v>353</v>
      </c>
      <c r="J9" s="8" t="s">
        <v>354</v>
      </c>
      <c r="K9" s="8" t="s">
        <v>255</v>
      </c>
      <c r="M9" s="24"/>
    </row>
    <row r="10" spans="1:13" x14ac:dyDescent="0.2">
      <c r="B10" s="7"/>
      <c r="C10" s="45" t="s">
        <v>355</v>
      </c>
      <c r="D10" s="22" t="s">
        <v>356</v>
      </c>
      <c r="E10" s="22" t="s">
        <v>357</v>
      </c>
      <c r="F10" s="22" t="s">
        <v>358</v>
      </c>
      <c r="G10" s="22" t="s">
        <v>359</v>
      </c>
      <c r="H10" s="22" t="s">
        <v>351</v>
      </c>
      <c r="I10" s="22" t="s">
        <v>360</v>
      </c>
      <c r="J10" s="11" t="s">
        <v>361</v>
      </c>
      <c r="K10" s="22" t="s">
        <v>362</v>
      </c>
      <c r="M10" s="24"/>
    </row>
    <row r="11" spans="1:13" x14ac:dyDescent="0.2">
      <c r="C11" s="6"/>
      <c r="M11" s="24"/>
    </row>
    <row r="12" spans="1:13" x14ac:dyDescent="0.2">
      <c r="B12" s="1" t="s">
        <v>328</v>
      </c>
      <c r="C12" s="13">
        <f>SUM(D12,H12:K12)</f>
        <v>1204</v>
      </c>
      <c r="D12" s="26">
        <f>E12+F12+G12</f>
        <v>951</v>
      </c>
      <c r="E12" s="14">
        <v>175</v>
      </c>
      <c r="F12" s="14">
        <v>292</v>
      </c>
      <c r="G12" s="14">
        <v>484</v>
      </c>
      <c r="H12" s="14">
        <v>34</v>
      </c>
      <c r="I12" s="14">
        <v>119</v>
      </c>
      <c r="J12" s="14">
        <v>56</v>
      </c>
      <c r="K12" s="14">
        <f>12+32</f>
        <v>44</v>
      </c>
      <c r="M12" s="24"/>
    </row>
    <row r="13" spans="1:13" x14ac:dyDescent="0.2">
      <c r="B13" s="1" t="s">
        <v>330</v>
      </c>
      <c r="C13" s="13">
        <f>SUM(D13,H13:K13)</f>
        <v>1252</v>
      </c>
      <c r="D13" s="26">
        <f>E13+F13+G13</f>
        <v>998</v>
      </c>
      <c r="E13" s="14">
        <v>162</v>
      </c>
      <c r="F13" s="14">
        <v>348</v>
      </c>
      <c r="G13" s="14">
        <v>488</v>
      </c>
      <c r="H13" s="14">
        <v>42</v>
      </c>
      <c r="I13" s="14">
        <v>87</v>
      </c>
      <c r="J13" s="14">
        <v>47</v>
      </c>
      <c r="K13" s="14">
        <f>11+67</f>
        <v>78</v>
      </c>
      <c r="M13" s="24"/>
    </row>
    <row r="14" spans="1:13" x14ac:dyDescent="0.2">
      <c r="B14" s="1" t="s">
        <v>188</v>
      </c>
      <c r="C14" s="13">
        <f>SUM(D14,H14:K14)</f>
        <v>1104</v>
      </c>
      <c r="D14" s="26">
        <f>E14+F14+G14</f>
        <v>892</v>
      </c>
      <c r="E14" s="14">
        <v>110</v>
      </c>
      <c r="F14" s="14">
        <v>340</v>
      </c>
      <c r="G14" s="14">
        <v>442</v>
      </c>
      <c r="H14" s="14">
        <v>21</v>
      </c>
      <c r="I14" s="14">
        <v>82</v>
      </c>
      <c r="J14" s="14">
        <v>66</v>
      </c>
      <c r="K14" s="14">
        <f>14+29</f>
        <v>43</v>
      </c>
      <c r="M14" s="24"/>
    </row>
    <row r="15" spans="1:13" x14ac:dyDescent="0.2">
      <c r="B15" s="1" t="s">
        <v>189</v>
      </c>
      <c r="C15" s="13">
        <f>SUM(D15,H15:K15)</f>
        <v>1182</v>
      </c>
      <c r="D15" s="26">
        <f>E15+F15+G15</f>
        <v>978</v>
      </c>
      <c r="E15" s="14">
        <v>120</v>
      </c>
      <c r="F15" s="14">
        <v>421</v>
      </c>
      <c r="G15" s="14">
        <v>437</v>
      </c>
      <c r="H15" s="14">
        <v>33</v>
      </c>
      <c r="I15" s="14">
        <v>73</v>
      </c>
      <c r="J15" s="14">
        <v>49</v>
      </c>
      <c r="K15" s="14">
        <v>49</v>
      </c>
      <c r="M15" s="24"/>
    </row>
    <row r="16" spans="1:13" x14ac:dyDescent="0.2">
      <c r="B16" s="1" t="s">
        <v>331</v>
      </c>
      <c r="C16" s="13">
        <f>SUM(D16,H16:K16)</f>
        <v>845</v>
      </c>
      <c r="D16" s="26">
        <f>E16+F16+G16</f>
        <v>699</v>
      </c>
      <c r="E16" s="14">
        <v>78</v>
      </c>
      <c r="F16" s="14">
        <v>283</v>
      </c>
      <c r="G16" s="14">
        <v>338</v>
      </c>
      <c r="H16" s="14">
        <v>33</v>
      </c>
      <c r="I16" s="14">
        <v>66</v>
      </c>
      <c r="J16" s="14">
        <v>33</v>
      </c>
      <c r="K16" s="14">
        <v>14</v>
      </c>
      <c r="M16" s="24"/>
    </row>
    <row r="17" spans="2:13" x14ac:dyDescent="0.2">
      <c r="B17" s="1"/>
      <c r="C17" s="13"/>
      <c r="D17" s="26"/>
      <c r="E17" s="14"/>
      <c r="F17" s="14"/>
      <c r="G17" s="14"/>
      <c r="H17" s="14"/>
      <c r="I17" s="14"/>
      <c r="J17" s="14"/>
      <c r="K17" s="14"/>
      <c r="M17" s="24"/>
    </row>
    <row r="18" spans="2:13" x14ac:dyDescent="0.2">
      <c r="B18" s="1" t="s">
        <v>363</v>
      </c>
      <c r="C18" s="13">
        <f>SUM(D18,H18:K18)</f>
        <v>726</v>
      </c>
      <c r="D18" s="26">
        <f>E18+F18+G18</f>
        <v>591</v>
      </c>
      <c r="E18" s="14">
        <v>63</v>
      </c>
      <c r="F18" s="14">
        <v>245</v>
      </c>
      <c r="G18" s="14">
        <v>283</v>
      </c>
      <c r="H18" s="14">
        <v>35</v>
      </c>
      <c r="I18" s="14">
        <v>57</v>
      </c>
      <c r="J18" s="14">
        <v>35</v>
      </c>
      <c r="K18" s="14">
        <v>8</v>
      </c>
      <c r="M18" s="24"/>
    </row>
    <row r="19" spans="2:13" x14ac:dyDescent="0.2">
      <c r="B19" s="1" t="s">
        <v>332</v>
      </c>
      <c r="C19" s="13">
        <f>SUM(D19,H19:K19)</f>
        <v>600</v>
      </c>
      <c r="D19" s="26">
        <f>E19+F19+G19</f>
        <v>485</v>
      </c>
      <c r="E19" s="14">
        <v>54</v>
      </c>
      <c r="F19" s="14">
        <v>196</v>
      </c>
      <c r="G19" s="14">
        <v>235</v>
      </c>
      <c r="H19" s="14">
        <v>32</v>
      </c>
      <c r="I19" s="14">
        <v>49</v>
      </c>
      <c r="J19" s="14">
        <v>25</v>
      </c>
      <c r="K19" s="14">
        <v>9</v>
      </c>
      <c r="M19" s="24"/>
    </row>
    <row r="20" spans="2:13" x14ac:dyDescent="0.2">
      <c r="B20" s="1" t="s">
        <v>364</v>
      </c>
      <c r="C20" s="13">
        <f>SUM(D20,H20:K20)</f>
        <v>525</v>
      </c>
      <c r="D20" s="26">
        <f>E20+F20+G20</f>
        <v>427</v>
      </c>
      <c r="E20" s="14">
        <v>52</v>
      </c>
      <c r="F20" s="14">
        <v>167</v>
      </c>
      <c r="G20" s="14">
        <v>208</v>
      </c>
      <c r="H20" s="14">
        <v>28</v>
      </c>
      <c r="I20" s="14">
        <v>44</v>
      </c>
      <c r="J20" s="14">
        <v>21</v>
      </c>
      <c r="K20" s="14">
        <v>5</v>
      </c>
      <c r="M20" s="24"/>
    </row>
    <row r="21" spans="2:13" x14ac:dyDescent="0.2">
      <c r="B21" s="1" t="s">
        <v>365</v>
      </c>
      <c r="C21" s="13">
        <f>SUM(D21,H21:K21)</f>
        <v>498</v>
      </c>
      <c r="D21" s="26">
        <f>E21+F21+G21</f>
        <v>392</v>
      </c>
      <c r="E21" s="14">
        <v>42</v>
      </c>
      <c r="F21" s="14">
        <v>147</v>
      </c>
      <c r="G21" s="14">
        <v>203</v>
      </c>
      <c r="H21" s="14">
        <v>29</v>
      </c>
      <c r="I21" s="14">
        <v>47</v>
      </c>
      <c r="J21" s="14">
        <v>21</v>
      </c>
      <c r="K21" s="14">
        <v>9</v>
      </c>
      <c r="M21" s="24"/>
    </row>
    <row r="22" spans="2:13" x14ac:dyDescent="0.2">
      <c r="B22" s="3" t="s">
        <v>366</v>
      </c>
      <c r="C22" s="17">
        <f>SUM(D22,H22:K22)</f>
        <v>416</v>
      </c>
      <c r="D22" s="27">
        <f>E22+F22+G22</f>
        <v>328</v>
      </c>
      <c r="E22" s="18">
        <v>41</v>
      </c>
      <c r="F22" s="18">
        <v>135</v>
      </c>
      <c r="G22" s="18">
        <v>152</v>
      </c>
      <c r="H22" s="18">
        <v>27</v>
      </c>
      <c r="I22" s="18">
        <v>38</v>
      </c>
      <c r="J22" s="18">
        <v>21</v>
      </c>
      <c r="K22" s="18">
        <v>2</v>
      </c>
      <c r="M22" s="24"/>
    </row>
    <row r="23" spans="2:13" ht="18" thickBot="1" x14ac:dyDescent="0.25">
      <c r="B23" s="4"/>
      <c r="C23" s="19"/>
      <c r="D23" s="4"/>
      <c r="E23" s="4"/>
      <c r="F23" s="4"/>
      <c r="G23" s="4"/>
      <c r="H23" s="4"/>
      <c r="I23" s="4"/>
      <c r="J23" s="4"/>
      <c r="K23" s="4"/>
      <c r="M23" s="24"/>
    </row>
    <row r="24" spans="2:13" x14ac:dyDescent="0.2">
      <c r="C24" s="8" t="s">
        <v>367</v>
      </c>
      <c r="D24" s="7"/>
      <c r="E24" s="20" t="s">
        <v>368</v>
      </c>
      <c r="F24" s="7"/>
      <c r="G24" s="7"/>
      <c r="H24" s="7"/>
      <c r="I24" s="7"/>
      <c r="J24" s="7"/>
      <c r="K24" s="7"/>
      <c r="M24" s="24"/>
    </row>
    <row r="25" spans="2:13" x14ac:dyDescent="0.2">
      <c r="B25" s="7"/>
      <c r="C25" s="22" t="s">
        <v>355</v>
      </c>
      <c r="D25" s="11" t="s">
        <v>369</v>
      </c>
      <c r="E25" s="11" t="s">
        <v>370</v>
      </c>
      <c r="F25" s="11" t="s">
        <v>371</v>
      </c>
      <c r="G25" s="11" t="s">
        <v>372</v>
      </c>
      <c r="H25" s="11" t="s">
        <v>373</v>
      </c>
      <c r="I25" s="11" t="s">
        <v>374</v>
      </c>
      <c r="J25" s="11" t="s">
        <v>375</v>
      </c>
      <c r="K25" s="11" t="s">
        <v>273</v>
      </c>
      <c r="M25" s="24"/>
    </row>
    <row r="26" spans="2:13" x14ac:dyDescent="0.2">
      <c r="C26" s="6"/>
      <c r="M26" s="24"/>
    </row>
    <row r="27" spans="2:13" x14ac:dyDescent="0.2">
      <c r="B27" s="1" t="s">
        <v>376</v>
      </c>
      <c r="C27" s="15">
        <v>1150</v>
      </c>
      <c r="D27" s="14">
        <v>326</v>
      </c>
      <c r="E27" s="14">
        <v>292</v>
      </c>
      <c r="F27" s="14">
        <v>58</v>
      </c>
      <c r="G27" s="14">
        <v>19</v>
      </c>
      <c r="H27" s="14">
        <v>294</v>
      </c>
      <c r="I27" s="14">
        <v>9</v>
      </c>
      <c r="J27" s="30" t="s">
        <v>256</v>
      </c>
      <c r="K27" s="26">
        <f>C27-SUM(D27:J27)</f>
        <v>152</v>
      </c>
      <c r="M27" s="24"/>
    </row>
    <row r="28" spans="2:13" x14ac:dyDescent="0.2">
      <c r="B28" s="1" t="s">
        <v>188</v>
      </c>
      <c r="C28" s="15">
        <v>1014</v>
      </c>
      <c r="D28" s="14">
        <v>226</v>
      </c>
      <c r="E28" s="14">
        <v>289</v>
      </c>
      <c r="F28" s="14">
        <v>37</v>
      </c>
      <c r="G28" s="14">
        <v>22</v>
      </c>
      <c r="H28" s="14">
        <v>273</v>
      </c>
      <c r="I28" s="14">
        <v>13</v>
      </c>
      <c r="J28" s="30" t="s">
        <v>256</v>
      </c>
      <c r="K28" s="26">
        <f>C28-SUM(D28:J28)</f>
        <v>154</v>
      </c>
      <c r="M28" s="24"/>
    </row>
    <row r="29" spans="2:13" x14ac:dyDescent="0.2">
      <c r="B29" s="1" t="s">
        <v>189</v>
      </c>
      <c r="C29" s="15">
        <v>1097</v>
      </c>
      <c r="D29" s="14">
        <v>254</v>
      </c>
      <c r="E29" s="14">
        <v>261</v>
      </c>
      <c r="F29" s="14">
        <v>35</v>
      </c>
      <c r="G29" s="14">
        <v>25</v>
      </c>
      <c r="H29" s="14">
        <v>233</v>
      </c>
      <c r="I29" s="14">
        <v>32</v>
      </c>
      <c r="J29" s="14">
        <v>42</v>
      </c>
      <c r="K29" s="26">
        <f>C29-SUM(D29:J29)</f>
        <v>215</v>
      </c>
      <c r="M29" s="24"/>
    </row>
    <row r="30" spans="2:13" x14ac:dyDescent="0.2">
      <c r="B30" s="1" t="s">
        <v>331</v>
      </c>
      <c r="C30" s="15">
        <v>797</v>
      </c>
      <c r="D30" s="14">
        <v>206</v>
      </c>
      <c r="E30" s="14">
        <v>169</v>
      </c>
      <c r="F30" s="14">
        <v>27</v>
      </c>
      <c r="G30" s="14">
        <v>21</v>
      </c>
      <c r="H30" s="14">
        <v>148</v>
      </c>
      <c r="I30" s="14">
        <v>27</v>
      </c>
      <c r="J30" s="14">
        <v>29</v>
      </c>
      <c r="K30" s="26">
        <f>C30-SUM(D30:J30)</f>
        <v>170</v>
      </c>
      <c r="M30" s="24"/>
    </row>
    <row r="31" spans="2:13" x14ac:dyDescent="0.2">
      <c r="B31" s="1"/>
      <c r="C31" s="15"/>
      <c r="D31" s="14"/>
      <c r="E31" s="14"/>
      <c r="F31" s="14"/>
      <c r="G31" s="14"/>
      <c r="H31" s="14"/>
      <c r="I31" s="14"/>
      <c r="J31" s="14"/>
      <c r="K31" s="26"/>
      <c r="M31" s="24"/>
    </row>
    <row r="32" spans="2:13" x14ac:dyDescent="0.2">
      <c r="B32" s="1" t="s">
        <v>363</v>
      </c>
      <c r="C32" s="15">
        <v>679</v>
      </c>
      <c r="D32" s="14">
        <v>175</v>
      </c>
      <c r="E32" s="14">
        <v>142</v>
      </c>
      <c r="F32" s="14">
        <v>24</v>
      </c>
      <c r="G32" s="14">
        <v>17</v>
      </c>
      <c r="H32" s="14">
        <v>116</v>
      </c>
      <c r="I32" s="14">
        <v>32</v>
      </c>
      <c r="J32" s="14">
        <v>30</v>
      </c>
      <c r="K32" s="26">
        <f>C32-SUM(D32:J32)</f>
        <v>143</v>
      </c>
      <c r="M32" s="24"/>
    </row>
    <row r="33" spans="1:13" x14ac:dyDescent="0.2">
      <c r="B33" s="1" t="s">
        <v>332</v>
      </c>
      <c r="C33" s="15">
        <v>571</v>
      </c>
      <c r="D33" s="14">
        <v>162</v>
      </c>
      <c r="E33" s="14">
        <v>123</v>
      </c>
      <c r="F33" s="14">
        <v>17</v>
      </c>
      <c r="G33" s="14">
        <v>14</v>
      </c>
      <c r="H33" s="14">
        <v>104</v>
      </c>
      <c r="I33" s="14">
        <v>19</v>
      </c>
      <c r="J33" s="14">
        <v>17</v>
      </c>
      <c r="K33" s="26">
        <f>C33-SUM(D33:J33)</f>
        <v>115</v>
      </c>
      <c r="M33" s="24"/>
    </row>
    <row r="34" spans="1:13" x14ac:dyDescent="0.2">
      <c r="B34" s="1" t="s">
        <v>364</v>
      </c>
      <c r="C34" s="15">
        <v>501</v>
      </c>
      <c r="D34" s="14">
        <v>150</v>
      </c>
      <c r="E34" s="14">
        <v>104</v>
      </c>
      <c r="F34" s="14">
        <v>14</v>
      </c>
      <c r="G34" s="14">
        <v>11</v>
      </c>
      <c r="H34" s="14">
        <v>83</v>
      </c>
      <c r="I34" s="14">
        <v>19</v>
      </c>
      <c r="J34" s="14">
        <v>14</v>
      </c>
      <c r="K34" s="26">
        <f>C34-SUM(D34:J34)</f>
        <v>106</v>
      </c>
      <c r="M34" s="24"/>
    </row>
    <row r="35" spans="1:13" x14ac:dyDescent="0.2">
      <c r="B35" s="1" t="s">
        <v>365</v>
      </c>
      <c r="C35" s="15">
        <v>480</v>
      </c>
      <c r="D35" s="14">
        <v>140</v>
      </c>
      <c r="E35" s="14">
        <v>100</v>
      </c>
      <c r="F35" s="14">
        <v>10</v>
      </c>
      <c r="G35" s="14">
        <v>11</v>
      </c>
      <c r="H35" s="14">
        <v>73</v>
      </c>
      <c r="I35" s="14">
        <v>20</v>
      </c>
      <c r="J35" s="14">
        <v>12</v>
      </c>
      <c r="K35" s="26">
        <f>C35-SUM(D35:J35)</f>
        <v>114</v>
      </c>
      <c r="M35" s="24"/>
    </row>
    <row r="36" spans="1:13" x14ac:dyDescent="0.2">
      <c r="B36" s="3" t="s">
        <v>366</v>
      </c>
      <c r="C36" s="28">
        <v>399</v>
      </c>
      <c r="D36" s="18">
        <v>124</v>
      </c>
      <c r="E36" s="18">
        <v>82</v>
      </c>
      <c r="F36" s="18">
        <v>7</v>
      </c>
      <c r="G36" s="18">
        <v>12</v>
      </c>
      <c r="H36" s="18">
        <v>56</v>
      </c>
      <c r="I36" s="18">
        <v>15</v>
      </c>
      <c r="J36" s="18">
        <v>15</v>
      </c>
      <c r="K36" s="27">
        <f>C36-SUM(D36:J36)</f>
        <v>88</v>
      </c>
      <c r="M36" s="24"/>
    </row>
    <row r="37" spans="1:13" ht="18" thickBot="1" x14ac:dyDescent="0.25">
      <c r="B37" s="4"/>
      <c r="C37" s="19"/>
      <c r="D37" s="4"/>
      <c r="E37" s="4"/>
      <c r="F37" s="4"/>
      <c r="G37" s="4"/>
      <c r="H37" s="4"/>
      <c r="I37" s="4"/>
      <c r="J37" s="4"/>
      <c r="K37" s="4"/>
      <c r="M37" s="24"/>
    </row>
    <row r="38" spans="1:13" x14ac:dyDescent="0.2">
      <c r="C38" s="1" t="s">
        <v>377</v>
      </c>
      <c r="M38" s="24"/>
    </row>
    <row r="39" spans="1:13" x14ac:dyDescent="0.2">
      <c r="A39" s="1"/>
      <c r="M39" s="24"/>
    </row>
    <row r="40" spans="1:13" x14ac:dyDescent="0.2">
      <c r="M40" s="24"/>
    </row>
    <row r="41" spans="1:13" x14ac:dyDescent="0.2">
      <c r="M41" s="24"/>
    </row>
    <row r="42" spans="1:13" x14ac:dyDescent="0.2">
      <c r="M42" s="24"/>
    </row>
    <row r="43" spans="1:13" x14ac:dyDescent="0.2">
      <c r="M43" s="24"/>
    </row>
    <row r="44" spans="1:13" x14ac:dyDescent="0.2">
      <c r="M44" s="24"/>
    </row>
    <row r="45" spans="1:13" x14ac:dyDescent="0.2">
      <c r="M45" s="24"/>
    </row>
    <row r="46" spans="1:13" x14ac:dyDescent="0.2">
      <c r="M46" s="24"/>
    </row>
    <row r="47" spans="1:13" x14ac:dyDescent="0.2">
      <c r="M47" s="24"/>
    </row>
    <row r="48" spans="1:13" x14ac:dyDescent="0.2">
      <c r="M48" s="24"/>
    </row>
    <row r="49" spans="13:13" x14ac:dyDescent="0.2">
      <c r="M49" s="24"/>
    </row>
    <row r="50" spans="13:13" x14ac:dyDescent="0.2">
      <c r="M50" s="24"/>
    </row>
    <row r="51" spans="13:13" x14ac:dyDescent="0.2">
      <c r="M51" s="24"/>
    </row>
    <row r="52" spans="13:13" x14ac:dyDescent="0.2">
      <c r="M52" s="24"/>
    </row>
    <row r="53" spans="13:13" x14ac:dyDescent="0.2">
      <c r="M53" s="24"/>
    </row>
    <row r="54" spans="13:13" x14ac:dyDescent="0.2">
      <c r="M54" s="24"/>
    </row>
    <row r="55" spans="13:13" x14ac:dyDescent="0.2">
      <c r="M55" s="24"/>
    </row>
  </sheetData>
  <phoneticPr fontId="2"/>
  <pageMargins left="0.4" right="0.43" top="0.56999999999999995" bottom="0.51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6"/>
  <sheetViews>
    <sheetView showGridLines="0" zoomScale="75" zoomScaleNormal="100" workbookViewId="0">
      <selection activeCell="H30" sqref="H30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C6" s="3" t="s">
        <v>0</v>
      </c>
    </row>
    <row r="7" spans="1:11" ht="18" thickBot="1" x14ac:dyDescent="0.25">
      <c r="B7" s="4"/>
      <c r="C7" s="4"/>
      <c r="D7" s="5" t="s">
        <v>1</v>
      </c>
      <c r="E7" s="4"/>
      <c r="F7" s="4"/>
      <c r="G7" s="4"/>
      <c r="H7" s="4"/>
      <c r="I7" s="4"/>
      <c r="J7" s="4"/>
      <c r="K7" s="4"/>
    </row>
    <row r="8" spans="1:11" x14ac:dyDescent="0.2">
      <c r="C8" s="6"/>
      <c r="D8" s="7"/>
      <c r="E8" s="7"/>
      <c r="F8" s="7"/>
      <c r="G8" s="7"/>
      <c r="H8" s="7"/>
      <c r="I8" s="7"/>
      <c r="J8" s="7"/>
      <c r="K8" s="7"/>
    </row>
    <row r="9" spans="1:11" x14ac:dyDescent="0.2">
      <c r="C9" s="8" t="s">
        <v>2</v>
      </c>
      <c r="D9" s="6"/>
      <c r="E9" s="6"/>
      <c r="F9" s="6"/>
      <c r="G9" s="9" t="s">
        <v>3</v>
      </c>
      <c r="H9" s="6"/>
      <c r="I9" s="6"/>
      <c r="J9" s="6"/>
      <c r="K9" s="9" t="s">
        <v>4</v>
      </c>
    </row>
    <row r="10" spans="1:11" x14ac:dyDescent="0.2">
      <c r="B10" s="7"/>
      <c r="C10" s="10"/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1" t="s">
        <v>10</v>
      </c>
      <c r="J10" s="11" t="s">
        <v>11</v>
      </c>
      <c r="K10" s="11" t="s">
        <v>12</v>
      </c>
    </row>
    <row r="11" spans="1:11" x14ac:dyDescent="0.2">
      <c r="C11" s="6"/>
    </row>
    <row r="12" spans="1:11" x14ac:dyDescent="0.2">
      <c r="B12" s="12" t="s">
        <v>13</v>
      </c>
      <c r="C12" s="13">
        <f>SUM(D12:K12)</f>
        <v>5621</v>
      </c>
      <c r="D12" s="14">
        <v>306</v>
      </c>
      <c r="E12" s="14">
        <v>593</v>
      </c>
      <c r="F12" s="14">
        <v>3844</v>
      </c>
      <c r="G12" s="14">
        <v>174</v>
      </c>
      <c r="H12" s="14">
        <v>623</v>
      </c>
      <c r="I12" s="14">
        <v>43</v>
      </c>
      <c r="J12" s="14">
        <v>35</v>
      </c>
      <c r="K12" s="14">
        <v>3</v>
      </c>
    </row>
    <row r="13" spans="1:11" x14ac:dyDescent="0.2">
      <c r="B13" s="12"/>
      <c r="C13" s="15"/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B14" s="16" t="s">
        <v>14</v>
      </c>
      <c r="C14" s="17">
        <f>SUM(D14:K14)</f>
        <v>2639</v>
      </c>
      <c r="D14" s="18">
        <v>182</v>
      </c>
      <c r="E14" s="18">
        <v>221</v>
      </c>
      <c r="F14" s="18">
        <v>1599</v>
      </c>
      <c r="G14" s="18">
        <v>88</v>
      </c>
      <c r="H14" s="18">
        <v>477</v>
      </c>
      <c r="I14" s="18">
        <v>24</v>
      </c>
      <c r="J14" s="18">
        <v>38</v>
      </c>
      <c r="K14" s="18">
        <v>10</v>
      </c>
    </row>
    <row r="15" spans="1:11" ht="18" thickBot="1" x14ac:dyDescent="0.25">
      <c r="B15" s="4"/>
      <c r="C15" s="19"/>
      <c r="D15" s="4"/>
      <c r="E15" s="4"/>
      <c r="F15" s="4"/>
      <c r="G15" s="4"/>
      <c r="H15" s="4"/>
      <c r="I15" s="4"/>
      <c r="J15" s="4"/>
      <c r="K15" s="4"/>
    </row>
    <row r="16" spans="1:11" x14ac:dyDescent="0.2">
      <c r="C16" s="6"/>
      <c r="D16" s="7"/>
      <c r="E16" s="7"/>
      <c r="F16" s="20" t="s">
        <v>15</v>
      </c>
      <c r="G16" s="7"/>
      <c r="H16" s="7"/>
      <c r="I16" s="7"/>
      <c r="J16" s="7"/>
      <c r="K16" s="7"/>
    </row>
    <row r="17" spans="1:11" x14ac:dyDescent="0.2">
      <c r="C17" s="8" t="s">
        <v>2</v>
      </c>
      <c r="D17" s="21" t="s">
        <v>16</v>
      </c>
      <c r="E17" s="6"/>
      <c r="F17" s="6"/>
      <c r="G17" s="6"/>
      <c r="H17" s="6"/>
      <c r="I17" s="6"/>
      <c r="J17" s="6"/>
      <c r="K17" s="6"/>
    </row>
    <row r="18" spans="1:11" x14ac:dyDescent="0.2">
      <c r="B18" s="7"/>
      <c r="C18" s="10"/>
      <c r="D18" s="22" t="s">
        <v>17</v>
      </c>
      <c r="E18" s="22" t="s">
        <v>18</v>
      </c>
      <c r="F18" s="22" t="s">
        <v>19</v>
      </c>
      <c r="G18" s="22" t="s">
        <v>20</v>
      </c>
      <c r="H18" s="22" t="s">
        <v>21</v>
      </c>
      <c r="I18" s="22" t="s">
        <v>22</v>
      </c>
      <c r="J18" s="22" t="s">
        <v>23</v>
      </c>
      <c r="K18" s="22" t="s">
        <v>24</v>
      </c>
    </row>
    <row r="19" spans="1:11" x14ac:dyDescent="0.2">
      <c r="C19" s="6"/>
    </row>
    <row r="20" spans="1:11" x14ac:dyDescent="0.2">
      <c r="B20" s="12" t="s">
        <v>13</v>
      </c>
      <c r="C20" s="13">
        <f>SUM(D20:K20)</f>
        <v>5621</v>
      </c>
      <c r="D20" s="14">
        <v>2573</v>
      </c>
      <c r="E20" s="14">
        <v>1768</v>
      </c>
      <c r="F20" s="14">
        <v>464</v>
      </c>
      <c r="G20" s="14">
        <v>312</v>
      </c>
      <c r="H20" s="14">
        <v>136</v>
      </c>
      <c r="I20" s="14">
        <v>119</v>
      </c>
      <c r="J20" s="14">
        <v>112</v>
      </c>
      <c r="K20" s="14">
        <v>137</v>
      </c>
    </row>
    <row r="21" spans="1:11" x14ac:dyDescent="0.2">
      <c r="B21" s="12"/>
      <c r="C21" s="13"/>
      <c r="D21" s="14"/>
      <c r="E21" s="14"/>
      <c r="F21" s="14"/>
      <c r="G21" s="14"/>
      <c r="H21" s="14"/>
      <c r="I21" s="14"/>
      <c r="J21" s="14"/>
      <c r="K21" s="14"/>
    </row>
    <row r="22" spans="1:11" x14ac:dyDescent="0.2">
      <c r="B22" s="16" t="s">
        <v>14</v>
      </c>
      <c r="C22" s="17">
        <f>SUM(D22:K22)</f>
        <v>2639</v>
      </c>
      <c r="D22" s="23" t="s">
        <v>25</v>
      </c>
      <c r="E22" s="18">
        <f>1136+449</f>
        <v>1585</v>
      </c>
      <c r="F22" s="18">
        <v>440</v>
      </c>
      <c r="G22" s="18">
        <v>212</v>
      </c>
      <c r="H22" s="18">
        <v>112</v>
      </c>
      <c r="I22" s="18">
        <v>93</v>
      </c>
      <c r="J22" s="18">
        <v>90</v>
      </c>
      <c r="K22" s="18">
        <f>85+22</f>
        <v>107</v>
      </c>
    </row>
    <row r="23" spans="1:11" ht="18" thickBot="1" x14ac:dyDescent="0.25">
      <c r="B23" s="4"/>
      <c r="C23" s="19"/>
      <c r="D23" s="4"/>
      <c r="E23" s="4"/>
      <c r="F23" s="4"/>
      <c r="G23" s="4"/>
      <c r="H23" s="4"/>
      <c r="I23" s="4"/>
      <c r="J23" s="4"/>
      <c r="K23" s="4"/>
    </row>
    <row r="24" spans="1:11" x14ac:dyDescent="0.2">
      <c r="C24" s="1" t="s">
        <v>26</v>
      </c>
    </row>
    <row r="26" spans="1:11" x14ac:dyDescent="0.2">
      <c r="A26" s="1"/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1"/>
  <sheetViews>
    <sheetView showGridLines="0" zoomScale="75" zoomScaleNormal="100" workbookViewId="0">
      <selection activeCell="L2" sqref="L2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4" x14ac:dyDescent="0.2">
      <c r="A1" s="1"/>
    </row>
    <row r="6" spans="1:14" x14ac:dyDescent="0.2">
      <c r="C6" s="24"/>
      <c r="D6" s="24"/>
      <c r="E6" s="25" t="s">
        <v>27</v>
      </c>
      <c r="F6" s="24"/>
      <c r="G6" s="24"/>
      <c r="H6" s="24"/>
      <c r="I6" s="24"/>
      <c r="J6" s="24"/>
      <c r="K6" s="24"/>
      <c r="L6" s="24"/>
      <c r="M6" s="24"/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5" t="s">
        <v>28</v>
      </c>
      <c r="N7" s="24"/>
    </row>
    <row r="8" spans="1:14" x14ac:dyDescent="0.2">
      <c r="D8" s="6"/>
      <c r="E8" s="7"/>
      <c r="F8" s="7"/>
      <c r="G8" s="7"/>
      <c r="H8" s="7"/>
      <c r="I8" s="7"/>
      <c r="J8" s="7"/>
      <c r="K8" s="7"/>
      <c r="N8" s="24"/>
    </row>
    <row r="9" spans="1:14" x14ac:dyDescent="0.2">
      <c r="D9" s="6"/>
      <c r="E9" s="6"/>
      <c r="F9" s="7"/>
      <c r="G9" s="20" t="s">
        <v>29</v>
      </c>
      <c r="H9" s="7"/>
      <c r="I9" s="7"/>
      <c r="J9" s="6"/>
      <c r="K9" s="7"/>
      <c r="N9" s="24"/>
    </row>
    <row r="10" spans="1:14" x14ac:dyDescent="0.2">
      <c r="D10" s="6"/>
      <c r="E10" s="6"/>
      <c r="F10" s="6"/>
      <c r="G10" s="20" t="s">
        <v>30</v>
      </c>
      <c r="H10" s="7"/>
      <c r="I10" s="6"/>
      <c r="J10" s="9" t="s">
        <v>31</v>
      </c>
      <c r="K10" s="6"/>
      <c r="N10" s="24"/>
    </row>
    <row r="11" spans="1:14" x14ac:dyDescent="0.2">
      <c r="D11" s="9" t="s">
        <v>32</v>
      </c>
      <c r="E11" s="9" t="s">
        <v>33</v>
      </c>
      <c r="F11" s="6"/>
      <c r="G11" s="8" t="s">
        <v>34</v>
      </c>
      <c r="H11" s="8" t="s">
        <v>35</v>
      </c>
      <c r="I11" s="8" t="s">
        <v>36</v>
      </c>
      <c r="J11" s="9" t="s">
        <v>37</v>
      </c>
      <c r="K11" s="9" t="s">
        <v>38</v>
      </c>
      <c r="N11" s="24"/>
    </row>
    <row r="12" spans="1:14" x14ac:dyDescent="0.2">
      <c r="B12" s="7"/>
      <c r="C12" s="7"/>
      <c r="D12" s="10"/>
      <c r="E12" s="10"/>
      <c r="F12" s="22" t="s">
        <v>39</v>
      </c>
      <c r="G12" s="22" t="s">
        <v>40</v>
      </c>
      <c r="H12" s="22" t="s">
        <v>41</v>
      </c>
      <c r="I12" s="22" t="s">
        <v>42</v>
      </c>
      <c r="J12" s="10"/>
      <c r="K12" s="11" t="s">
        <v>43</v>
      </c>
      <c r="N12" s="24"/>
    </row>
    <row r="13" spans="1:14" x14ac:dyDescent="0.2">
      <c r="D13" s="6"/>
      <c r="N13" s="24"/>
    </row>
    <row r="14" spans="1:14" x14ac:dyDescent="0.2">
      <c r="B14" s="1" t="s">
        <v>44</v>
      </c>
      <c r="D14" s="13">
        <f>E14+J14+H24</f>
        <v>362754</v>
      </c>
      <c r="E14" s="26">
        <f>F14+I14</f>
        <v>18778</v>
      </c>
      <c r="F14" s="26">
        <f>G14+H14</f>
        <v>17381</v>
      </c>
      <c r="G14" s="14">
        <v>1760</v>
      </c>
      <c r="H14" s="14">
        <v>15621</v>
      </c>
      <c r="I14" s="14">
        <v>1397</v>
      </c>
      <c r="J14" s="26">
        <f>K14+SUM(D24:G24)</f>
        <v>31309</v>
      </c>
      <c r="K14" s="14">
        <v>10204</v>
      </c>
      <c r="N14" s="24"/>
    </row>
    <row r="15" spans="1:14" x14ac:dyDescent="0.2">
      <c r="B15" s="1"/>
      <c r="D15" s="13"/>
      <c r="E15" s="26"/>
      <c r="F15" s="26"/>
      <c r="G15" s="14"/>
      <c r="H15" s="14"/>
      <c r="I15" s="14"/>
      <c r="J15" s="26"/>
      <c r="K15" s="14"/>
      <c r="N15" s="24"/>
    </row>
    <row r="16" spans="1:14" x14ac:dyDescent="0.2">
      <c r="B16" s="1" t="s">
        <v>45</v>
      </c>
      <c r="C16" s="26"/>
      <c r="D16" s="13">
        <f>E16+J16+H26</f>
        <v>363569</v>
      </c>
      <c r="E16" s="26">
        <f>F16+I16</f>
        <v>18727</v>
      </c>
      <c r="F16" s="26">
        <f>G16+H16</f>
        <v>17388</v>
      </c>
      <c r="G16" s="14">
        <v>1834</v>
      </c>
      <c r="H16" s="14">
        <v>15554</v>
      </c>
      <c r="I16" s="14">
        <v>1339</v>
      </c>
      <c r="J16" s="26">
        <f>K16+SUM(D26:G26)</f>
        <v>32879</v>
      </c>
      <c r="K16" s="14">
        <v>11879</v>
      </c>
      <c r="N16" s="24"/>
    </row>
    <row r="17" spans="1:14" x14ac:dyDescent="0.2">
      <c r="B17" s="3" t="s">
        <v>46</v>
      </c>
      <c r="C17" s="27"/>
      <c r="D17" s="17">
        <f>E17+J17+H27</f>
        <v>362824</v>
      </c>
      <c r="E17" s="27">
        <f>F17+I17</f>
        <v>17903</v>
      </c>
      <c r="F17" s="27">
        <f>G17+H17</f>
        <v>16668</v>
      </c>
      <c r="G17" s="18">
        <v>1386</v>
      </c>
      <c r="H17" s="18">
        <f>13866+1416</f>
        <v>15282</v>
      </c>
      <c r="I17" s="18">
        <v>1235</v>
      </c>
      <c r="J17" s="27">
        <f>K17+SUM(D27:G27)</f>
        <v>34537</v>
      </c>
      <c r="K17" s="18">
        <v>13987</v>
      </c>
      <c r="N17" s="24"/>
    </row>
    <row r="18" spans="1:14" ht="18" thickBot="1" x14ac:dyDescent="0.25">
      <c r="B18" s="4"/>
      <c r="C18" s="4"/>
      <c r="D18" s="19"/>
      <c r="E18" s="4"/>
      <c r="F18" s="4"/>
      <c r="G18" s="4"/>
      <c r="H18" s="4"/>
      <c r="I18" s="4"/>
      <c r="J18" s="4"/>
      <c r="K18" s="4"/>
      <c r="N18" s="24"/>
    </row>
    <row r="19" spans="1:14" x14ac:dyDescent="0.2">
      <c r="D19" s="10"/>
      <c r="E19" s="7"/>
      <c r="F19" s="7"/>
      <c r="G19" s="7"/>
      <c r="H19" s="7"/>
      <c r="I19" s="24"/>
      <c r="J19" s="24"/>
      <c r="N19" s="24"/>
    </row>
    <row r="20" spans="1:14" x14ac:dyDescent="0.2">
      <c r="D20" s="10"/>
      <c r="E20" s="20" t="s">
        <v>47</v>
      </c>
      <c r="F20" s="7"/>
      <c r="G20" s="7"/>
      <c r="H20" s="6"/>
      <c r="I20" s="24"/>
      <c r="J20" s="24"/>
    </row>
    <row r="21" spans="1:14" x14ac:dyDescent="0.2">
      <c r="D21" s="6"/>
      <c r="E21" s="8" t="s">
        <v>48</v>
      </c>
      <c r="F21" s="6"/>
      <c r="G21" s="6"/>
      <c r="H21" s="8" t="s">
        <v>49</v>
      </c>
      <c r="I21" s="24"/>
      <c r="J21" s="24"/>
    </row>
    <row r="22" spans="1:14" x14ac:dyDescent="0.2">
      <c r="B22" s="7"/>
      <c r="C22" s="7"/>
      <c r="D22" s="11" t="s">
        <v>50</v>
      </c>
      <c r="E22" s="22" t="s">
        <v>51</v>
      </c>
      <c r="F22" s="22" t="s">
        <v>52</v>
      </c>
      <c r="G22" s="22" t="s">
        <v>53</v>
      </c>
      <c r="H22" s="10"/>
      <c r="I22" s="24"/>
      <c r="J22" s="24"/>
    </row>
    <row r="23" spans="1:14" x14ac:dyDescent="0.2">
      <c r="D23" s="6"/>
    </row>
    <row r="24" spans="1:14" x14ac:dyDescent="0.2">
      <c r="B24" s="1" t="s">
        <v>54</v>
      </c>
      <c r="D24" s="15">
        <v>5558</v>
      </c>
      <c r="E24" s="14">
        <v>3613</v>
      </c>
      <c r="F24" s="14">
        <v>7044</v>
      </c>
      <c r="G24" s="14">
        <v>4890</v>
      </c>
      <c r="H24" s="14">
        <v>312667</v>
      </c>
    </row>
    <row r="25" spans="1:14" x14ac:dyDescent="0.2">
      <c r="B25" s="1"/>
      <c r="D25" s="15"/>
      <c r="E25" s="14"/>
      <c r="F25" s="14"/>
      <c r="G25" s="14"/>
      <c r="H25" s="14"/>
    </row>
    <row r="26" spans="1:14" x14ac:dyDescent="0.2">
      <c r="B26" s="1" t="s">
        <v>45</v>
      </c>
      <c r="C26" s="27"/>
      <c r="D26" s="15">
        <v>5468</v>
      </c>
      <c r="E26" s="14">
        <v>3841</v>
      </c>
      <c r="F26" s="14">
        <v>7068</v>
      </c>
      <c r="G26" s="14">
        <v>4623</v>
      </c>
      <c r="H26" s="14">
        <v>311963</v>
      </c>
    </row>
    <row r="27" spans="1:14" x14ac:dyDescent="0.2">
      <c r="B27" s="3" t="s">
        <v>55</v>
      </c>
      <c r="C27" s="27"/>
      <c r="D27" s="28">
        <v>5163</v>
      </c>
      <c r="E27" s="18">
        <v>3825</v>
      </c>
      <c r="F27" s="18">
        <v>7643</v>
      </c>
      <c r="G27" s="18">
        <v>3919</v>
      </c>
      <c r="H27" s="18">
        <v>310384</v>
      </c>
    </row>
    <row r="28" spans="1:14" ht="18" thickBot="1" x14ac:dyDescent="0.25">
      <c r="A28" s="27"/>
      <c r="B28" s="4"/>
      <c r="C28" s="4"/>
      <c r="D28" s="19"/>
      <c r="E28" s="4"/>
      <c r="F28" s="4"/>
      <c r="G28" s="4"/>
      <c r="H28" s="4"/>
      <c r="I28" s="24"/>
      <c r="J28" s="24"/>
    </row>
    <row r="29" spans="1:14" x14ac:dyDescent="0.2">
      <c r="B29" s="1" t="s">
        <v>56</v>
      </c>
    </row>
    <row r="30" spans="1:14" x14ac:dyDescent="0.2">
      <c r="A30" s="1"/>
    </row>
    <row r="31" spans="1:14" x14ac:dyDescent="0.2">
      <c r="A31" s="1"/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5.875" style="2" customWidth="1"/>
    <col min="3" max="3" width="14.625" style="2" customWidth="1"/>
    <col min="4" max="4" width="13.375" style="2"/>
    <col min="5" max="5" width="14.625" style="2" customWidth="1"/>
    <col min="6" max="6" width="15.875" style="2" customWidth="1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5.875" style="2" customWidth="1"/>
    <col min="259" max="259" width="14.625" style="2" customWidth="1"/>
    <col min="260" max="260" width="13.375" style="2"/>
    <col min="261" max="261" width="14.625" style="2" customWidth="1"/>
    <col min="262" max="262" width="15.875" style="2" customWidth="1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5.875" style="2" customWidth="1"/>
    <col min="515" max="515" width="14.625" style="2" customWidth="1"/>
    <col min="516" max="516" width="13.375" style="2"/>
    <col min="517" max="517" width="14.625" style="2" customWidth="1"/>
    <col min="518" max="518" width="15.875" style="2" customWidth="1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5.875" style="2" customWidth="1"/>
    <col min="771" max="771" width="14.625" style="2" customWidth="1"/>
    <col min="772" max="772" width="13.375" style="2"/>
    <col min="773" max="773" width="14.625" style="2" customWidth="1"/>
    <col min="774" max="774" width="15.875" style="2" customWidth="1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5.875" style="2" customWidth="1"/>
    <col min="1027" max="1027" width="14.625" style="2" customWidth="1"/>
    <col min="1028" max="1028" width="13.375" style="2"/>
    <col min="1029" max="1029" width="14.625" style="2" customWidth="1"/>
    <col min="1030" max="1030" width="15.875" style="2" customWidth="1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5.875" style="2" customWidth="1"/>
    <col min="1283" max="1283" width="14.625" style="2" customWidth="1"/>
    <col min="1284" max="1284" width="13.375" style="2"/>
    <col min="1285" max="1285" width="14.625" style="2" customWidth="1"/>
    <col min="1286" max="1286" width="15.875" style="2" customWidth="1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5.875" style="2" customWidth="1"/>
    <col min="1539" max="1539" width="14.625" style="2" customWidth="1"/>
    <col min="1540" max="1540" width="13.375" style="2"/>
    <col min="1541" max="1541" width="14.625" style="2" customWidth="1"/>
    <col min="1542" max="1542" width="15.875" style="2" customWidth="1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5.875" style="2" customWidth="1"/>
    <col min="1795" max="1795" width="14.625" style="2" customWidth="1"/>
    <col min="1796" max="1796" width="13.375" style="2"/>
    <col min="1797" max="1797" width="14.625" style="2" customWidth="1"/>
    <col min="1798" max="1798" width="15.875" style="2" customWidth="1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5.875" style="2" customWidth="1"/>
    <col min="2051" max="2051" width="14.625" style="2" customWidth="1"/>
    <col min="2052" max="2052" width="13.375" style="2"/>
    <col min="2053" max="2053" width="14.625" style="2" customWidth="1"/>
    <col min="2054" max="2054" width="15.875" style="2" customWidth="1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5.875" style="2" customWidth="1"/>
    <col min="2307" max="2307" width="14.625" style="2" customWidth="1"/>
    <col min="2308" max="2308" width="13.375" style="2"/>
    <col min="2309" max="2309" width="14.625" style="2" customWidth="1"/>
    <col min="2310" max="2310" width="15.875" style="2" customWidth="1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5.875" style="2" customWidth="1"/>
    <col min="2563" max="2563" width="14.625" style="2" customWidth="1"/>
    <col min="2564" max="2564" width="13.375" style="2"/>
    <col min="2565" max="2565" width="14.625" style="2" customWidth="1"/>
    <col min="2566" max="2566" width="15.875" style="2" customWidth="1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5.875" style="2" customWidth="1"/>
    <col min="2819" max="2819" width="14.625" style="2" customWidth="1"/>
    <col min="2820" max="2820" width="13.375" style="2"/>
    <col min="2821" max="2821" width="14.625" style="2" customWidth="1"/>
    <col min="2822" max="2822" width="15.875" style="2" customWidth="1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5.875" style="2" customWidth="1"/>
    <col min="3075" max="3075" width="14.625" style="2" customWidth="1"/>
    <col min="3076" max="3076" width="13.375" style="2"/>
    <col min="3077" max="3077" width="14.625" style="2" customWidth="1"/>
    <col min="3078" max="3078" width="15.875" style="2" customWidth="1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5.875" style="2" customWidth="1"/>
    <col min="3331" max="3331" width="14.625" style="2" customWidth="1"/>
    <col min="3332" max="3332" width="13.375" style="2"/>
    <col min="3333" max="3333" width="14.625" style="2" customWidth="1"/>
    <col min="3334" max="3334" width="15.875" style="2" customWidth="1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5.875" style="2" customWidth="1"/>
    <col min="3587" max="3587" width="14.625" style="2" customWidth="1"/>
    <col min="3588" max="3588" width="13.375" style="2"/>
    <col min="3589" max="3589" width="14.625" style="2" customWidth="1"/>
    <col min="3590" max="3590" width="15.875" style="2" customWidth="1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5.875" style="2" customWidth="1"/>
    <col min="3843" max="3843" width="14.625" style="2" customWidth="1"/>
    <col min="3844" max="3844" width="13.375" style="2"/>
    <col min="3845" max="3845" width="14.625" style="2" customWidth="1"/>
    <col min="3846" max="3846" width="15.875" style="2" customWidth="1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5.875" style="2" customWidth="1"/>
    <col min="4099" max="4099" width="14.625" style="2" customWidth="1"/>
    <col min="4100" max="4100" width="13.375" style="2"/>
    <col min="4101" max="4101" width="14.625" style="2" customWidth="1"/>
    <col min="4102" max="4102" width="15.875" style="2" customWidth="1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5.875" style="2" customWidth="1"/>
    <col min="4355" max="4355" width="14.625" style="2" customWidth="1"/>
    <col min="4356" max="4356" width="13.375" style="2"/>
    <col min="4357" max="4357" width="14.625" style="2" customWidth="1"/>
    <col min="4358" max="4358" width="15.875" style="2" customWidth="1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5.875" style="2" customWidth="1"/>
    <col min="4611" max="4611" width="14.625" style="2" customWidth="1"/>
    <col min="4612" max="4612" width="13.375" style="2"/>
    <col min="4613" max="4613" width="14.625" style="2" customWidth="1"/>
    <col min="4614" max="4614" width="15.875" style="2" customWidth="1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5.875" style="2" customWidth="1"/>
    <col min="4867" max="4867" width="14.625" style="2" customWidth="1"/>
    <col min="4868" max="4868" width="13.375" style="2"/>
    <col min="4869" max="4869" width="14.625" style="2" customWidth="1"/>
    <col min="4870" max="4870" width="15.875" style="2" customWidth="1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5.875" style="2" customWidth="1"/>
    <col min="5123" max="5123" width="14.625" style="2" customWidth="1"/>
    <col min="5124" max="5124" width="13.375" style="2"/>
    <col min="5125" max="5125" width="14.625" style="2" customWidth="1"/>
    <col min="5126" max="5126" width="15.875" style="2" customWidth="1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5.875" style="2" customWidth="1"/>
    <col min="5379" max="5379" width="14.625" style="2" customWidth="1"/>
    <col min="5380" max="5380" width="13.375" style="2"/>
    <col min="5381" max="5381" width="14.625" style="2" customWidth="1"/>
    <col min="5382" max="5382" width="15.875" style="2" customWidth="1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5.875" style="2" customWidth="1"/>
    <col min="5635" max="5635" width="14.625" style="2" customWidth="1"/>
    <col min="5636" max="5636" width="13.375" style="2"/>
    <col min="5637" max="5637" width="14.625" style="2" customWidth="1"/>
    <col min="5638" max="5638" width="15.875" style="2" customWidth="1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5.875" style="2" customWidth="1"/>
    <col min="5891" max="5891" width="14.625" style="2" customWidth="1"/>
    <col min="5892" max="5892" width="13.375" style="2"/>
    <col min="5893" max="5893" width="14.625" style="2" customWidth="1"/>
    <col min="5894" max="5894" width="15.875" style="2" customWidth="1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5.875" style="2" customWidth="1"/>
    <col min="6147" max="6147" width="14.625" style="2" customWidth="1"/>
    <col min="6148" max="6148" width="13.375" style="2"/>
    <col min="6149" max="6149" width="14.625" style="2" customWidth="1"/>
    <col min="6150" max="6150" width="15.875" style="2" customWidth="1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5.875" style="2" customWidth="1"/>
    <col min="6403" max="6403" width="14.625" style="2" customWidth="1"/>
    <col min="6404" max="6404" width="13.375" style="2"/>
    <col min="6405" max="6405" width="14.625" style="2" customWidth="1"/>
    <col min="6406" max="6406" width="15.875" style="2" customWidth="1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5.875" style="2" customWidth="1"/>
    <col min="6659" max="6659" width="14.625" style="2" customWidth="1"/>
    <col min="6660" max="6660" width="13.375" style="2"/>
    <col min="6661" max="6661" width="14.625" style="2" customWidth="1"/>
    <col min="6662" max="6662" width="15.875" style="2" customWidth="1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5.875" style="2" customWidth="1"/>
    <col min="6915" max="6915" width="14.625" style="2" customWidth="1"/>
    <col min="6916" max="6916" width="13.375" style="2"/>
    <col min="6917" max="6917" width="14.625" style="2" customWidth="1"/>
    <col min="6918" max="6918" width="15.875" style="2" customWidth="1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5.875" style="2" customWidth="1"/>
    <col min="7171" max="7171" width="14.625" style="2" customWidth="1"/>
    <col min="7172" max="7172" width="13.375" style="2"/>
    <col min="7173" max="7173" width="14.625" style="2" customWidth="1"/>
    <col min="7174" max="7174" width="15.875" style="2" customWidth="1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5.875" style="2" customWidth="1"/>
    <col min="7427" max="7427" width="14.625" style="2" customWidth="1"/>
    <col min="7428" max="7428" width="13.375" style="2"/>
    <col min="7429" max="7429" width="14.625" style="2" customWidth="1"/>
    <col min="7430" max="7430" width="15.875" style="2" customWidth="1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5.875" style="2" customWidth="1"/>
    <col min="7683" max="7683" width="14.625" style="2" customWidth="1"/>
    <col min="7684" max="7684" width="13.375" style="2"/>
    <col min="7685" max="7685" width="14.625" style="2" customWidth="1"/>
    <col min="7686" max="7686" width="15.875" style="2" customWidth="1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5.875" style="2" customWidth="1"/>
    <col min="7939" max="7939" width="14.625" style="2" customWidth="1"/>
    <col min="7940" max="7940" width="13.375" style="2"/>
    <col min="7941" max="7941" width="14.625" style="2" customWidth="1"/>
    <col min="7942" max="7942" width="15.875" style="2" customWidth="1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5.875" style="2" customWidth="1"/>
    <col min="8195" max="8195" width="14.625" style="2" customWidth="1"/>
    <col min="8196" max="8196" width="13.375" style="2"/>
    <col min="8197" max="8197" width="14.625" style="2" customWidth="1"/>
    <col min="8198" max="8198" width="15.875" style="2" customWidth="1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5.875" style="2" customWidth="1"/>
    <col min="8451" max="8451" width="14.625" style="2" customWidth="1"/>
    <col min="8452" max="8452" width="13.375" style="2"/>
    <col min="8453" max="8453" width="14.625" style="2" customWidth="1"/>
    <col min="8454" max="8454" width="15.875" style="2" customWidth="1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5.875" style="2" customWidth="1"/>
    <col min="8707" max="8707" width="14.625" style="2" customWidth="1"/>
    <col min="8708" max="8708" width="13.375" style="2"/>
    <col min="8709" max="8709" width="14.625" style="2" customWidth="1"/>
    <col min="8710" max="8710" width="15.875" style="2" customWidth="1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5.875" style="2" customWidth="1"/>
    <col min="8963" max="8963" width="14.625" style="2" customWidth="1"/>
    <col min="8964" max="8964" width="13.375" style="2"/>
    <col min="8965" max="8965" width="14.625" style="2" customWidth="1"/>
    <col min="8966" max="8966" width="15.875" style="2" customWidth="1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5.875" style="2" customWidth="1"/>
    <col min="9219" max="9219" width="14.625" style="2" customWidth="1"/>
    <col min="9220" max="9220" width="13.375" style="2"/>
    <col min="9221" max="9221" width="14.625" style="2" customWidth="1"/>
    <col min="9222" max="9222" width="15.875" style="2" customWidth="1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5.875" style="2" customWidth="1"/>
    <col min="9475" max="9475" width="14.625" style="2" customWidth="1"/>
    <col min="9476" max="9476" width="13.375" style="2"/>
    <col min="9477" max="9477" width="14.625" style="2" customWidth="1"/>
    <col min="9478" max="9478" width="15.875" style="2" customWidth="1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5.875" style="2" customWidth="1"/>
    <col min="9731" max="9731" width="14.625" style="2" customWidth="1"/>
    <col min="9732" max="9732" width="13.375" style="2"/>
    <col min="9733" max="9733" width="14.625" style="2" customWidth="1"/>
    <col min="9734" max="9734" width="15.875" style="2" customWidth="1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5.875" style="2" customWidth="1"/>
    <col min="9987" max="9987" width="14.625" style="2" customWidth="1"/>
    <col min="9988" max="9988" width="13.375" style="2"/>
    <col min="9989" max="9989" width="14.625" style="2" customWidth="1"/>
    <col min="9990" max="9990" width="15.875" style="2" customWidth="1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5.875" style="2" customWidth="1"/>
    <col min="10243" max="10243" width="14.625" style="2" customWidth="1"/>
    <col min="10244" max="10244" width="13.375" style="2"/>
    <col min="10245" max="10245" width="14.625" style="2" customWidth="1"/>
    <col min="10246" max="10246" width="15.875" style="2" customWidth="1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5.875" style="2" customWidth="1"/>
    <col min="10499" max="10499" width="14.625" style="2" customWidth="1"/>
    <col min="10500" max="10500" width="13.375" style="2"/>
    <col min="10501" max="10501" width="14.625" style="2" customWidth="1"/>
    <col min="10502" max="10502" width="15.875" style="2" customWidth="1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5.875" style="2" customWidth="1"/>
    <col min="10755" max="10755" width="14.625" style="2" customWidth="1"/>
    <col min="10756" max="10756" width="13.375" style="2"/>
    <col min="10757" max="10757" width="14.625" style="2" customWidth="1"/>
    <col min="10758" max="10758" width="15.875" style="2" customWidth="1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5.875" style="2" customWidth="1"/>
    <col min="11011" max="11011" width="14.625" style="2" customWidth="1"/>
    <col min="11012" max="11012" width="13.375" style="2"/>
    <col min="11013" max="11013" width="14.625" style="2" customWidth="1"/>
    <col min="11014" max="11014" width="15.875" style="2" customWidth="1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5.875" style="2" customWidth="1"/>
    <col min="11267" max="11267" width="14.625" style="2" customWidth="1"/>
    <col min="11268" max="11268" width="13.375" style="2"/>
    <col min="11269" max="11269" width="14.625" style="2" customWidth="1"/>
    <col min="11270" max="11270" width="15.875" style="2" customWidth="1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5.875" style="2" customWidth="1"/>
    <col min="11523" max="11523" width="14.625" style="2" customWidth="1"/>
    <col min="11524" max="11524" width="13.375" style="2"/>
    <col min="11525" max="11525" width="14.625" style="2" customWidth="1"/>
    <col min="11526" max="11526" width="15.875" style="2" customWidth="1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5.875" style="2" customWidth="1"/>
    <col min="11779" max="11779" width="14.625" style="2" customWidth="1"/>
    <col min="11780" max="11780" width="13.375" style="2"/>
    <col min="11781" max="11781" width="14.625" style="2" customWidth="1"/>
    <col min="11782" max="11782" width="15.875" style="2" customWidth="1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5.875" style="2" customWidth="1"/>
    <col min="12035" max="12035" width="14.625" style="2" customWidth="1"/>
    <col min="12036" max="12036" width="13.375" style="2"/>
    <col min="12037" max="12037" width="14.625" style="2" customWidth="1"/>
    <col min="12038" max="12038" width="15.875" style="2" customWidth="1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5.875" style="2" customWidth="1"/>
    <col min="12291" max="12291" width="14.625" style="2" customWidth="1"/>
    <col min="12292" max="12292" width="13.375" style="2"/>
    <col min="12293" max="12293" width="14.625" style="2" customWidth="1"/>
    <col min="12294" max="12294" width="15.875" style="2" customWidth="1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5.875" style="2" customWidth="1"/>
    <col min="12547" max="12547" width="14.625" style="2" customWidth="1"/>
    <col min="12548" max="12548" width="13.375" style="2"/>
    <col min="12549" max="12549" width="14.625" style="2" customWidth="1"/>
    <col min="12550" max="12550" width="15.875" style="2" customWidth="1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5.875" style="2" customWidth="1"/>
    <col min="12803" max="12803" width="14.625" style="2" customWidth="1"/>
    <col min="12804" max="12804" width="13.375" style="2"/>
    <col min="12805" max="12805" width="14.625" style="2" customWidth="1"/>
    <col min="12806" max="12806" width="15.875" style="2" customWidth="1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5.875" style="2" customWidth="1"/>
    <col min="13059" max="13059" width="14.625" style="2" customWidth="1"/>
    <col min="13060" max="13060" width="13.375" style="2"/>
    <col min="13061" max="13061" width="14.625" style="2" customWidth="1"/>
    <col min="13062" max="13062" width="15.875" style="2" customWidth="1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5.875" style="2" customWidth="1"/>
    <col min="13315" max="13315" width="14.625" style="2" customWidth="1"/>
    <col min="13316" max="13316" width="13.375" style="2"/>
    <col min="13317" max="13317" width="14.625" style="2" customWidth="1"/>
    <col min="13318" max="13318" width="15.875" style="2" customWidth="1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5.875" style="2" customWidth="1"/>
    <col min="13571" max="13571" width="14.625" style="2" customWidth="1"/>
    <col min="13572" max="13572" width="13.375" style="2"/>
    <col min="13573" max="13573" width="14.625" style="2" customWidth="1"/>
    <col min="13574" max="13574" width="15.875" style="2" customWidth="1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5.875" style="2" customWidth="1"/>
    <col min="13827" max="13827" width="14.625" style="2" customWidth="1"/>
    <col min="13828" max="13828" width="13.375" style="2"/>
    <col min="13829" max="13829" width="14.625" style="2" customWidth="1"/>
    <col min="13830" max="13830" width="15.875" style="2" customWidth="1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5.875" style="2" customWidth="1"/>
    <col min="14083" max="14083" width="14.625" style="2" customWidth="1"/>
    <col min="14084" max="14084" width="13.375" style="2"/>
    <col min="14085" max="14085" width="14.625" style="2" customWidth="1"/>
    <col min="14086" max="14086" width="15.875" style="2" customWidth="1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5.875" style="2" customWidth="1"/>
    <col min="14339" max="14339" width="14.625" style="2" customWidth="1"/>
    <col min="14340" max="14340" width="13.375" style="2"/>
    <col min="14341" max="14341" width="14.625" style="2" customWidth="1"/>
    <col min="14342" max="14342" width="15.875" style="2" customWidth="1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5.875" style="2" customWidth="1"/>
    <col min="14595" max="14595" width="14.625" style="2" customWidth="1"/>
    <col min="14596" max="14596" width="13.375" style="2"/>
    <col min="14597" max="14597" width="14.625" style="2" customWidth="1"/>
    <col min="14598" max="14598" width="15.875" style="2" customWidth="1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5.875" style="2" customWidth="1"/>
    <col min="14851" max="14851" width="14.625" style="2" customWidth="1"/>
    <col min="14852" max="14852" width="13.375" style="2"/>
    <col min="14853" max="14853" width="14.625" style="2" customWidth="1"/>
    <col min="14854" max="14854" width="15.875" style="2" customWidth="1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5.875" style="2" customWidth="1"/>
    <col min="15107" max="15107" width="14.625" style="2" customWidth="1"/>
    <col min="15108" max="15108" width="13.375" style="2"/>
    <col min="15109" max="15109" width="14.625" style="2" customWidth="1"/>
    <col min="15110" max="15110" width="15.875" style="2" customWidth="1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5.875" style="2" customWidth="1"/>
    <col min="15363" max="15363" width="14.625" style="2" customWidth="1"/>
    <col min="15364" max="15364" width="13.375" style="2"/>
    <col min="15365" max="15365" width="14.625" style="2" customWidth="1"/>
    <col min="15366" max="15366" width="15.875" style="2" customWidth="1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5.875" style="2" customWidth="1"/>
    <col min="15619" max="15619" width="14.625" style="2" customWidth="1"/>
    <col min="15620" max="15620" width="13.375" style="2"/>
    <col min="15621" max="15621" width="14.625" style="2" customWidth="1"/>
    <col min="15622" max="15622" width="15.875" style="2" customWidth="1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5.875" style="2" customWidth="1"/>
    <col min="15875" max="15875" width="14.625" style="2" customWidth="1"/>
    <col min="15876" max="15876" width="13.375" style="2"/>
    <col min="15877" max="15877" width="14.625" style="2" customWidth="1"/>
    <col min="15878" max="15878" width="15.875" style="2" customWidth="1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5.875" style="2" customWidth="1"/>
    <col min="16131" max="16131" width="14.625" style="2" customWidth="1"/>
    <col min="16132" max="16132" width="13.375" style="2"/>
    <col min="16133" max="16133" width="14.625" style="2" customWidth="1"/>
    <col min="16134" max="16134" width="15.875" style="2" customWidth="1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57</v>
      </c>
    </row>
    <row r="7" spans="1:10" ht="18" thickBot="1" x14ac:dyDescent="0.25">
      <c r="B7" s="4"/>
      <c r="C7" s="4"/>
      <c r="D7" s="5" t="s">
        <v>58</v>
      </c>
      <c r="E7" s="4"/>
      <c r="F7" s="4"/>
      <c r="G7" s="5" t="s">
        <v>59</v>
      </c>
      <c r="H7" s="4"/>
      <c r="I7" s="4"/>
      <c r="J7" s="4"/>
    </row>
    <row r="8" spans="1:10" x14ac:dyDescent="0.2">
      <c r="C8" s="10"/>
      <c r="D8" s="20" t="s">
        <v>60</v>
      </c>
      <c r="E8" s="7"/>
      <c r="F8" s="7"/>
      <c r="G8" s="10"/>
      <c r="H8" s="20" t="s">
        <v>61</v>
      </c>
      <c r="I8" s="7"/>
      <c r="J8" s="7"/>
    </row>
    <row r="9" spans="1:10" x14ac:dyDescent="0.2">
      <c r="C9" s="6"/>
      <c r="D9" s="6"/>
      <c r="E9" s="6"/>
      <c r="F9" s="8" t="s">
        <v>62</v>
      </c>
      <c r="G9" s="6"/>
      <c r="H9" s="6"/>
      <c r="I9" s="6"/>
      <c r="J9" s="8" t="s">
        <v>62</v>
      </c>
    </row>
    <row r="10" spans="1:10" x14ac:dyDescent="0.2">
      <c r="B10" s="7"/>
      <c r="C10" s="22" t="s">
        <v>63</v>
      </c>
      <c r="D10" s="22" t="s">
        <v>64</v>
      </c>
      <c r="E10" s="22" t="s">
        <v>65</v>
      </c>
      <c r="F10" s="22" t="s">
        <v>66</v>
      </c>
      <c r="G10" s="22" t="s">
        <v>63</v>
      </c>
      <c r="H10" s="22" t="s">
        <v>64</v>
      </c>
      <c r="I10" s="22" t="s">
        <v>65</v>
      </c>
      <c r="J10" s="22" t="s">
        <v>66</v>
      </c>
    </row>
    <row r="11" spans="1:10" x14ac:dyDescent="0.2">
      <c r="C11" s="6"/>
      <c r="D11" s="29" t="s">
        <v>67</v>
      </c>
      <c r="E11" s="29" t="s">
        <v>67</v>
      </c>
      <c r="F11" s="29" t="s">
        <v>68</v>
      </c>
      <c r="G11" s="29" t="s">
        <v>69</v>
      </c>
      <c r="H11" s="29" t="s">
        <v>69</v>
      </c>
      <c r="I11" s="29" t="s">
        <v>69</v>
      </c>
      <c r="J11" s="29" t="s">
        <v>70</v>
      </c>
    </row>
    <row r="12" spans="1:10" x14ac:dyDescent="0.2">
      <c r="B12" s="16" t="s">
        <v>71</v>
      </c>
      <c r="C12" s="17">
        <f>SUM(C14:C70)</f>
        <v>16655</v>
      </c>
      <c r="D12" s="27">
        <f>SUM(D14:D70)</f>
        <v>8166</v>
      </c>
      <c r="E12" s="27">
        <f>SUM(E14:E70)</f>
        <v>5850</v>
      </c>
      <c r="F12" s="27">
        <f>SUM(F14:F70)</f>
        <v>2639</v>
      </c>
      <c r="G12" s="27">
        <f>H12+I12+J12</f>
        <v>189791</v>
      </c>
      <c r="H12" s="27">
        <f>SUM(H14:H70)-5</f>
        <v>55403</v>
      </c>
      <c r="I12" s="27">
        <f>SUM(I14:I70)-4</f>
        <v>67449</v>
      </c>
      <c r="J12" s="27">
        <f>SUM(J14:J70)-1</f>
        <v>66939</v>
      </c>
    </row>
    <row r="13" spans="1:10" x14ac:dyDescent="0.2">
      <c r="C13" s="6"/>
    </row>
    <row r="14" spans="1:10" x14ac:dyDescent="0.2">
      <c r="B14" s="1" t="s">
        <v>72</v>
      </c>
      <c r="C14" s="13">
        <f t="shared" ref="C14:C20" si="0">D14+E14+F14</f>
        <v>1099</v>
      </c>
      <c r="D14" s="14">
        <v>206</v>
      </c>
      <c r="E14" s="14">
        <v>801</v>
      </c>
      <c r="F14" s="14">
        <v>92</v>
      </c>
      <c r="G14" s="26">
        <f t="shared" ref="G14:G20" si="1">H14+I14+J14</f>
        <v>9276</v>
      </c>
      <c r="H14" s="14">
        <v>766</v>
      </c>
      <c r="I14" s="14">
        <v>4029</v>
      </c>
      <c r="J14" s="14">
        <v>4481</v>
      </c>
    </row>
    <row r="15" spans="1:10" x14ac:dyDescent="0.2">
      <c r="B15" s="1" t="s">
        <v>73</v>
      </c>
      <c r="C15" s="13">
        <f t="shared" si="0"/>
        <v>437</v>
      </c>
      <c r="D15" s="14">
        <v>192</v>
      </c>
      <c r="E15" s="14">
        <v>166</v>
      </c>
      <c r="F15" s="14">
        <v>79</v>
      </c>
      <c r="G15" s="26">
        <f t="shared" si="1"/>
        <v>2253</v>
      </c>
      <c r="H15" s="14">
        <v>621</v>
      </c>
      <c r="I15" s="14">
        <v>1115</v>
      </c>
      <c r="J15" s="14">
        <v>517</v>
      </c>
    </row>
    <row r="16" spans="1:10" x14ac:dyDescent="0.2">
      <c r="B16" s="1" t="s">
        <v>74</v>
      </c>
      <c r="C16" s="13">
        <f t="shared" si="0"/>
        <v>817</v>
      </c>
      <c r="D16" s="14">
        <v>473</v>
      </c>
      <c r="E16" s="14">
        <v>267</v>
      </c>
      <c r="F16" s="14">
        <v>77</v>
      </c>
      <c r="G16" s="26">
        <f t="shared" si="1"/>
        <v>4144</v>
      </c>
      <c r="H16" s="14">
        <v>2221</v>
      </c>
      <c r="I16" s="14">
        <v>1494</v>
      </c>
      <c r="J16" s="14">
        <v>429</v>
      </c>
    </row>
    <row r="17" spans="2:10" x14ac:dyDescent="0.2">
      <c r="B17" s="1" t="s">
        <v>75</v>
      </c>
      <c r="C17" s="13">
        <f t="shared" si="0"/>
        <v>119</v>
      </c>
      <c r="D17" s="14">
        <v>51</v>
      </c>
      <c r="E17" s="14">
        <v>61</v>
      </c>
      <c r="F17" s="14">
        <v>7</v>
      </c>
      <c r="G17" s="26">
        <f t="shared" si="1"/>
        <v>1357</v>
      </c>
      <c r="H17" s="14">
        <v>323</v>
      </c>
      <c r="I17" s="14">
        <v>480</v>
      </c>
      <c r="J17" s="14">
        <v>554</v>
      </c>
    </row>
    <row r="18" spans="2:10" x14ac:dyDescent="0.2">
      <c r="B18" s="1" t="s">
        <v>76</v>
      </c>
      <c r="C18" s="13">
        <f t="shared" si="0"/>
        <v>335</v>
      </c>
      <c r="D18" s="14">
        <v>123</v>
      </c>
      <c r="E18" s="14">
        <v>147</v>
      </c>
      <c r="F18" s="14">
        <v>65</v>
      </c>
      <c r="G18" s="26">
        <f t="shared" si="1"/>
        <v>5153</v>
      </c>
      <c r="H18" s="14">
        <v>344</v>
      </c>
      <c r="I18" s="14">
        <v>4231</v>
      </c>
      <c r="J18" s="14">
        <v>578</v>
      </c>
    </row>
    <row r="19" spans="2:10" x14ac:dyDescent="0.2">
      <c r="B19" s="1" t="s">
        <v>77</v>
      </c>
      <c r="C19" s="13">
        <f t="shared" si="0"/>
        <v>784</v>
      </c>
      <c r="D19" s="14">
        <v>406</v>
      </c>
      <c r="E19" s="14">
        <v>349</v>
      </c>
      <c r="F19" s="14">
        <v>29</v>
      </c>
      <c r="G19" s="26">
        <f t="shared" si="1"/>
        <v>16639</v>
      </c>
      <c r="H19" s="14">
        <v>3058</v>
      </c>
      <c r="I19" s="14">
        <v>12190</v>
      </c>
      <c r="J19" s="14">
        <v>1391</v>
      </c>
    </row>
    <row r="20" spans="2:10" x14ac:dyDescent="0.2">
      <c r="B20" s="1" t="s">
        <v>78</v>
      </c>
      <c r="C20" s="13">
        <f t="shared" si="0"/>
        <v>678</v>
      </c>
      <c r="D20" s="14">
        <v>63</v>
      </c>
      <c r="E20" s="14">
        <v>523</v>
      </c>
      <c r="F20" s="14">
        <v>92</v>
      </c>
      <c r="G20" s="26">
        <f t="shared" si="1"/>
        <v>13988</v>
      </c>
      <c r="H20" s="14">
        <v>435</v>
      </c>
      <c r="I20" s="14">
        <v>7033</v>
      </c>
      <c r="J20" s="14">
        <v>6520</v>
      </c>
    </row>
    <row r="21" spans="2:10" x14ac:dyDescent="0.2">
      <c r="C21" s="6"/>
      <c r="D21" s="14"/>
      <c r="E21" s="14"/>
      <c r="F21" s="14"/>
      <c r="H21" s="14"/>
      <c r="I21" s="14"/>
      <c r="J21" s="14"/>
    </row>
    <row r="22" spans="2:10" x14ac:dyDescent="0.2">
      <c r="B22" s="1" t="s">
        <v>79</v>
      </c>
      <c r="C22" s="13">
        <f>D22+E22+F22</f>
        <v>161</v>
      </c>
      <c r="D22" s="14">
        <v>105</v>
      </c>
      <c r="E22" s="14">
        <v>21</v>
      </c>
      <c r="F22" s="14">
        <v>35</v>
      </c>
      <c r="G22" s="26">
        <f>H22+I22+J22</f>
        <v>555</v>
      </c>
      <c r="H22" s="14">
        <v>195</v>
      </c>
      <c r="I22" s="14">
        <v>83</v>
      </c>
      <c r="J22" s="14">
        <v>277</v>
      </c>
    </row>
    <row r="23" spans="2:10" x14ac:dyDescent="0.2">
      <c r="B23" s="1" t="s">
        <v>80</v>
      </c>
      <c r="C23" s="13">
        <f>D23+E23+F23</f>
        <v>309</v>
      </c>
      <c r="D23" s="14">
        <v>178</v>
      </c>
      <c r="E23" s="14">
        <v>120</v>
      </c>
      <c r="F23" s="14">
        <v>11</v>
      </c>
      <c r="G23" s="26">
        <f>H23+I23+J23</f>
        <v>1240</v>
      </c>
      <c r="H23" s="14">
        <v>726</v>
      </c>
      <c r="I23" s="14">
        <v>449</v>
      </c>
      <c r="J23" s="14">
        <v>65</v>
      </c>
    </row>
    <row r="24" spans="2:10" x14ac:dyDescent="0.2">
      <c r="B24" s="1" t="s">
        <v>81</v>
      </c>
      <c r="C24" s="13">
        <f>D24+E24+F24</f>
        <v>530</v>
      </c>
      <c r="D24" s="14">
        <v>383</v>
      </c>
      <c r="E24" s="14">
        <v>135</v>
      </c>
      <c r="F24" s="14">
        <v>12</v>
      </c>
      <c r="G24" s="26">
        <f>H24+I24+J24</f>
        <v>3529</v>
      </c>
      <c r="H24" s="14">
        <v>2829</v>
      </c>
      <c r="I24" s="14">
        <v>628</v>
      </c>
      <c r="J24" s="14">
        <v>72</v>
      </c>
    </row>
    <row r="25" spans="2:10" x14ac:dyDescent="0.2">
      <c r="C25" s="6"/>
    </row>
    <row r="26" spans="2:10" x14ac:dyDescent="0.2">
      <c r="B26" s="1" t="s">
        <v>82</v>
      </c>
      <c r="C26" s="13">
        <f t="shared" ref="C26:C31" si="2">D26+E26+F26</f>
        <v>173</v>
      </c>
      <c r="D26" s="14">
        <v>128</v>
      </c>
      <c r="E26" s="14">
        <v>19</v>
      </c>
      <c r="F26" s="14">
        <v>26</v>
      </c>
      <c r="G26" s="26">
        <f t="shared" ref="G26:G31" si="3">H26+I26+J26</f>
        <v>1292</v>
      </c>
      <c r="H26" s="14">
        <v>491</v>
      </c>
      <c r="I26" s="14">
        <v>58</v>
      </c>
      <c r="J26" s="14">
        <v>743</v>
      </c>
    </row>
    <row r="27" spans="2:10" x14ac:dyDescent="0.2">
      <c r="B27" s="1" t="s">
        <v>83</v>
      </c>
      <c r="C27" s="13">
        <f t="shared" si="2"/>
        <v>180</v>
      </c>
      <c r="D27" s="14">
        <v>141</v>
      </c>
      <c r="E27" s="14">
        <v>26</v>
      </c>
      <c r="F27" s="14">
        <v>13</v>
      </c>
      <c r="G27" s="26">
        <f t="shared" si="3"/>
        <v>2356</v>
      </c>
      <c r="H27" s="14">
        <v>986</v>
      </c>
      <c r="I27" s="14">
        <v>119</v>
      </c>
      <c r="J27" s="14">
        <v>1251</v>
      </c>
    </row>
    <row r="28" spans="2:10" x14ac:dyDescent="0.2">
      <c r="B28" s="1" t="s">
        <v>84</v>
      </c>
      <c r="C28" s="13">
        <f t="shared" si="2"/>
        <v>86</v>
      </c>
      <c r="D28" s="14">
        <v>63</v>
      </c>
      <c r="E28" s="14">
        <v>9</v>
      </c>
      <c r="F28" s="14">
        <v>14</v>
      </c>
      <c r="G28" s="26">
        <f t="shared" si="3"/>
        <v>1223</v>
      </c>
      <c r="H28" s="14">
        <v>298</v>
      </c>
      <c r="I28" s="14">
        <v>40</v>
      </c>
      <c r="J28" s="14">
        <v>885</v>
      </c>
    </row>
    <row r="29" spans="2:10" x14ac:dyDescent="0.2">
      <c r="B29" s="1" t="s">
        <v>85</v>
      </c>
      <c r="C29" s="13">
        <f t="shared" si="2"/>
        <v>210</v>
      </c>
      <c r="D29" s="14">
        <v>145</v>
      </c>
      <c r="E29" s="14">
        <v>57</v>
      </c>
      <c r="F29" s="14">
        <v>8</v>
      </c>
      <c r="G29" s="26">
        <f t="shared" si="3"/>
        <v>1247</v>
      </c>
      <c r="H29" s="14">
        <v>628</v>
      </c>
      <c r="I29" s="14">
        <v>241</v>
      </c>
      <c r="J29" s="14">
        <v>378</v>
      </c>
    </row>
    <row r="30" spans="2:10" x14ac:dyDescent="0.2">
      <c r="B30" s="1" t="s">
        <v>86</v>
      </c>
      <c r="C30" s="13">
        <f t="shared" si="2"/>
        <v>107</v>
      </c>
      <c r="D30" s="14">
        <v>55</v>
      </c>
      <c r="E30" s="14">
        <v>45</v>
      </c>
      <c r="F30" s="14">
        <v>7</v>
      </c>
      <c r="G30" s="26">
        <f t="shared" si="3"/>
        <v>440</v>
      </c>
      <c r="H30" s="14">
        <v>198</v>
      </c>
      <c r="I30" s="14">
        <v>186</v>
      </c>
      <c r="J30" s="14">
        <v>56</v>
      </c>
    </row>
    <row r="31" spans="2:10" x14ac:dyDescent="0.2">
      <c r="B31" s="1" t="s">
        <v>87</v>
      </c>
      <c r="C31" s="13">
        <f t="shared" si="2"/>
        <v>114</v>
      </c>
      <c r="D31" s="14">
        <v>35</v>
      </c>
      <c r="E31" s="14">
        <v>57</v>
      </c>
      <c r="F31" s="14">
        <v>22</v>
      </c>
      <c r="G31" s="26">
        <f t="shared" si="3"/>
        <v>1539</v>
      </c>
      <c r="H31" s="14">
        <v>84</v>
      </c>
      <c r="I31" s="14">
        <v>317</v>
      </c>
      <c r="J31" s="14">
        <v>1138</v>
      </c>
    </row>
    <row r="32" spans="2:10" x14ac:dyDescent="0.2">
      <c r="C32" s="6"/>
    </row>
    <row r="33" spans="2:10" x14ac:dyDescent="0.2">
      <c r="B33" s="1" t="s">
        <v>88</v>
      </c>
      <c r="C33" s="13">
        <f>D33+E33+F33</f>
        <v>584</v>
      </c>
      <c r="D33" s="14">
        <v>461</v>
      </c>
      <c r="E33" s="14">
        <v>78</v>
      </c>
      <c r="F33" s="14">
        <v>45</v>
      </c>
      <c r="G33" s="26">
        <f>H33+I33+J33</f>
        <v>3770</v>
      </c>
      <c r="H33" s="14">
        <v>2644</v>
      </c>
      <c r="I33" s="14">
        <v>1031</v>
      </c>
      <c r="J33" s="14">
        <v>95</v>
      </c>
    </row>
    <row r="34" spans="2:10" x14ac:dyDescent="0.2">
      <c r="B34" s="1" t="s">
        <v>89</v>
      </c>
      <c r="C34" s="13">
        <f>D34+E34+F34</f>
        <v>253</v>
      </c>
      <c r="D34" s="14">
        <v>128</v>
      </c>
      <c r="E34" s="14">
        <v>80</v>
      </c>
      <c r="F34" s="14">
        <v>45</v>
      </c>
      <c r="G34" s="26">
        <f>H34+I34+J34</f>
        <v>1300</v>
      </c>
      <c r="H34" s="14">
        <v>656</v>
      </c>
      <c r="I34" s="14">
        <v>404</v>
      </c>
      <c r="J34" s="14">
        <v>240</v>
      </c>
    </row>
    <row r="35" spans="2:10" x14ac:dyDescent="0.2">
      <c r="B35" s="1" t="s">
        <v>90</v>
      </c>
      <c r="C35" s="13">
        <f>D35+E35+F35</f>
        <v>206</v>
      </c>
      <c r="D35" s="14">
        <v>113</v>
      </c>
      <c r="E35" s="14">
        <v>67</v>
      </c>
      <c r="F35" s="14">
        <v>26</v>
      </c>
      <c r="G35" s="26">
        <f>H35+I35+J35</f>
        <v>1228</v>
      </c>
      <c r="H35" s="14">
        <v>687</v>
      </c>
      <c r="I35" s="14">
        <v>332</v>
      </c>
      <c r="J35" s="14">
        <v>209</v>
      </c>
    </row>
    <row r="36" spans="2:10" x14ac:dyDescent="0.2">
      <c r="B36" s="1" t="s">
        <v>91</v>
      </c>
      <c r="C36" s="13">
        <f>D36+E36+F36</f>
        <v>333</v>
      </c>
      <c r="D36" s="14">
        <v>147</v>
      </c>
      <c r="E36" s="14">
        <v>150</v>
      </c>
      <c r="F36" s="14">
        <v>36</v>
      </c>
      <c r="G36" s="26">
        <f>H36+I36+J36</f>
        <v>4308</v>
      </c>
      <c r="H36" s="14">
        <v>1279</v>
      </c>
      <c r="I36" s="14">
        <v>985</v>
      </c>
      <c r="J36" s="14">
        <v>2044</v>
      </c>
    </row>
    <row r="37" spans="2:10" x14ac:dyDescent="0.2">
      <c r="B37" s="1" t="s">
        <v>92</v>
      </c>
      <c r="C37" s="13">
        <f>D37+E37+F37</f>
        <v>102</v>
      </c>
      <c r="D37" s="14">
        <v>48</v>
      </c>
      <c r="E37" s="14">
        <v>51</v>
      </c>
      <c r="F37" s="14">
        <v>3</v>
      </c>
      <c r="G37" s="26">
        <f>H37+I37+J37</f>
        <v>1087</v>
      </c>
      <c r="H37" s="14">
        <v>472</v>
      </c>
      <c r="I37" s="14">
        <v>552</v>
      </c>
      <c r="J37" s="14">
        <v>63</v>
      </c>
    </row>
    <row r="38" spans="2:10" x14ac:dyDescent="0.2">
      <c r="C38" s="6"/>
    </row>
    <row r="39" spans="2:10" x14ac:dyDescent="0.2">
      <c r="B39" s="1" t="s">
        <v>93</v>
      </c>
      <c r="C39" s="13">
        <f>D39+E39+F39</f>
        <v>145</v>
      </c>
      <c r="D39" s="14">
        <v>82</v>
      </c>
      <c r="E39" s="14">
        <v>54</v>
      </c>
      <c r="F39" s="14">
        <v>9</v>
      </c>
      <c r="G39" s="26">
        <f>H39+I39+J39</f>
        <v>917</v>
      </c>
      <c r="H39" s="14">
        <v>224</v>
      </c>
      <c r="I39" s="14">
        <v>237</v>
      </c>
      <c r="J39" s="14">
        <v>456</v>
      </c>
    </row>
    <row r="40" spans="2:10" x14ac:dyDescent="0.2">
      <c r="B40" s="1" t="s">
        <v>94</v>
      </c>
      <c r="C40" s="13">
        <f>D40+E40+F40</f>
        <v>246</v>
      </c>
      <c r="D40" s="14">
        <v>169</v>
      </c>
      <c r="E40" s="14">
        <v>48</v>
      </c>
      <c r="F40" s="14">
        <v>29</v>
      </c>
      <c r="G40" s="26">
        <f>H40+I40+J40</f>
        <v>1664</v>
      </c>
      <c r="H40" s="14">
        <v>1040</v>
      </c>
      <c r="I40" s="14">
        <v>524</v>
      </c>
      <c r="J40" s="14">
        <v>100</v>
      </c>
    </row>
    <row r="41" spans="2:10" x14ac:dyDescent="0.2">
      <c r="B41" s="1" t="s">
        <v>95</v>
      </c>
      <c r="C41" s="13">
        <f>D41+E41+F41</f>
        <v>142</v>
      </c>
      <c r="D41" s="14">
        <v>113</v>
      </c>
      <c r="E41" s="14">
        <v>25</v>
      </c>
      <c r="F41" s="14">
        <v>4</v>
      </c>
      <c r="G41" s="26">
        <f>H41+I41+J41</f>
        <v>952</v>
      </c>
      <c r="H41" s="14">
        <v>787</v>
      </c>
      <c r="I41" s="14">
        <v>147</v>
      </c>
      <c r="J41" s="14">
        <v>18</v>
      </c>
    </row>
    <row r="42" spans="2:10" x14ac:dyDescent="0.2">
      <c r="B42" s="1" t="s">
        <v>96</v>
      </c>
      <c r="C42" s="13">
        <f>D42+E42+F42</f>
        <v>510</v>
      </c>
      <c r="D42" s="14">
        <v>416</v>
      </c>
      <c r="E42" s="14">
        <v>59</v>
      </c>
      <c r="F42" s="14">
        <v>35</v>
      </c>
      <c r="G42" s="26">
        <f>H42+I42+J42</f>
        <v>3307</v>
      </c>
      <c r="H42" s="14">
        <v>1910</v>
      </c>
      <c r="I42" s="14">
        <v>262</v>
      </c>
      <c r="J42" s="14">
        <v>1135</v>
      </c>
    </row>
    <row r="43" spans="2:10" x14ac:dyDescent="0.2">
      <c r="B43" s="1" t="s">
        <v>97</v>
      </c>
      <c r="C43" s="13">
        <f>D43+E43+F43</f>
        <v>716</v>
      </c>
      <c r="D43" s="14">
        <v>467</v>
      </c>
      <c r="E43" s="14">
        <v>186</v>
      </c>
      <c r="F43" s="14">
        <v>63</v>
      </c>
      <c r="G43" s="26">
        <f>H43+I43+J43</f>
        <v>8042</v>
      </c>
      <c r="H43" s="14">
        <v>3324</v>
      </c>
      <c r="I43" s="14">
        <v>3624</v>
      </c>
      <c r="J43" s="14">
        <v>1094</v>
      </c>
    </row>
    <row r="44" spans="2:10" x14ac:dyDescent="0.2">
      <c r="C44" s="6"/>
    </row>
    <row r="45" spans="2:10" x14ac:dyDescent="0.2">
      <c r="B45" s="1" t="s">
        <v>98</v>
      </c>
      <c r="C45" s="13">
        <f t="shared" ref="C45:C54" si="4">D45+E45+F45</f>
        <v>54</v>
      </c>
      <c r="D45" s="14">
        <v>10</v>
      </c>
      <c r="E45" s="14">
        <v>36</v>
      </c>
      <c r="F45" s="14">
        <v>8</v>
      </c>
      <c r="G45" s="26">
        <f t="shared" ref="G45:G54" si="5">H45+I45+J45</f>
        <v>1263</v>
      </c>
      <c r="H45" s="14">
        <v>21</v>
      </c>
      <c r="I45" s="14">
        <v>288</v>
      </c>
      <c r="J45" s="14">
        <v>954</v>
      </c>
    </row>
    <row r="46" spans="2:10" x14ac:dyDescent="0.2">
      <c r="B46" s="1" t="s">
        <v>99</v>
      </c>
      <c r="C46" s="13">
        <f t="shared" si="4"/>
        <v>244</v>
      </c>
      <c r="D46" s="14">
        <v>168</v>
      </c>
      <c r="E46" s="14">
        <v>46</v>
      </c>
      <c r="F46" s="14">
        <v>30</v>
      </c>
      <c r="G46" s="26">
        <f t="shared" si="5"/>
        <v>1617</v>
      </c>
      <c r="H46" s="14">
        <v>548</v>
      </c>
      <c r="I46" s="14">
        <v>195</v>
      </c>
      <c r="J46" s="14">
        <v>874</v>
      </c>
    </row>
    <row r="47" spans="2:10" x14ac:dyDescent="0.2">
      <c r="B47" s="1" t="s">
        <v>100</v>
      </c>
      <c r="C47" s="13">
        <f t="shared" si="4"/>
        <v>205</v>
      </c>
      <c r="D47" s="14">
        <v>124</v>
      </c>
      <c r="E47" s="14">
        <v>56</v>
      </c>
      <c r="F47" s="14">
        <v>25</v>
      </c>
      <c r="G47" s="26">
        <f t="shared" si="5"/>
        <v>893</v>
      </c>
      <c r="H47" s="14">
        <v>438</v>
      </c>
      <c r="I47" s="14">
        <v>241</v>
      </c>
      <c r="J47" s="14">
        <v>214</v>
      </c>
    </row>
    <row r="48" spans="2:10" x14ac:dyDescent="0.2">
      <c r="B48" s="1" t="s">
        <v>101</v>
      </c>
      <c r="C48" s="13">
        <f t="shared" si="4"/>
        <v>448</v>
      </c>
      <c r="D48" s="14">
        <v>293</v>
      </c>
      <c r="E48" s="14">
        <v>58</v>
      </c>
      <c r="F48" s="14">
        <v>97</v>
      </c>
      <c r="G48" s="26">
        <f t="shared" si="5"/>
        <v>3388</v>
      </c>
      <c r="H48" s="14">
        <v>1756</v>
      </c>
      <c r="I48" s="14">
        <v>315</v>
      </c>
      <c r="J48" s="14">
        <v>1317</v>
      </c>
    </row>
    <row r="49" spans="2:10" x14ac:dyDescent="0.2">
      <c r="B49" s="1" t="s">
        <v>102</v>
      </c>
      <c r="C49" s="13">
        <f t="shared" si="4"/>
        <v>353</v>
      </c>
      <c r="D49" s="14">
        <v>160</v>
      </c>
      <c r="E49" s="14">
        <v>46</v>
      </c>
      <c r="F49" s="14">
        <v>147</v>
      </c>
      <c r="G49" s="26">
        <f t="shared" si="5"/>
        <v>4752</v>
      </c>
      <c r="H49" s="14">
        <v>1734</v>
      </c>
      <c r="I49" s="14">
        <v>778</v>
      </c>
      <c r="J49" s="14">
        <v>2240</v>
      </c>
    </row>
    <row r="50" spans="2:10" x14ac:dyDescent="0.2">
      <c r="B50" s="1" t="s">
        <v>103</v>
      </c>
      <c r="C50" s="13">
        <f t="shared" si="4"/>
        <v>297</v>
      </c>
      <c r="D50" s="14">
        <v>170</v>
      </c>
      <c r="E50" s="14">
        <v>72</v>
      </c>
      <c r="F50" s="14">
        <v>55</v>
      </c>
      <c r="G50" s="26">
        <f t="shared" si="5"/>
        <v>4348</v>
      </c>
      <c r="H50" s="14">
        <v>2900</v>
      </c>
      <c r="I50" s="14">
        <v>393</v>
      </c>
      <c r="J50" s="14">
        <v>1055</v>
      </c>
    </row>
    <row r="51" spans="2:10" x14ac:dyDescent="0.2">
      <c r="B51" s="1" t="s">
        <v>104</v>
      </c>
      <c r="C51" s="13">
        <f t="shared" si="4"/>
        <v>403</v>
      </c>
      <c r="D51" s="14">
        <v>208</v>
      </c>
      <c r="E51" s="14">
        <v>102</v>
      </c>
      <c r="F51" s="14">
        <v>93</v>
      </c>
      <c r="G51" s="26">
        <f t="shared" si="5"/>
        <v>6983</v>
      </c>
      <c r="H51" s="14">
        <v>4085</v>
      </c>
      <c r="I51" s="14">
        <v>1230</v>
      </c>
      <c r="J51" s="14">
        <v>1668</v>
      </c>
    </row>
    <row r="52" spans="2:10" x14ac:dyDescent="0.2">
      <c r="B52" s="1" t="s">
        <v>105</v>
      </c>
      <c r="C52" s="13">
        <f t="shared" si="4"/>
        <v>345</v>
      </c>
      <c r="D52" s="14">
        <v>300</v>
      </c>
      <c r="E52" s="14">
        <v>23</v>
      </c>
      <c r="F52" s="14">
        <v>22</v>
      </c>
      <c r="G52" s="26">
        <f t="shared" si="5"/>
        <v>4042</v>
      </c>
      <c r="H52" s="14">
        <v>2277</v>
      </c>
      <c r="I52" s="14">
        <v>106</v>
      </c>
      <c r="J52" s="14">
        <v>1659</v>
      </c>
    </row>
    <row r="53" spans="2:10" x14ac:dyDescent="0.2">
      <c r="B53" s="1" t="s">
        <v>106</v>
      </c>
      <c r="C53" s="13">
        <f t="shared" si="4"/>
        <v>142</v>
      </c>
      <c r="D53" s="14">
        <v>70</v>
      </c>
      <c r="E53" s="14">
        <v>48</v>
      </c>
      <c r="F53" s="14">
        <v>24</v>
      </c>
      <c r="G53" s="26">
        <f t="shared" si="5"/>
        <v>1565</v>
      </c>
      <c r="H53" s="14">
        <v>432</v>
      </c>
      <c r="I53" s="14">
        <v>567</v>
      </c>
      <c r="J53" s="14">
        <v>566</v>
      </c>
    </row>
    <row r="54" spans="2:10" x14ac:dyDescent="0.2">
      <c r="B54" s="1" t="s">
        <v>107</v>
      </c>
      <c r="C54" s="13">
        <f t="shared" si="4"/>
        <v>458</v>
      </c>
      <c r="D54" s="14">
        <v>348</v>
      </c>
      <c r="E54" s="14">
        <v>45</v>
      </c>
      <c r="F54" s="14">
        <v>65</v>
      </c>
      <c r="G54" s="26">
        <f t="shared" si="5"/>
        <v>3446</v>
      </c>
      <c r="H54" s="14">
        <v>1434</v>
      </c>
      <c r="I54" s="14">
        <v>434</v>
      </c>
      <c r="J54" s="14">
        <v>1578</v>
      </c>
    </row>
    <row r="55" spans="2:10" x14ac:dyDescent="0.2">
      <c r="C55" s="6"/>
    </row>
    <row r="56" spans="2:10" x14ac:dyDescent="0.2">
      <c r="B56" s="1" t="s">
        <v>108</v>
      </c>
      <c r="C56" s="13">
        <f t="shared" ref="C56:C62" si="6">D56+E56+F56</f>
        <v>205</v>
      </c>
      <c r="D56" s="14">
        <v>57</v>
      </c>
      <c r="E56" s="14">
        <v>102</v>
      </c>
      <c r="F56" s="14">
        <v>46</v>
      </c>
      <c r="G56" s="26">
        <f t="shared" ref="G56:G62" si="7">H56+I56+J56</f>
        <v>3380</v>
      </c>
      <c r="H56" s="14">
        <v>366</v>
      </c>
      <c r="I56" s="14">
        <v>709</v>
      </c>
      <c r="J56" s="14">
        <v>2305</v>
      </c>
    </row>
    <row r="57" spans="2:10" x14ac:dyDescent="0.2">
      <c r="B57" s="1" t="s">
        <v>109</v>
      </c>
      <c r="C57" s="13">
        <f t="shared" si="6"/>
        <v>372</v>
      </c>
      <c r="D57" s="14">
        <v>180</v>
      </c>
      <c r="E57" s="14">
        <v>109</v>
      </c>
      <c r="F57" s="14">
        <v>83</v>
      </c>
      <c r="G57" s="26">
        <f t="shared" si="7"/>
        <v>5368</v>
      </c>
      <c r="H57" s="14">
        <v>2422</v>
      </c>
      <c r="I57" s="14">
        <v>649</v>
      </c>
      <c r="J57" s="14">
        <v>2297</v>
      </c>
    </row>
    <row r="58" spans="2:10" x14ac:dyDescent="0.2">
      <c r="B58" s="1" t="s">
        <v>110</v>
      </c>
      <c r="C58" s="13">
        <f t="shared" si="6"/>
        <v>370</v>
      </c>
      <c r="D58" s="14">
        <v>150</v>
      </c>
      <c r="E58" s="14">
        <v>93</v>
      </c>
      <c r="F58" s="14">
        <v>127</v>
      </c>
      <c r="G58" s="26">
        <f t="shared" si="7"/>
        <v>2974</v>
      </c>
      <c r="H58" s="14">
        <v>1518</v>
      </c>
      <c r="I58" s="14">
        <v>541</v>
      </c>
      <c r="J58" s="14">
        <v>915</v>
      </c>
    </row>
    <row r="59" spans="2:10" x14ac:dyDescent="0.2">
      <c r="B59" s="1" t="s">
        <v>111</v>
      </c>
      <c r="C59" s="13">
        <f t="shared" si="6"/>
        <v>393</v>
      </c>
      <c r="D59" s="14">
        <v>149</v>
      </c>
      <c r="E59" s="14">
        <v>86</v>
      </c>
      <c r="F59" s="14">
        <v>158</v>
      </c>
      <c r="G59" s="26">
        <f t="shared" si="7"/>
        <v>4057</v>
      </c>
      <c r="H59" s="14">
        <v>968</v>
      </c>
      <c r="I59" s="14">
        <v>2084</v>
      </c>
      <c r="J59" s="14">
        <v>1005</v>
      </c>
    </row>
    <row r="60" spans="2:10" x14ac:dyDescent="0.2">
      <c r="B60" s="1" t="s">
        <v>112</v>
      </c>
      <c r="C60" s="13">
        <f t="shared" si="6"/>
        <v>198</v>
      </c>
      <c r="D60" s="14">
        <v>88</v>
      </c>
      <c r="E60" s="14">
        <v>68</v>
      </c>
      <c r="F60" s="14">
        <v>42</v>
      </c>
      <c r="G60" s="26">
        <f t="shared" si="7"/>
        <v>1709</v>
      </c>
      <c r="H60" s="14">
        <v>539</v>
      </c>
      <c r="I60" s="14">
        <v>758</v>
      </c>
      <c r="J60" s="14">
        <v>412</v>
      </c>
    </row>
    <row r="61" spans="2:10" x14ac:dyDescent="0.2">
      <c r="B61" s="1" t="s">
        <v>113</v>
      </c>
      <c r="C61" s="13">
        <f t="shared" si="6"/>
        <v>338</v>
      </c>
      <c r="D61" s="14">
        <v>89</v>
      </c>
      <c r="E61" s="14">
        <v>120</v>
      </c>
      <c r="F61" s="14">
        <v>129</v>
      </c>
      <c r="G61" s="26">
        <f t="shared" si="7"/>
        <v>4623</v>
      </c>
      <c r="H61" s="14">
        <v>959</v>
      </c>
      <c r="I61" s="14">
        <v>1264</v>
      </c>
      <c r="J61" s="14">
        <v>2400</v>
      </c>
    </row>
    <row r="62" spans="2:10" x14ac:dyDescent="0.2">
      <c r="B62" s="1" t="s">
        <v>114</v>
      </c>
      <c r="C62" s="13">
        <f t="shared" si="6"/>
        <v>338</v>
      </c>
      <c r="D62" s="14">
        <v>52</v>
      </c>
      <c r="E62" s="14">
        <v>190</v>
      </c>
      <c r="F62" s="14">
        <v>96</v>
      </c>
      <c r="G62" s="26">
        <f t="shared" si="7"/>
        <v>11624</v>
      </c>
      <c r="H62" s="14">
        <v>575</v>
      </c>
      <c r="I62" s="14">
        <v>7660</v>
      </c>
      <c r="J62" s="14">
        <v>3389</v>
      </c>
    </row>
    <row r="63" spans="2:10" x14ac:dyDescent="0.2">
      <c r="C63" s="6"/>
    </row>
    <row r="64" spans="2:10" x14ac:dyDescent="0.2">
      <c r="B64" s="1" t="s">
        <v>115</v>
      </c>
      <c r="C64" s="13">
        <f t="shared" ref="C64:C70" si="8">D64+E64+F64</f>
        <v>674</v>
      </c>
      <c r="D64" s="14">
        <v>252</v>
      </c>
      <c r="E64" s="14">
        <v>306</v>
      </c>
      <c r="F64" s="14">
        <v>116</v>
      </c>
      <c r="G64" s="26">
        <f t="shared" ref="G64:G70" si="9">H64+I64+J64</f>
        <v>5713</v>
      </c>
      <c r="H64" s="14">
        <v>1588</v>
      </c>
      <c r="I64" s="14">
        <v>2103</v>
      </c>
      <c r="J64" s="14">
        <v>2022</v>
      </c>
    </row>
    <row r="65" spans="1:10" x14ac:dyDescent="0.2">
      <c r="B65" s="1" t="s">
        <v>116</v>
      </c>
      <c r="C65" s="13">
        <f t="shared" si="8"/>
        <v>63</v>
      </c>
      <c r="D65" s="14">
        <v>6</v>
      </c>
      <c r="E65" s="14">
        <v>47</v>
      </c>
      <c r="F65" s="14">
        <v>10</v>
      </c>
      <c r="G65" s="26">
        <f t="shared" si="9"/>
        <v>264</v>
      </c>
      <c r="H65" s="14">
        <v>16</v>
      </c>
      <c r="I65" s="14">
        <v>133</v>
      </c>
      <c r="J65" s="14">
        <v>115</v>
      </c>
    </row>
    <row r="66" spans="1:10" x14ac:dyDescent="0.2">
      <c r="B66" s="1" t="s">
        <v>117</v>
      </c>
      <c r="C66" s="13">
        <f t="shared" si="8"/>
        <v>252</v>
      </c>
      <c r="D66" s="14">
        <v>64</v>
      </c>
      <c r="E66" s="14">
        <v>127</v>
      </c>
      <c r="F66" s="14">
        <v>61</v>
      </c>
      <c r="G66" s="26">
        <f t="shared" si="9"/>
        <v>3704</v>
      </c>
      <c r="H66" s="14">
        <v>923</v>
      </c>
      <c r="I66" s="14">
        <v>1144</v>
      </c>
      <c r="J66" s="14">
        <v>1637</v>
      </c>
    </row>
    <row r="67" spans="1:10" x14ac:dyDescent="0.2">
      <c r="B67" s="1" t="s">
        <v>118</v>
      </c>
      <c r="C67" s="13">
        <f t="shared" si="8"/>
        <v>497</v>
      </c>
      <c r="D67" s="14">
        <v>142</v>
      </c>
      <c r="E67" s="14">
        <v>164</v>
      </c>
      <c r="F67" s="14">
        <v>191</v>
      </c>
      <c r="G67" s="26">
        <f t="shared" si="9"/>
        <v>10763</v>
      </c>
      <c r="H67" s="14">
        <v>1225</v>
      </c>
      <c r="I67" s="14">
        <v>2953</v>
      </c>
      <c r="J67" s="14">
        <v>6585</v>
      </c>
    </row>
    <row r="68" spans="1:10" x14ac:dyDescent="0.2">
      <c r="B68" s="1" t="s">
        <v>119</v>
      </c>
      <c r="C68" s="13">
        <f t="shared" si="8"/>
        <v>294</v>
      </c>
      <c r="D68" s="14">
        <v>69</v>
      </c>
      <c r="E68" s="14">
        <v>120</v>
      </c>
      <c r="F68" s="14">
        <v>105</v>
      </c>
      <c r="G68" s="26">
        <f t="shared" si="9"/>
        <v>3922</v>
      </c>
      <c r="H68" s="14">
        <v>692</v>
      </c>
      <c r="I68" s="14">
        <v>716</v>
      </c>
      <c r="J68" s="14">
        <v>2514</v>
      </c>
    </row>
    <row r="69" spans="1:10" x14ac:dyDescent="0.2">
      <c r="B69" s="1" t="s">
        <v>120</v>
      </c>
      <c r="C69" s="13">
        <f t="shared" si="8"/>
        <v>295</v>
      </c>
      <c r="D69" s="14">
        <v>112</v>
      </c>
      <c r="E69" s="14">
        <v>161</v>
      </c>
      <c r="F69" s="14">
        <v>22</v>
      </c>
      <c r="G69" s="26">
        <f t="shared" si="9"/>
        <v>6060</v>
      </c>
      <c r="H69" s="14">
        <v>704</v>
      </c>
      <c r="I69" s="14">
        <v>1040</v>
      </c>
      <c r="J69" s="14">
        <v>4316</v>
      </c>
    </row>
    <row r="70" spans="1:10" x14ac:dyDescent="0.2">
      <c r="B70" s="1" t="s">
        <v>121</v>
      </c>
      <c r="C70" s="13">
        <f t="shared" si="8"/>
        <v>41</v>
      </c>
      <c r="D70" s="14">
        <v>14</v>
      </c>
      <c r="E70" s="14">
        <v>24</v>
      </c>
      <c r="F70" s="14">
        <v>3</v>
      </c>
      <c r="G70" s="26">
        <f t="shared" si="9"/>
        <v>537</v>
      </c>
      <c r="H70" s="14">
        <v>62</v>
      </c>
      <c r="I70" s="14">
        <v>361</v>
      </c>
      <c r="J70" s="14">
        <v>114</v>
      </c>
    </row>
    <row r="71" spans="1:10" ht="18" thickBot="1" x14ac:dyDescent="0.25">
      <c r="B71" s="4"/>
      <c r="C71" s="19"/>
      <c r="D71" s="4"/>
      <c r="E71" s="4"/>
      <c r="F71" s="4"/>
      <c r="G71" s="4"/>
      <c r="H71" s="4"/>
      <c r="I71" s="4"/>
      <c r="J71" s="4"/>
    </row>
    <row r="72" spans="1:10" x14ac:dyDescent="0.2">
      <c r="B72" s="1" t="s">
        <v>122</v>
      </c>
      <c r="I72" s="1" t="s">
        <v>123</v>
      </c>
    </row>
    <row r="73" spans="1:10" x14ac:dyDescent="0.2">
      <c r="A73" s="1"/>
    </row>
  </sheetData>
  <phoneticPr fontId="2"/>
  <pageMargins left="0.34" right="0.49" top="0.56999999999999995" bottom="0.53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5.875" style="2" customWidth="1"/>
    <col min="3" max="4" width="15.875" style="2" customWidth="1"/>
    <col min="5" max="6" width="14.625" style="2"/>
    <col min="7" max="10" width="15.875" style="2" customWidth="1"/>
    <col min="11" max="256" width="14.625" style="2"/>
    <col min="257" max="257" width="13.375" style="2" customWidth="1"/>
    <col min="258" max="258" width="5.875" style="2" customWidth="1"/>
    <col min="259" max="260" width="15.875" style="2" customWidth="1"/>
    <col min="261" max="262" width="14.625" style="2"/>
    <col min="263" max="266" width="15.875" style="2" customWidth="1"/>
    <col min="267" max="512" width="14.625" style="2"/>
    <col min="513" max="513" width="13.375" style="2" customWidth="1"/>
    <col min="514" max="514" width="5.875" style="2" customWidth="1"/>
    <col min="515" max="516" width="15.875" style="2" customWidth="1"/>
    <col min="517" max="518" width="14.625" style="2"/>
    <col min="519" max="522" width="15.875" style="2" customWidth="1"/>
    <col min="523" max="768" width="14.625" style="2"/>
    <col min="769" max="769" width="13.375" style="2" customWidth="1"/>
    <col min="770" max="770" width="5.875" style="2" customWidth="1"/>
    <col min="771" max="772" width="15.875" style="2" customWidth="1"/>
    <col min="773" max="774" width="14.625" style="2"/>
    <col min="775" max="778" width="15.875" style="2" customWidth="1"/>
    <col min="779" max="1024" width="14.625" style="2"/>
    <col min="1025" max="1025" width="13.375" style="2" customWidth="1"/>
    <col min="1026" max="1026" width="5.875" style="2" customWidth="1"/>
    <col min="1027" max="1028" width="15.875" style="2" customWidth="1"/>
    <col min="1029" max="1030" width="14.625" style="2"/>
    <col min="1031" max="1034" width="15.875" style="2" customWidth="1"/>
    <col min="1035" max="1280" width="14.625" style="2"/>
    <col min="1281" max="1281" width="13.375" style="2" customWidth="1"/>
    <col min="1282" max="1282" width="5.875" style="2" customWidth="1"/>
    <col min="1283" max="1284" width="15.875" style="2" customWidth="1"/>
    <col min="1285" max="1286" width="14.625" style="2"/>
    <col min="1287" max="1290" width="15.875" style="2" customWidth="1"/>
    <col min="1291" max="1536" width="14.625" style="2"/>
    <col min="1537" max="1537" width="13.375" style="2" customWidth="1"/>
    <col min="1538" max="1538" width="5.875" style="2" customWidth="1"/>
    <col min="1539" max="1540" width="15.875" style="2" customWidth="1"/>
    <col min="1541" max="1542" width="14.625" style="2"/>
    <col min="1543" max="1546" width="15.875" style="2" customWidth="1"/>
    <col min="1547" max="1792" width="14.625" style="2"/>
    <col min="1793" max="1793" width="13.375" style="2" customWidth="1"/>
    <col min="1794" max="1794" width="5.875" style="2" customWidth="1"/>
    <col min="1795" max="1796" width="15.875" style="2" customWidth="1"/>
    <col min="1797" max="1798" width="14.625" style="2"/>
    <col min="1799" max="1802" width="15.875" style="2" customWidth="1"/>
    <col min="1803" max="2048" width="14.625" style="2"/>
    <col min="2049" max="2049" width="13.375" style="2" customWidth="1"/>
    <col min="2050" max="2050" width="5.875" style="2" customWidth="1"/>
    <col min="2051" max="2052" width="15.875" style="2" customWidth="1"/>
    <col min="2053" max="2054" width="14.625" style="2"/>
    <col min="2055" max="2058" width="15.875" style="2" customWidth="1"/>
    <col min="2059" max="2304" width="14.625" style="2"/>
    <col min="2305" max="2305" width="13.375" style="2" customWidth="1"/>
    <col min="2306" max="2306" width="5.875" style="2" customWidth="1"/>
    <col min="2307" max="2308" width="15.875" style="2" customWidth="1"/>
    <col min="2309" max="2310" width="14.625" style="2"/>
    <col min="2311" max="2314" width="15.875" style="2" customWidth="1"/>
    <col min="2315" max="2560" width="14.625" style="2"/>
    <col min="2561" max="2561" width="13.375" style="2" customWidth="1"/>
    <col min="2562" max="2562" width="5.875" style="2" customWidth="1"/>
    <col min="2563" max="2564" width="15.875" style="2" customWidth="1"/>
    <col min="2565" max="2566" width="14.625" style="2"/>
    <col min="2567" max="2570" width="15.875" style="2" customWidth="1"/>
    <col min="2571" max="2816" width="14.625" style="2"/>
    <col min="2817" max="2817" width="13.375" style="2" customWidth="1"/>
    <col min="2818" max="2818" width="5.875" style="2" customWidth="1"/>
    <col min="2819" max="2820" width="15.875" style="2" customWidth="1"/>
    <col min="2821" max="2822" width="14.625" style="2"/>
    <col min="2823" max="2826" width="15.875" style="2" customWidth="1"/>
    <col min="2827" max="3072" width="14.625" style="2"/>
    <col min="3073" max="3073" width="13.375" style="2" customWidth="1"/>
    <col min="3074" max="3074" width="5.875" style="2" customWidth="1"/>
    <col min="3075" max="3076" width="15.875" style="2" customWidth="1"/>
    <col min="3077" max="3078" width="14.625" style="2"/>
    <col min="3079" max="3082" width="15.875" style="2" customWidth="1"/>
    <col min="3083" max="3328" width="14.625" style="2"/>
    <col min="3329" max="3329" width="13.375" style="2" customWidth="1"/>
    <col min="3330" max="3330" width="5.875" style="2" customWidth="1"/>
    <col min="3331" max="3332" width="15.875" style="2" customWidth="1"/>
    <col min="3333" max="3334" width="14.625" style="2"/>
    <col min="3335" max="3338" width="15.875" style="2" customWidth="1"/>
    <col min="3339" max="3584" width="14.625" style="2"/>
    <col min="3585" max="3585" width="13.375" style="2" customWidth="1"/>
    <col min="3586" max="3586" width="5.875" style="2" customWidth="1"/>
    <col min="3587" max="3588" width="15.875" style="2" customWidth="1"/>
    <col min="3589" max="3590" width="14.625" style="2"/>
    <col min="3591" max="3594" width="15.875" style="2" customWidth="1"/>
    <col min="3595" max="3840" width="14.625" style="2"/>
    <col min="3841" max="3841" width="13.375" style="2" customWidth="1"/>
    <col min="3842" max="3842" width="5.875" style="2" customWidth="1"/>
    <col min="3843" max="3844" width="15.875" style="2" customWidth="1"/>
    <col min="3845" max="3846" width="14.625" style="2"/>
    <col min="3847" max="3850" width="15.875" style="2" customWidth="1"/>
    <col min="3851" max="4096" width="14.625" style="2"/>
    <col min="4097" max="4097" width="13.375" style="2" customWidth="1"/>
    <col min="4098" max="4098" width="5.875" style="2" customWidth="1"/>
    <col min="4099" max="4100" width="15.875" style="2" customWidth="1"/>
    <col min="4101" max="4102" width="14.625" style="2"/>
    <col min="4103" max="4106" width="15.875" style="2" customWidth="1"/>
    <col min="4107" max="4352" width="14.625" style="2"/>
    <col min="4353" max="4353" width="13.375" style="2" customWidth="1"/>
    <col min="4354" max="4354" width="5.875" style="2" customWidth="1"/>
    <col min="4355" max="4356" width="15.875" style="2" customWidth="1"/>
    <col min="4357" max="4358" width="14.625" style="2"/>
    <col min="4359" max="4362" width="15.875" style="2" customWidth="1"/>
    <col min="4363" max="4608" width="14.625" style="2"/>
    <col min="4609" max="4609" width="13.375" style="2" customWidth="1"/>
    <col min="4610" max="4610" width="5.875" style="2" customWidth="1"/>
    <col min="4611" max="4612" width="15.875" style="2" customWidth="1"/>
    <col min="4613" max="4614" width="14.625" style="2"/>
    <col min="4615" max="4618" width="15.875" style="2" customWidth="1"/>
    <col min="4619" max="4864" width="14.625" style="2"/>
    <col min="4865" max="4865" width="13.375" style="2" customWidth="1"/>
    <col min="4866" max="4866" width="5.875" style="2" customWidth="1"/>
    <col min="4867" max="4868" width="15.875" style="2" customWidth="1"/>
    <col min="4869" max="4870" width="14.625" style="2"/>
    <col min="4871" max="4874" width="15.875" style="2" customWidth="1"/>
    <col min="4875" max="5120" width="14.625" style="2"/>
    <col min="5121" max="5121" width="13.375" style="2" customWidth="1"/>
    <col min="5122" max="5122" width="5.875" style="2" customWidth="1"/>
    <col min="5123" max="5124" width="15.875" style="2" customWidth="1"/>
    <col min="5125" max="5126" width="14.625" style="2"/>
    <col min="5127" max="5130" width="15.875" style="2" customWidth="1"/>
    <col min="5131" max="5376" width="14.625" style="2"/>
    <col min="5377" max="5377" width="13.375" style="2" customWidth="1"/>
    <col min="5378" max="5378" width="5.875" style="2" customWidth="1"/>
    <col min="5379" max="5380" width="15.875" style="2" customWidth="1"/>
    <col min="5381" max="5382" width="14.625" style="2"/>
    <col min="5383" max="5386" width="15.875" style="2" customWidth="1"/>
    <col min="5387" max="5632" width="14.625" style="2"/>
    <col min="5633" max="5633" width="13.375" style="2" customWidth="1"/>
    <col min="5634" max="5634" width="5.875" style="2" customWidth="1"/>
    <col min="5635" max="5636" width="15.875" style="2" customWidth="1"/>
    <col min="5637" max="5638" width="14.625" style="2"/>
    <col min="5639" max="5642" width="15.875" style="2" customWidth="1"/>
    <col min="5643" max="5888" width="14.625" style="2"/>
    <col min="5889" max="5889" width="13.375" style="2" customWidth="1"/>
    <col min="5890" max="5890" width="5.875" style="2" customWidth="1"/>
    <col min="5891" max="5892" width="15.875" style="2" customWidth="1"/>
    <col min="5893" max="5894" width="14.625" style="2"/>
    <col min="5895" max="5898" width="15.875" style="2" customWidth="1"/>
    <col min="5899" max="6144" width="14.625" style="2"/>
    <col min="6145" max="6145" width="13.375" style="2" customWidth="1"/>
    <col min="6146" max="6146" width="5.875" style="2" customWidth="1"/>
    <col min="6147" max="6148" width="15.875" style="2" customWidth="1"/>
    <col min="6149" max="6150" width="14.625" style="2"/>
    <col min="6151" max="6154" width="15.875" style="2" customWidth="1"/>
    <col min="6155" max="6400" width="14.625" style="2"/>
    <col min="6401" max="6401" width="13.375" style="2" customWidth="1"/>
    <col min="6402" max="6402" width="5.875" style="2" customWidth="1"/>
    <col min="6403" max="6404" width="15.875" style="2" customWidth="1"/>
    <col min="6405" max="6406" width="14.625" style="2"/>
    <col min="6407" max="6410" width="15.875" style="2" customWidth="1"/>
    <col min="6411" max="6656" width="14.625" style="2"/>
    <col min="6657" max="6657" width="13.375" style="2" customWidth="1"/>
    <col min="6658" max="6658" width="5.875" style="2" customWidth="1"/>
    <col min="6659" max="6660" width="15.875" style="2" customWidth="1"/>
    <col min="6661" max="6662" width="14.625" style="2"/>
    <col min="6663" max="6666" width="15.875" style="2" customWidth="1"/>
    <col min="6667" max="6912" width="14.625" style="2"/>
    <col min="6913" max="6913" width="13.375" style="2" customWidth="1"/>
    <col min="6914" max="6914" width="5.875" style="2" customWidth="1"/>
    <col min="6915" max="6916" width="15.875" style="2" customWidth="1"/>
    <col min="6917" max="6918" width="14.625" style="2"/>
    <col min="6919" max="6922" width="15.875" style="2" customWidth="1"/>
    <col min="6923" max="7168" width="14.625" style="2"/>
    <col min="7169" max="7169" width="13.375" style="2" customWidth="1"/>
    <col min="7170" max="7170" width="5.875" style="2" customWidth="1"/>
    <col min="7171" max="7172" width="15.875" style="2" customWidth="1"/>
    <col min="7173" max="7174" width="14.625" style="2"/>
    <col min="7175" max="7178" width="15.875" style="2" customWidth="1"/>
    <col min="7179" max="7424" width="14.625" style="2"/>
    <col min="7425" max="7425" width="13.375" style="2" customWidth="1"/>
    <col min="7426" max="7426" width="5.875" style="2" customWidth="1"/>
    <col min="7427" max="7428" width="15.875" style="2" customWidth="1"/>
    <col min="7429" max="7430" width="14.625" style="2"/>
    <col min="7431" max="7434" width="15.875" style="2" customWidth="1"/>
    <col min="7435" max="7680" width="14.625" style="2"/>
    <col min="7681" max="7681" width="13.375" style="2" customWidth="1"/>
    <col min="7682" max="7682" width="5.875" style="2" customWidth="1"/>
    <col min="7683" max="7684" width="15.875" style="2" customWidth="1"/>
    <col min="7685" max="7686" width="14.625" style="2"/>
    <col min="7687" max="7690" width="15.875" style="2" customWidth="1"/>
    <col min="7691" max="7936" width="14.625" style="2"/>
    <col min="7937" max="7937" width="13.375" style="2" customWidth="1"/>
    <col min="7938" max="7938" width="5.875" style="2" customWidth="1"/>
    <col min="7939" max="7940" width="15.875" style="2" customWidth="1"/>
    <col min="7941" max="7942" width="14.625" style="2"/>
    <col min="7943" max="7946" width="15.875" style="2" customWidth="1"/>
    <col min="7947" max="8192" width="14.625" style="2"/>
    <col min="8193" max="8193" width="13.375" style="2" customWidth="1"/>
    <col min="8194" max="8194" width="5.875" style="2" customWidth="1"/>
    <col min="8195" max="8196" width="15.875" style="2" customWidth="1"/>
    <col min="8197" max="8198" width="14.625" style="2"/>
    <col min="8199" max="8202" width="15.875" style="2" customWidth="1"/>
    <col min="8203" max="8448" width="14.625" style="2"/>
    <col min="8449" max="8449" width="13.375" style="2" customWidth="1"/>
    <col min="8450" max="8450" width="5.875" style="2" customWidth="1"/>
    <col min="8451" max="8452" width="15.875" style="2" customWidth="1"/>
    <col min="8453" max="8454" width="14.625" style="2"/>
    <col min="8455" max="8458" width="15.875" style="2" customWidth="1"/>
    <col min="8459" max="8704" width="14.625" style="2"/>
    <col min="8705" max="8705" width="13.375" style="2" customWidth="1"/>
    <col min="8706" max="8706" width="5.875" style="2" customWidth="1"/>
    <col min="8707" max="8708" width="15.875" style="2" customWidth="1"/>
    <col min="8709" max="8710" width="14.625" style="2"/>
    <col min="8711" max="8714" width="15.875" style="2" customWidth="1"/>
    <col min="8715" max="8960" width="14.625" style="2"/>
    <col min="8961" max="8961" width="13.375" style="2" customWidth="1"/>
    <col min="8962" max="8962" width="5.875" style="2" customWidth="1"/>
    <col min="8963" max="8964" width="15.875" style="2" customWidth="1"/>
    <col min="8965" max="8966" width="14.625" style="2"/>
    <col min="8967" max="8970" width="15.875" style="2" customWidth="1"/>
    <col min="8971" max="9216" width="14.625" style="2"/>
    <col min="9217" max="9217" width="13.375" style="2" customWidth="1"/>
    <col min="9218" max="9218" width="5.875" style="2" customWidth="1"/>
    <col min="9219" max="9220" width="15.875" style="2" customWidth="1"/>
    <col min="9221" max="9222" width="14.625" style="2"/>
    <col min="9223" max="9226" width="15.875" style="2" customWidth="1"/>
    <col min="9227" max="9472" width="14.625" style="2"/>
    <col min="9473" max="9473" width="13.375" style="2" customWidth="1"/>
    <col min="9474" max="9474" width="5.875" style="2" customWidth="1"/>
    <col min="9475" max="9476" width="15.875" style="2" customWidth="1"/>
    <col min="9477" max="9478" width="14.625" style="2"/>
    <col min="9479" max="9482" width="15.875" style="2" customWidth="1"/>
    <col min="9483" max="9728" width="14.625" style="2"/>
    <col min="9729" max="9729" width="13.375" style="2" customWidth="1"/>
    <col min="9730" max="9730" width="5.875" style="2" customWidth="1"/>
    <col min="9731" max="9732" width="15.875" style="2" customWidth="1"/>
    <col min="9733" max="9734" width="14.625" style="2"/>
    <col min="9735" max="9738" width="15.875" style="2" customWidth="1"/>
    <col min="9739" max="9984" width="14.625" style="2"/>
    <col min="9985" max="9985" width="13.375" style="2" customWidth="1"/>
    <col min="9986" max="9986" width="5.875" style="2" customWidth="1"/>
    <col min="9987" max="9988" width="15.875" style="2" customWidth="1"/>
    <col min="9989" max="9990" width="14.625" style="2"/>
    <col min="9991" max="9994" width="15.875" style="2" customWidth="1"/>
    <col min="9995" max="10240" width="14.625" style="2"/>
    <col min="10241" max="10241" width="13.375" style="2" customWidth="1"/>
    <col min="10242" max="10242" width="5.875" style="2" customWidth="1"/>
    <col min="10243" max="10244" width="15.875" style="2" customWidth="1"/>
    <col min="10245" max="10246" width="14.625" style="2"/>
    <col min="10247" max="10250" width="15.875" style="2" customWidth="1"/>
    <col min="10251" max="10496" width="14.625" style="2"/>
    <col min="10497" max="10497" width="13.375" style="2" customWidth="1"/>
    <col min="10498" max="10498" width="5.875" style="2" customWidth="1"/>
    <col min="10499" max="10500" width="15.875" style="2" customWidth="1"/>
    <col min="10501" max="10502" width="14.625" style="2"/>
    <col min="10503" max="10506" width="15.875" style="2" customWidth="1"/>
    <col min="10507" max="10752" width="14.625" style="2"/>
    <col min="10753" max="10753" width="13.375" style="2" customWidth="1"/>
    <col min="10754" max="10754" width="5.875" style="2" customWidth="1"/>
    <col min="10755" max="10756" width="15.875" style="2" customWidth="1"/>
    <col min="10757" max="10758" width="14.625" style="2"/>
    <col min="10759" max="10762" width="15.875" style="2" customWidth="1"/>
    <col min="10763" max="11008" width="14.625" style="2"/>
    <col min="11009" max="11009" width="13.375" style="2" customWidth="1"/>
    <col min="11010" max="11010" width="5.875" style="2" customWidth="1"/>
    <col min="11011" max="11012" width="15.875" style="2" customWidth="1"/>
    <col min="11013" max="11014" width="14.625" style="2"/>
    <col min="11015" max="11018" width="15.875" style="2" customWidth="1"/>
    <col min="11019" max="11264" width="14.625" style="2"/>
    <col min="11265" max="11265" width="13.375" style="2" customWidth="1"/>
    <col min="11266" max="11266" width="5.875" style="2" customWidth="1"/>
    <col min="11267" max="11268" width="15.875" style="2" customWidth="1"/>
    <col min="11269" max="11270" width="14.625" style="2"/>
    <col min="11271" max="11274" width="15.875" style="2" customWidth="1"/>
    <col min="11275" max="11520" width="14.625" style="2"/>
    <col min="11521" max="11521" width="13.375" style="2" customWidth="1"/>
    <col min="11522" max="11522" width="5.875" style="2" customWidth="1"/>
    <col min="11523" max="11524" width="15.875" style="2" customWidth="1"/>
    <col min="11525" max="11526" width="14.625" style="2"/>
    <col min="11527" max="11530" width="15.875" style="2" customWidth="1"/>
    <col min="11531" max="11776" width="14.625" style="2"/>
    <col min="11777" max="11777" width="13.375" style="2" customWidth="1"/>
    <col min="11778" max="11778" width="5.875" style="2" customWidth="1"/>
    <col min="11779" max="11780" width="15.875" style="2" customWidth="1"/>
    <col min="11781" max="11782" width="14.625" style="2"/>
    <col min="11783" max="11786" width="15.875" style="2" customWidth="1"/>
    <col min="11787" max="12032" width="14.625" style="2"/>
    <col min="12033" max="12033" width="13.375" style="2" customWidth="1"/>
    <col min="12034" max="12034" width="5.875" style="2" customWidth="1"/>
    <col min="12035" max="12036" width="15.875" style="2" customWidth="1"/>
    <col min="12037" max="12038" width="14.625" style="2"/>
    <col min="12039" max="12042" width="15.875" style="2" customWidth="1"/>
    <col min="12043" max="12288" width="14.625" style="2"/>
    <col min="12289" max="12289" width="13.375" style="2" customWidth="1"/>
    <col min="12290" max="12290" width="5.875" style="2" customWidth="1"/>
    <col min="12291" max="12292" width="15.875" style="2" customWidth="1"/>
    <col min="12293" max="12294" width="14.625" style="2"/>
    <col min="12295" max="12298" width="15.875" style="2" customWidth="1"/>
    <col min="12299" max="12544" width="14.625" style="2"/>
    <col min="12545" max="12545" width="13.375" style="2" customWidth="1"/>
    <col min="12546" max="12546" width="5.875" style="2" customWidth="1"/>
    <col min="12547" max="12548" width="15.875" style="2" customWidth="1"/>
    <col min="12549" max="12550" width="14.625" style="2"/>
    <col min="12551" max="12554" width="15.875" style="2" customWidth="1"/>
    <col min="12555" max="12800" width="14.625" style="2"/>
    <col min="12801" max="12801" width="13.375" style="2" customWidth="1"/>
    <col min="12802" max="12802" width="5.875" style="2" customWidth="1"/>
    <col min="12803" max="12804" width="15.875" style="2" customWidth="1"/>
    <col min="12805" max="12806" width="14.625" style="2"/>
    <col min="12807" max="12810" width="15.875" style="2" customWidth="1"/>
    <col min="12811" max="13056" width="14.625" style="2"/>
    <col min="13057" max="13057" width="13.375" style="2" customWidth="1"/>
    <col min="13058" max="13058" width="5.875" style="2" customWidth="1"/>
    <col min="13059" max="13060" width="15.875" style="2" customWidth="1"/>
    <col min="13061" max="13062" width="14.625" style="2"/>
    <col min="13063" max="13066" width="15.875" style="2" customWidth="1"/>
    <col min="13067" max="13312" width="14.625" style="2"/>
    <col min="13313" max="13313" width="13.375" style="2" customWidth="1"/>
    <col min="13314" max="13314" width="5.875" style="2" customWidth="1"/>
    <col min="13315" max="13316" width="15.875" style="2" customWidth="1"/>
    <col min="13317" max="13318" width="14.625" style="2"/>
    <col min="13319" max="13322" width="15.875" style="2" customWidth="1"/>
    <col min="13323" max="13568" width="14.625" style="2"/>
    <col min="13569" max="13569" width="13.375" style="2" customWidth="1"/>
    <col min="13570" max="13570" width="5.875" style="2" customWidth="1"/>
    <col min="13571" max="13572" width="15.875" style="2" customWidth="1"/>
    <col min="13573" max="13574" width="14.625" style="2"/>
    <col min="13575" max="13578" width="15.875" style="2" customWidth="1"/>
    <col min="13579" max="13824" width="14.625" style="2"/>
    <col min="13825" max="13825" width="13.375" style="2" customWidth="1"/>
    <col min="13826" max="13826" width="5.875" style="2" customWidth="1"/>
    <col min="13827" max="13828" width="15.875" style="2" customWidth="1"/>
    <col min="13829" max="13830" width="14.625" style="2"/>
    <col min="13831" max="13834" width="15.875" style="2" customWidth="1"/>
    <col min="13835" max="14080" width="14.625" style="2"/>
    <col min="14081" max="14081" width="13.375" style="2" customWidth="1"/>
    <col min="14082" max="14082" width="5.875" style="2" customWidth="1"/>
    <col min="14083" max="14084" width="15.875" style="2" customWidth="1"/>
    <col min="14085" max="14086" width="14.625" style="2"/>
    <col min="14087" max="14090" width="15.875" style="2" customWidth="1"/>
    <col min="14091" max="14336" width="14.625" style="2"/>
    <col min="14337" max="14337" width="13.375" style="2" customWidth="1"/>
    <col min="14338" max="14338" width="5.875" style="2" customWidth="1"/>
    <col min="14339" max="14340" width="15.875" style="2" customWidth="1"/>
    <col min="14341" max="14342" width="14.625" style="2"/>
    <col min="14343" max="14346" width="15.875" style="2" customWidth="1"/>
    <col min="14347" max="14592" width="14.625" style="2"/>
    <col min="14593" max="14593" width="13.375" style="2" customWidth="1"/>
    <col min="14594" max="14594" width="5.875" style="2" customWidth="1"/>
    <col min="14595" max="14596" width="15.875" style="2" customWidth="1"/>
    <col min="14597" max="14598" width="14.625" style="2"/>
    <col min="14599" max="14602" width="15.875" style="2" customWidth="1"/>
    <col min="14603" max="14848" width="14.625" style="2"/>
    <col min="14849" max="14849" width="13.375" style="2" customWidth="1"/>
    <col min="14850" max="14850" width="5.875" style="2" customWidth="1"/>
    <col min="14851" max="14852" width="15.875" style="2" customWidth="1"/>
    <col min="14853" max="14854" width="14.625" style="2"/>
    <col min="14855" max="14858" width="15.875" style="2" customWidth="1"/>
    <col min="14859" max="15104" width="14.625" style="2"/>
    <col min="15105" max="15105" width="13.375" style="2" customWidth="1"/>
    <col min="15106" max="15106" width="5.875" style="2" customWidth="1"/>
    <col min="15107" max="15108" width="15.875" style="2" customWidth="1"/>
    <col min="15109" max="15110" width="14.625" style="2"/>
    <col min="15111" max="15114" width="15.875" style="2" customWidth="1"/>
    <col min="15115" max="15360" width="14.625" style="2"/>
    <col min="15361" max="15361" width="13.375" style="2" customWidth="1"/>
    <col min="15362" max="15362" width="5.875" style="2" customWidth="1"/>
    <col min="15363" max="15364" width="15.875" style="2" customWidth="1"/>
    <col min="15365" max="15366" width="14.625" style="2"/>
    <col min="15367" max="15370" width="15.875" style="2" customWidth="1"/>
    <col min="15371" max="15616" width="14.625" style="2"/>
    <col min="15617" max="15617" width="13.375" style="2" customWidth="1"/>
    <col min="15618" max="15618" width="5.875" style="2" customWidth="1"/>
    <col min="15619" max="15620" width="15.875" style="2" customWidth="1"/>
    <col min="15621" max="15622" width="14.625" style="2"/>
    <col min="15623" max="15626" width="15.875" style="2" customWidth="1"/>
    <col min="15627" max="15872" width="14.625" style="2"/>
    <col min="15873" max="15873" width="13.375" style="2" customWidth="1"/>
    <col min="15874" max="15874" width="5.875" style="2" customWidth="1"/>
    <col min="15875" max="15876" width="15.875" style="2" customWidth="1"/>
    <col min="15877" max="15878" width="14.625" style="2"/>
    <col min="15879" max="15882" width="15.875" style="2" customWidth="1"/>
    <col min="15883" max="16128" width="14.625" style="2"/>
    <col min="16129" max="16129" width="13.375" style="2" customWidth="1"/>
    <col min="16130" max="16130" width="5.875" style="2" customWidth="1"/>
    <col min="16131" max="16132" width="15.875" style="2" customWidth="1"/>
    <col min="16133" max="16134" width="14.625" style="2"/>
    <col min="16135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E6" s="3" t="s">
        <v>124</v>
      </c>
    </row>
    <row r="7" spans="1:10" ht="18" thickBot="1" x14ac:dyDescent="0.25">
      <c r="B7" s="4"/>
      <c r="C7" s="4"/>
      <c r="D7" s="4"/>
      <c r="E7" s="5" t="s">
        <v>125</v>
      </c>
      <c r="F7" s="4"/>
      <c r="G7" s="4"/>
      <c r="H7" s="4"/>
      <c r="I7" s="4"/>
      <c r="J7" s="5" t="s">
        <v>126</v>
      </c>
    </row>
    <row r="8" spans="1:10" x14ac:dyDescent="0.2">
      <c r="D8" s="6"/>
      <c r="E8" s="7"/>
      <c r="F8" s="7"/>
      <c r="G8" s="6"/>
      <c r="H8" s="7"/>
      <c r="I8" s="7"/>
      <c r="J8" s="7"/>
    </row>
    <row r="9" spans="1:10" x14ac:dyDescent="0.2">
      <c r="D9" s="6"/>
      <c r="E9" s="6"/>
      <c r="F9" s="6"/>
      <c r="G9" s="6"/>
      <c r="H9" s="8" t="s">
        <v>127</v>
      </c>
      <c r="I9" s="8" t="s">
        <v>128</v>
      </c>
      <c r="J9" s="8" t="s">
        <v>129</v>
      </c>
    </row>
    <row r="10" spans="1:10" x14ac:dyDescent="0.2">
      <c r="D10" s="8" t="s">
        <v>130</v>
      </c>
      <c r="E10" s="8" t="s">
        <v>131</v>
      </c>
      <c r="F10" s="8" t="s">
        <v>132</v>
      </c>
      <c r="G10" s="8" t="s">
        <v>130</v>
      </c>
      <c r="H10" s="8" t="s">
        <v>133</v>
      </c>
      <c r="I10" s="8" t="s">
        <v>134</v>
      </c>
      <c r="J10" s="8" t="s">
        <v>135</v>
      </c>
    </row>
    <row r="11" spans="1:10" x14ac:dyDescent="0.2">
      <c r="B11" s="7"/>
      <c r="C11" s="7"/>
      <c r="D11" s="10"/>
      <c r="E11" s="22" t="s">
        <v>136</v>
      </c>
      <c r="F11" s="22" t="s">
        <v>137</v>
      </c>
      <c r="G11" s="10"/>
      <c r="H11" s="22" t="s">
        <v>138</v>
      </c>
      <c r="I11" s="22" t="s">
        <v>139</v>
      </c>
      <c r="J11" s="22" t="s">
        <v>140</v>
      </c>
    </row>
    <row r="12" spans="1:10" x14ac:dyDescent="0.2">
      <c r="D12" s="6"/>
      <c r="G12" s="6"/>
    </row>
    <row r="13" spans="1:10" x14ac:dyDescent="0.2">
      <c r="C13" s="16" t="s">
        <v>71</v>
      </c>
      <c r="D13" s="17">
        <f t="shared" ref="D13:J13" si="0">SUM(D15:D70)</f>
        <v>362824</v>
      </c>
      <c r="E13" s="27">
        <f t="shared" si="0"/>
        <v>362804</v>
      </c>
      <c r="F13" s="27">
        <f t="shared" si="0"/>
        <v>20</v>
      </c>
      <c r="G13" s="17">
        <f t="shared" si="0"/>
        <v>362824</v>
      </c>
      <c r="H13" s="27">
        <f t="shared" si="0"/>
        <v>17903</v>
      </c>
      <c r="I13" s="27">
        <f t="shared" si="0"/>
        <v>34537</v>
      </c>
      <c r="J13" s="27">
        <f t="shared" si="0"/>
        <v>310384</v>
      </c>
    </row>
    <row r="14" spans="1:10" x14ac:dyDescent="0.2">
      <c r="D14" s="6"/>
      <c r="G14" s="6"/>
    </row>
    <row r="15" spans="1:10" x14ac:dyDescent="0.2">
      <c r="C15" s="1" t="s">
        <v>72</v>
      </c>
      <c r="D15" s="13">
        <f t="shared" ref="D15:D21" si="1">E15+F15</f>
        <v>6288</v>
      </c>
      <c r="E15" s="14">
        <v>6288</v>
      </c>
      <c r="F15" s="30" t="s">
        <v>25</v>
      </c>
      <c r="G15" s="13">
        <v>6288</v>
      </c>
      <c r="H15" s="14">
        <v>468</v>
      </c>
      <c r="I15" s="14">
        <f t="shared" ref="I15:I21" si="2">G15-J15-H15</f>
        <v>496</v>
      </c>
      <c r="J15" s="14">
        <v>5324</v>
      </c>
    </row>
    <row r="16" spans="1:10" x14ac:dyDescent="0.2">
      <c r="C16" s="1" t="s">
        <v>73</v>
      </c>
      <c r="D16" s="13">
        <f t="shared" si="1"/>
        <v>2818</v>
      </c>
      <c r="E16" s="14">
        <v>2818</v>
      </c>
      <c r="F16" s="30" t="s">
        <v>25</v>
      </c>
      <c r="G16" s="13">
        <v>2818</v>
      </c>
      <c r="H16" s="30" t="s">
        <v>25</v>
      </c>
      <c r="I16" s="14">
        <f t="shared" si="2"/>
        <v>70</v>
      </c>
      <c r="J16" s="14">
        <v>2748</v>
      </c>
    </row>
    <row r="17" spans="3:10" x14ac:dyDescent="0.2">
      <c r="C17" s="1" t="s">
        <v>74</v>
      </c>
      <c r="D17" s="13">
        <f t="shared" si="1"/>
        <v>6819</v>
      </c>
      <c r="E17" s="14">
        <v>6819</v>
      </c>
      <c r="F17" s="30" t="s">
        <v>25</v>
      </c>
      <c r="G17" s="13">
        <v>6819</v>
      </c>
      <c r="H17" s="30" t="s">
        <v>25</v>
      </c>
      <c r="I17" s="14">
        <f t="shared" si="2"/>
        <v>124</v>
      </c>
      <c r="J17" s="14">
        <v>6695</v>
      </c>
    </row>
    <row r="18" spans="3:10" x14ac:dyDescent="0.2">
      <c r="C18" s="1" t="s">
        <v>75</v>
      </c>
      <c r="D18" s="13">
        <f t="shared" si="1"/>
        <v>668</v>
      </c>
      <c r="E18" s="14">
        <v>668</v>
      </c>
      <c r="F18" s="30" t="s">
        <v>25</v>
      </c>
      <c r="G18" s="13">
        <v>668</v>
      </c>
      <c r="H18" s="30">
        <v>2</v>
      </c>
      <c r="I18" s="14">
        <f t="shared" si="2"/>
        <v>313</v>
      </c>
      <c r="J18" s="14">
        <v>353</v>
      </c>
    </row>
    <row r="19" spans="3:10" x14ac:dyDescent="0.2">
      <c r="C19" s="1" t="s">
        <v>76</v>
      </c>
      <c r="D19" s="13">
        <f t="shared" si="1"/>
        <v>1630</v>
      </c>
      <c r="E19" s="14">
        <v>1630</v>
      </c>
      <c r="F19" s="30" t="s">
        <v>25</v>
      </c>
      <c r="G19" s="13">
        <v>1630</v>
      </c>
      <c r="H19" s="30" t="s">
        <v>25</v>
      </c>
      <c r="I19" s="14">
        <f t="shared" si="2"/>
        <v>23</v>
      </c>
      <c r="J19" s="14">
        <v>1607</v>
      </c>
    </row>
    <row r="20" spans="3:10" x14ac:dyDescent="0.2">
      <c r="C20" s="1" t="s">
        <v>77</v>
      </c>
      <c r="D20" s="13">
        <f t="shared" si="1"/>
        <v>7608</v>
      </c>
      <c r="E20" s="14">
        <v>7608</v>
      </c>
      <c r="F20" s="30" t="s">
        <v>25</v>
      </c>
      <c r="G20" s="13">
        <v>7608</v>
      </c>
      <c r="H20" s="30" t="s">
        <v>25</v>
      </c>
      <c r="I20" s="14">
        <f t="shared" si="2"/>
        <v>399</v>
      </c>
      <c r="J20" s="14">
        <v>7209</v>
      </c>
    </row>
    <row r="21" spans="3:10" x14ac:dyDescent="0.2">
      <c r="C21" s="1" t="s">
        <v>78</v>
      </c>
      <c r="D21" s="13">
        <f t="shared" si="1"/>
        <v>6505</v>
      </c>
      <c r="E21" s="14">
        <v>6505</v>
      </c>
      <c r="F21" s="30" t="s">
        <v>25</v>
      </c>
      <c r="G21" s="13">
        <v>6505</v>
      </c>
      <c r="H21" s="14">
        <v>820</v>
      </c>
      <c r="I21" s="14">
        <f t="shared" si="2"/>
        <v>527</v>
      </c>
      <c r="J21" s="14">
        <v>5158</v>
      </c>
    </row>
    <row r="22" spans="3:10" x14ac:dyDescent="0.2">
      <c r="D22" s="6"/>
      <c r="E22" s="14"/>
      <c r="F22" s="14"/>
      <c r="G22" s="6"/>
      <c r="H22" s="14"/>
      <c r="I22" s="14"/>
      <c r="J22" s="14"/>
    </row>
    <row r="23" spans="3:10" x14ac:dyDescent="0.2">
      <c r="C23" s="1" t="s">
        <v>79</v>
      </c>
      <c r="D23" s="13">
        <f t="shared" ref="D23:D31" si="3">E23+F23</f>
        <v>1140</v>
      </c>
      <c r="E23" s="14">
        <v>1140</v>
      </c>
      <c r="F23" s="30" t="s">
        <v>25</v>
      </c>
      <c r="G23" s="13">
        <v>1140</v>
      </c>
      <c r="H23" s="30" t="s">
        <v>25</v>
      </c>
      <c r="I23" s="14">
        <f t="shared" ref="I23:I31" si="4">G23-J23-H23</f>
        <v>67</v>
      </c>
      <c r="J23" s="14">
        <v>1073</v>
      </c>
    </row>
    <row r="24" spans="3:10" x14ac:dyDescent="0.2">
      <c r="C24" s="1" t="s">
        <v>80</v>
      </c>
      <c r="D24" s="13">
        <f t="shared" si="3"/>
        <v>2413</v>
      </c>
      <c r="E24" s="14">
        <v>2413</v>
      </c>
      <c r="F24" s="30" t="s">
        <v>25</v>
      </c>
      <c r="G24" s="13">
        <v>2413</v>
      </c>
      <c r="H24" s="30" t="s">
        <v>25</v>
      </c>
      <c r="I24" s="14">
        <f t="shared" si="4"/>
        <v>154</v>
      </c>
      <c r="J24" s="14">
        <v>2259</v>
      </c>
    </row>
    <row r="25" spans="3:10" x14ac:dyDescent="0.2">
      <c r="C25" s="1" t="s">
        <v>81</v>
      </c>
      <c r="D25" s="13">
        <f t="shared" si="3"/>
        <v>7220</v>
      </c>
      <c r="E25" s="14">
        <v>7220</v>
      </c>
      <c r="F25" s="30" t="s">
        <v>25</v>
      </c>
      <c r="G25" s="13">
        <v>7220</v>
      </c>
      <c r="H25" s="30" t="s">
        <v>25</v>
      </c>
      <c r="I25" s="14">
        <f t="shared" si="4"/>
        <v>22</v>
      </c>
      <c r="J25" s="14">
        <v>7198</v>
      </c>
    </row>
    <row r="26" spans="3:10" x14ac:dyDescent="0.2">
      <c r="C26" s="1" t="s">
        <v>82</v>
      </c>
      <c r="D26" s="13">
        <f t="shared" si="3"/>
        <v>2401</v>
      </c>
      <c r="E26" s="14">
        <v>2401</v>
      </c>
      <c r="F26" s="30" t="s">
        <v>25</v>
      </c>
      <c r="G26" s="13">
        <v>2401</v>
      </c>
      <c r="H26" s="14">
        <v>168</v>
      </c>
      <c r="I26" s="14">
        <f t="shared" si="4"/>
        <v>349</v>
      </c>
      <c r="J26" s="14">
        <v>1884</v>
      </c>
    </row>
    <row r="27" spans="3:10" x14ac:dyDescent="0.2">
      <c r="C27" s="1" t="s">
        <v>83</v>
      </c>
      <c r="D27" s="13">
        <f t="shared" si="3"/>
        <v>4305</v>
      </c>
      <c r="E27" s="14">
        <v>4305</v>
      </c>
      <c r="F27" s="30" t="s">
        <v>25</v>
      </c>
      <c r="G27" s="13">
        <v>4305</v>
      </c>
      <c r="H27" s="30" t="s">
        <v>25</v>
      </c>
      <c r="I27" s="14">
        <f t="shared" si="4"/>
        <v>1037</v>
      </c>
      <c r="J27" s="14">
        <v>3268</v>
      </c>
    </row>
    <row r="28" spans="3:10" x14ac:dyDescent="0.2">
      <c r="C28" s="1" t="s">
        <v>84</v>
      </c>
      <c r="D28" s="13">
        <f t="shared" si="3"/>
        <v>1113</v>
      </c>
      <c r="E28" s="14">
        <v>1113</v>
      </c>
      <c r="F28" s="30" t="s">
        <v>25</v>
      </c>
      <c r="G28" s="13">
        <v>1113</v>
      </c>
      <c r="H28" s="30" t="s">
        <v>25</v>
      </c>
      <c r="I28" s="14">
        <f t="shared" si="4"/>
        <v>572</v>
      </c>
      <c r="J28" s="14">
        <v>541</v>
      </c>
    </row>
    <row r="29" spans="3:10" x14ac:dyDescent="0.2">
      <c r="C29" s="1" t="s">
        <v>85</v>
      </c>
      <c r="D29" s="13">
        <f t="shared" si="3"/>
        <v>2555</v>
      </c>
      <c r="E29" s="14">
        <v>2555</v>
      </c>
      <c r="F29" s="30" t="s">
        <v>25</v>
      </c>
      <c r="G29" s="13">
        <v>2555</v>
      </c>
      <c r="H29" s="30" t="s">
        <v>25</v>
      </c>
      <c r="I29" s="14">
        <f t="shared" si="4"/>
        <v>109</v>
      </c>
      <c r="J29" s="14">
        <v>2446</v>
      </c>
    </row>
    <row r="30" spans="3:10" x14ac:dyDescent="0.2">
      <c r="C30" s="1" t="s">
        <v>86</v>
      </c>
      <c r="D30" s="13">
        <f t="shared" si="3"/>
        <v>425</v>
      </c>
      <c r="E30" s="14">
        <v>425</v>
      </c>
      <c r="F30" s="30" t="s">
        <v>25</v>
      </c>
      <c r="G30" s="13">
        <v>425</v>
      </c>
      <c r="H30" s="30" t="s">
        <v>25</v>
      </c>
      <c r="I30" s="14">
        <f t="shared" si="4"/>
        <v>27</v>
      </c>
      <c r="J30" s="14">
        <v>398</v>
      </c>
    </row>
    <row r="31" spans="3:10" x14ac:dyDescent="0.2">
      <c r="C31" s="1" t="s">
        <v>87</v>
      </c>
      <c r="D31" s="13">
        <f t="shared" si="3"/>
        <v>1479</v>
      </c>
      <c r="E31" s="14">
        <v>1478</v>
      </c>
      <c r="F31" s="14">
        <v>1</v>
      </c>
      <c r="G31" s="13">
        <v>1479</v>
      </c>
      <c r="H31" s="14">
        <v>102</v>
      </c>
      <c r="I31" s="14">
        <f t="shared" si="4"/>
        <v>284</v>
      </c>
      <c r="J31" s="14">
        <v>1093</v>
      </c>
    </row>
    <row r="32" spans="3:10" x14ac:dyDescent="0.2">
      <c r="D32" s="6"/>
      <c r="G32" s="6"/>
    </row>
    <row r="33" spans="3:10" x14ac:dyDescent="0.2">
      <c r="C33" s="1" t="s">
        <v>88</v>
      </c>
      <c r="D33" s="13">
        <f>E33+F33</f>
        <v>5514</v>
      </c>
      <c r="E33" s="14">
        <v>5514</v>
      </c>
      <c r="F33" s="30" t="s">
        <v>25</v>
      </c>
      <c r="G33" s="13">
        <v>5514</v>
      </c>
      <c r="H33" s="30" t="s">
        <v>25</v>
      </c>
      <c r="I33" s="14">
        <f>G33-J33-H33</f>
        <v>33</v>
      </c>
      <c r="J33" s="14">
        <v>5481</v>
      </c>
    </row>
    <row r="34" spans="3:10" x14ac:dyDescent="0.2">
      <c r="C34" s="1" t="s">
        <v>89</v>
      </c>
      <c r="D34" s="13">
        <f>E34+F34</f>
        <v>941</v>
      </c>
      <c r="E34" s="14">
        <v>941</v>
      </c>
      <c r="F34" s="30" t="s">
        <v>25</v>
      </c>
      <c r="G34" s="13">
        <v>941</v>
      </c>
      <c r="H34" s="30" t="s">
        <v>25</v>
      </c>
      <c r="I34" s="14">
        <f>G34-J34-H34</f>
        <v>13</v>
      </c>
      <c r="J34" s="14">
        <v>928</v>
      </c>
    </row>
    <row r="35" spans="3:10" x14ac:dyDescent="0.2">
      <c r="C35" s="1" t="s">
        <v>90</v>
      </c>
      <c r="D35" s="13">
        <f>E35+F35</f>
        <v>3288</v>
      </c>
      <c r="E35" s="14">
        <v>3288</v>
      </c>
      <c r="F35" s="30" t="s">
        <v>25</v>
      </c>
      <c r="G35" s="13">
        <v>3288</v>
      </c>
      <c r="H35" s="30" t="s">
        <v>25</v>
      </c>
      <c r="I35" s="14">
        <f>G35-J35-H35</f>
        <v>157</v>
      </c>
      <c r="J35" s="14">
        <v>3131</v>
      </c>
    </row>
    <row r="36" spans="3:10" x14ac:dyDescent="0.2">
      <c r="C36" s="1" t="s">
        <v>91</v>
      </c>
      <c r="D36" s="13">
        <f>E36+F36</f>
        <v>12951</v>
      </c>
      <c r="E36" s="14">
        <v>12945</v>
      </c>
      <c r="F36" s="14">
        <v>6</v>
      </c>
      <c r="G36" s="13">
        <v>12951</v>
      </c>
      <c r="H36" s="14">
        <v>2168</v>
      </c>
      <c r="I36" s="14">
        <f>G36-J36-H36</f>
        <v>251</v>
      </c>
      <c r="J36" s="14">
        <v>10532</v>
      </c>
    </row>
    <row r="37" spans="3:10" x14ac:dyDescent="0.2">
      <c r="C37" s="1" t="s">
        <v>92</v>
      </c>
      <c r="D37" s="13">
        <f>E37+F37</f>
        <v>4499</v>
      </c>
      <c r="E37" s="14">
        <v>4499</v>
      </c>
      <c r="F37" s="30" t="s">
        <v>25</v>
      </c>
      <c r="G37" s="13">
        <v>4499</v>
      </c>
      <c r="H37" s="30" t="s">
        <v>25</v>
      </c>
      <c r="I37" s="14">
        <f>G37-J37-H37</f>
        <v>192</v>
      </c>
      <c r="J37" s="14">
        <v>4307</v>
      </c>
    </row>
    <row r="38" spans="3:10" x14ac:dyDescent="0.2">
      <c r="D38" s="6"/>
      <c r="G38" s="6"/>
    </row>
    <row r="39" spans="3:10" x14ac:dyDescent="0.2">
      <c r="C39" s="1" t="s">
        <v>93</v>
      </c>
      <c r="D39" s="13">
        <f>E39+F39</f>
        <v>766</v>
      </c>
      <c r="E39" s="14">
        <v>766</v>
      </c>
      <c r="F39" s="30" t="s">
        <v>25</v>
      </c>
      <c r="G39" s="13">
        <v>766</v>
      </c>
      <c r="H39" s="30" t="s">
        <v>25</v>
      </c>
      <c r="I39" s="14">
        <f>G39-J39-H39</f>
        <v>102</v>
      </c>
      <c r="J39" s="14">
        <v>664</v>
      </c>
    </row>
    <row r="40" spans="3:10" x14ac:dyDescent="0.2">
      <c r="C40" s="1" t="s">
        <v>94</v>
      </c>
      <c r="D40" s="13">
        <f>E40+F40</f>
        <v>4913</v>
      </c>
      <c r="E40" s="14">
        <v>4913</v>
      </c>
      <c r="F40" s="30" t="s">
        <v>25</v>
      </c>
      <c r="G40" s="13">
        <v>4913</v>
      </c>
      <c r="H40" s="30" t="s">
        <v>25</v>
      </c>
      <c r="I40" s="14">
        <f>G40-J40-H40</f>
        <v>306</v>
      </c>
      <c r="J40" s="14">
        <v>4607</v>
      </c>
    </row>
    <row r="41" spans="3:10" x14ac:dyDescent="0.2">
      <c r="C41" s="1" t="s">
        <v>95</v>
      </c>
      <c r="D41" s="13">
        <f>E41+F41</f>
        <v>1019</v>
      </c>
      <c r="E41" s="14">
        <v>1019</v>
      </c>
      <c r="F41" s="30" t="s">
        <v>25</v>
      </c>
      <c r="G41" s="13">
        <v>1019</v>
      </c>
      <c r="H41" s="30" t="s">
        <v>25</v>
      </c>
      <c r="I41" s="14">
        <f>G41-J41-H41</f>
        <v>111</v>
      </c>
      <c r="J41" s="14">
        <v>908</v>
      </c>
    </row>
    <row r="42" spans="3:10" x14ac:dyDescent="0.2">
      <c r="C42" s="1" t="s">
        <v>96</v>
      </c>
      <c r="D42" s="13">
        <f>E42+F42</f>
        <v>8333</v>
      </c>
      <c r="E42" s="14">
        <v>8333</v>
      </c>
      <c r="F42" s="30" t="s">
        <v>25</v>
      </c>
      <c r="G42" s="13">
        <v>8333</v>
      </c>
      <c r="H42" s="30" t="s">
        <v>25</v>
      </c>
      <c r="I42" s="14">
        <f>G42-J42-H42</f>
        <v>1399</v>
      </c>
      <c r="J42" s="14">
        <v>6934</v>
      </c>
    </row>
    <row r="43" spans="3:10" x14ac:dyDescent="0.2">
      <c r="C43" s="1" t="s">
        <v>97</v>
      </c>
      <c r="D43" s="13">
        <f>E43+F43</f>
        <v>17498</v>
      </c>
      <c r="E43" s="14">
        <v>17496</v>
      </c>
      <c r="F43" s="14">
        <v>2</v>
      </c>
      <c r="G43" s="13">
        <v>17498</v>
      </c>
      <c r="H43" s="14">
        <v>1423</v>
      </c>
      <c r="I43" s="14">
        <f>G43-J43-H43</f>
        <v>462</v>
      </c>
      <c r="J43" s="14">
        <v>15613</v>
      </c>
    </row>
    <row r="44" spans="3:10" x14ac:dyDescent="0.2">
      <c r="D44" s="6"/>
      <c r="G44" s="6"/>
    </row>
    <row r="45" spans="3:10" x14ac:dyDescent="0.2">
      <c r="C45" s="1" t="s">
        <v>98</v>
      </c>
      <c r="D45" s="13">
        <f t="shared" ref="D45:D54" si="5">E45+F45</f>
        <v>600</v>
      </c>
      <c r="E45" s="14">
        <v>600</v>
      </c>
      <c r="F45" s="30" t="s">
        <v>25</v>
      </c>
      <c r="G45" s="13">
        <v>600</v>
      </c>
      <c r="H45" s="30" t="s">
        <v>25</v>
      </c>
      <c r="I45" s="14">
        <f t="shared" ref="I45:I54" si="6">G45-J45-H45</f>
        <v>392</v>
      </c>
      <c r="J45" s="14">
        <v>208</v>
      </c>
    </row>
    <row r="46" spans="3:10" x14ac:dyDescent="0.2">
      <c r="C46" s="1" t="s">
        <v>99</v>
      </c>
      <c r="D46" s="13">
        <f t="shared" si="5"/>
        <v>3069</v>
      </c>
      <c r="E46" s="14">
        <v>3067</v>
      </c>
      <c r="F46" s="30">
        <v>2</v>
      </c>
      <c r="G46" s="13">
        <v>3069</v>
      </c>
      <c r="H46" s="14">
        <v>88</v>
      </c>
      <c r="I46" s="14">
        <f t="shared" si="6"/>
        <v>612</v>
      </c>
      <c r="J46" s="14">
        <v>2369</v>
      </c>
    </row>
    <row r="47" spans="3:10" x14ac:dyDescent="0.2">
      <c r="C47" s="1" t="s">
        <v>100</v>
      </c>
      <c r="D47" s="13">
        <f t="shared" si="5"/>
        <v>1898</v>
      </c>
      <c r="E47" s="14">
        <v>1898</v>
      </c>
      <c r="F47" s="30" t="s">
        <v>25</v>
      </c>
      <c r="G47" s="13">
        <v>1898</v>
      </c>
      <c r="H47" s="30" t="s">
        <v>25</v>
      </c>
      <c r="I47" s="14">
        <f t="shared" si="6"/>
        <v>151</v>
      </c>
      <c r="J47" s="14">
        <v>1747</v>
      </c>
    </row>
    <row r="48" spans="3:10" x14ac:dyDescent="0.2">
      <c r="C48" s="1" t="s">
        <v>101</v>
      </c>
      <c r="D48" s="13">
        <f t="shared" si="5"/>
        <v>5297</v>
      </c>
      <c r="E48" s="14">
        <v>5297</v>
      </c>
      <c r="F48" s="30" t="s">
        <v>25</v>
      </c>
      <c r="G48" s="13">
        <v>5297</v>
      </c>
      <c r="H48" s="30" t="s">
        <v>25</v>
      </c>
      <c r="I48" s="14">
        <f t="shared" si="6"/>
        <v>580</v>
      </c>
      <c r="J48" s="14">
        <v>4717</v>
      </c>
    </row>
    <row r="49" spans="3:10" x14ac:dyDescent="0.2">
      <c r="C49" s="1" t="s">
        <v>102</v>
      </c>
      <c r="D49" s="13">
        <f t="shared" si="5"/>
        <v>7823</v>
      </c>
      <c r="E49" s="14">
        <v>7823</v>
      </c>
      <c r="F49" s="30" t="s">
        <v>25</v>
      </c>
      <c r="G49" s="13">
        <v>7823</v>
      </c>
      <c r="H49" s="14">
        <v>27</v>
      </c>
      <c r="I49" s="14">
        <f t="shared" si="6"/>
        <v>2329</v>
      </c>
      <c r="J49" s="14">
        <v>5467</v>
      </c>
    </row>
    <row r="50" spans="3:10" x14ac:dyDescent="0.2">
      <c r="C50" s="1" t="s">
        <v>103</v>
      </c>
      <c r="D50" s="13">
        <f t="shared" si="5"/>
        <v>15883</v>
      </c>
      <c r="E50" s="14">
        <v>15883</v>
      </c>
      <c r="F50" s="30" t="s">
        <v>25</v>
      </c>
      <c r="G50" s="13">
        <v>15883</v>
      </c>
      <c r="H50" s="14">
        <v>1239</v>
      </c>
      <c r="I50" s="14">
        <f t="shared" si="6"/>
        <v>3206</v>
      </c>
      <c r="J50" s="14">
        <v>11438</v>
      </c>
    </row>
    <row r="51" spans="3:10" x14ac:dyDescent="0.2">
      <c r="C51" s="1" t="s">
        <v>104</v>
      </c>
      <c r="D51" s="13">
        <f t="shared" si="5"/>
        <v>24232</v>
      </c>
      <c r="E51" s="14">
        <v>24232</v>
      </c>
      <c r="F51" s="30" t="s">
        <v>25</v>
      </c>
      <c r="G51" s="13">
        <v>24232</v>
      </c>
      <c r="H51" s="14">
        <v>1489</v>
      </c>
      <c r="I51" s="14">
        <f t="shared" si="6"/>
        <v>4184</v>
      </c>
      <c r="J51" s="14">
        <v>18559</v>
      </c>
    </row>
    <row r="52" spans="3:10" x14ac:dyDescent="0.2">
      <c r="C52" s="1" t="s">
        <v>105</v>
      </c>
      <c r="D52" s="13">
        <f t="shared" si="5"/>
        <v>7083</v>
      </c>
      <c r="E52" s="14">
        <v>7083</v>
      </c>
      <c r="F52" s="30" t="s">
        <v>25</v>
      </c>
      <c r="G52" s="13">
        <v>7083</v>
      </c>
      <c r="H52" s="14">
        <v>73</v>
      </c>
      <c r="I52" s="14">
        <f t="shared" si="6"/>
        <v>398</v>
      </c>
      <c r="J52" s="14">
        <v>6612</v>
      </c>
    </row>
    <row r="53" spans="3:10" x14ac:dyDescent="0.2">
      <c r="C53" s="1" t="s">
        <v>106</v>
      </c>
      <c r="D53" s="13">
        <f t="shared" si="5"/>
        <v>1108</v>
      </c>
      <c r="E53" s="14">
        <v>1108</v>
      </c>
      <c r="F53" s="30" t="s">
        <v>25</v>
      </c>
      <c r="G53" s="13">
        <v>1108</v>
      </c>
      <c r="H53" s="30" t="s">
        <v>25</v>
      </c>
      <c r="I53" s="14">
        <f t="shared" si="6"/>
        <v>35</v>
      </c>
      <c r="J53" s="14">
        <v>1073</v>
      </c>
    </row>
    <row r="54" spans="3:10" x14ac:dyDescent="0.2">
      <c r="C54" s="1" t="s">
        <v>107</v>
      </c>
      <c r="D54" s="13">
        <f t="shared" si="5"/>
        <v>8233</v>
      </c>
      <c r="E54" s="14">
        <v>8233</v>
      </c>
      <c r="F54" s="30" t="s">
        <v>25</v>
      </c>
      <c r="G54" s="13">
        <v>8233</v>
      </c>
      <c r="H54" s="14">
        <v>475</v>
      </c>
      <c r="I54" s="14">
        <f t="shared" si="6"/>
        <v>521</v>
      </c>
      <c r="J54" s="14">
        <v>7237</v>
      </c>
    </row>
    <row r="55" spans="3:10" x14ac:dyDescent="0.2">
      <c r="D55" s="6"/>
      <c r="G55" s="6"/>
    </row>
    <row r="56" spans="3:10" x14ac:dyDescent="0.2">
      <c r="C56" s="1" t="s">
        <v>108</v>
      </c>
      <c r="D56" s="13">
        <f t="shared" ref="D56:D62" si="7">E56+F56</f>
        <v>4371</v>
      </c>
      <c r="E56" s="14">
        <v>4371</v>
      </c>
      <c r="F56" s="30" t="s">
        <v>25</v>
      </c>
      <c r="G56" s="13">
        <v>4371</v>
      </c>
      <c r="H56" s="30" t="s">
        <v>25</v>
      </c>
      <c r="I56" s="14">
        <f t="shared" ref="I56:I62" si="8">G56-J56-H56</f>
        <v>129</v>
      </c>
      <c r="J56" s="14">
        <v>4242</v>
      </c>
    </row>
    <row r="57" spans="3:10" x14ac:dyDescent="0.2">
      <c r="C57" s="1" t="s">
        <v>109</v>
      </c>
      <c r="D57" s="13">
        <f t="shared" si="7"/>
        <v>19684</v>
      </c>
      <c r="E57" s="14">
        <v>19683</v>
      </c>
      <c r="F57" s="30">
        <v>1</v>
      </c>
      <c r="G57" s="13">
        <v>19684</v>
      </c>
      <c r="H57" s="14">
        <v>1333</v>
      </c>
      <c r="I57" s="14">
        <f t="shared" si="8"/>
        <v>1957</v>
      </c>
      <c r="J57" s="14">
        <v>16394</v>
      </c>
    </row>
    <row r="58" spans="3:10" x14ac:dyDescent="0.2">
      <c r="C58" s="1" t="s">
        <v>110</v>
      </c>
      <c r="D58" s="13">
        <f t="shared" si="7"/>
        <v>21014</v>
      </c>
      <c r="E58" s="14">
        <v>21014</v>
      </c>
      <c r="F58" s="30" t="s">
        <v>25</v>
      </c>
      <c r="G58" s="13">
        <v>21014</v>
      </c>
      <c r="H58" s="14">
        <v>1271</v>
      </c>
      <c r="I58" s="14">
        <f t="shared" si="8"/>
        <v>2969</v>
      </c>
      <c r="J58" s="14">
        <v>16774</v>
      </c>
    </row>
    <row r="59" spans="3:10" x14ac:dyDescent="0.2">
      <c r="C59" s="1" t="s">
        <v>111</v>
      </c>
      <c r="D59" s="13">
        <f t="shared" si="7"/>
        <v>3697</v>
      </c>
      <c r="E59" s="14">
        <v>3697</v>
      </c>
      <c r="F59" s="30" t="s">
        <v>25</v>
      </c>
      <c r="G59" s="13">
        <v>3697</v>
      </c>
      <c r="H59" s="14">
        <v>51</v>
      </c>
      <c r="I59" s="14">
        <f t="shared" si="8"/>
        <v>147</v>
      </c>
      <c r="J59" s="14">
        <v>3499</v>
      </c>
    </row>
    <row r="60" spans="3:10" x14ac:dyDescent="0.2">
      <c r="C60" s="1" t="s">
        <v>112</v>
      </c>
      <c r="D60" s="13">
        <f t="shared" si="7"/>
        <v>12012</v>
      </c>
      <c r="E60" s="14">
        <v>12012</v>
      </c>
      <c r="F60" s="30" t="s">
        <v>25</v>
      </c>
      <c r="G60" s="13">
        <v>12012</v>
      </c>
      <c r="H60" s="14">
        <v>1</v>
      </c>
      <c r="I60" s="14">
        <f t="shared" si="8"/>
        <v>530</v>
      </c>
      <c r="J60" s="14">
        <v>11481</v>
      </c>
    </row>
    <row r="61" spans="3:10" x14ac:dyDescent="0.2">
      <c r="C61" s="1" t="s">
        <v>113</v>
      </c>
      <c r="D61" s="13">
        <f t="shared" si="7"/>
        <v>16193</v>
      </c>
      <c r="E61" s="14">
        <v>16193</v>
      </c>
      <c r="F61" s="30" t="s">
        <v>25</v>
      </c>
      <c r="G61" s="13">
        <v>16193</v>
      </c>
      <c r="H61" s="14">
        <v>1072</v>
      </c>
      <c r="I61" s="14">
        <f t="shared" si="8"/>
        <v>313</v>
      </c>
      <c r="J61" s="14">
        <v>14808</v>
      </c>
    </row>
    <row r="62" spans="3:10" x14ac:dyDescent="0.2">
      <c r="C62" s="1" t="s">
        <v>114</v>
      </c>
      <c r="D62" s="13">
        <f t="shared" si="7"/>
        <v>7219</v>
      </c>
      <c r="E62" s="14">
        <v>7219</v>
      </c>
      <c r="F62" s="30" t="s">
        <v>25</v>
      </c>
      <c r="G62" s="13">
        <v>7219</v>
      </c>
      <c r="H62" s="30">
        <v>1</v>
      </c>
      <c r="I62" s="14">
        <f t="shared" si="8"/>
        <v>499</v>
      </c>
      <c r="J62" s="14">
        <v>6719</v>
      </c>
    </row>
    <row r="63" spans="3:10" x14ac:dyDescent="0.2">
      <c r="D63" s="6"/>
      <c r="G63" s="6"/>
    </row>
    <row r="64" spans="3:10" x14ac:dyDescent="0.2">
      <c r="C64" s="1" t="s">
        <v>115</v>
      </c>
      <c r="D64" s="13">
        <f t="shared" ref="D64:D70" si="9">E64+F64</f>
        <v>16102</v>
      </c>
      <c r="E64" s="14">
        <v>16097</v>
      </c>
      <c r="F64" s="14">
        <v>5</v>
      </c>
      <c r="G64" s="13">
        <v>16102</v>
      </c>
      <c r="H64" s="14">
        <v>248</v>
      </c>
      <c r="I64" s="14">
        <f t="shared" ref="I64:I70" si="10">G64-J64-H64</f>
        <v>1004</v>
      </c>
      <c r="J64" s="14">
        <v>14850</v>
      </c>
    </row>
    <row r="65" spans="1:10" x14ac:dyDescent="0.2">
      <c r="C65" s="1" t="s">
        <v>116</v>
      </c>
      <c r="D65" s="13">
        <f t="shared" si="9"/>
        <v>328</v>
      </c>
      <c r="E65" s="14">
        <v>328</v>
      </c>
      <c r="F65" s="30" t="s">
        <v>25</v>
      </c>
      <c r="G65" s="13">
        <v>328</v>
      </c>
      <c r="H65" s="30" t="s">
        <v>25</v>
      </c>
      <c r="I65" s="14">
        <f t="shared" si="10"/>
        <v>33</v>
      </c>
      <c r="J65" s="14">
        <v>295</v>
      </c>
    </row>
    <row r="66" spans="1:10" x14ac:dyDescent="0.2">
      <c r="C66" s="1" t="s">
        <v>117</v>
      </c>
      <c r="D66" s="13">
        <f t="shared" si="9"/>
        <v>3750</v>
      </c>
      <c r="E66" s="14">
        <v>3750</v>
      </c>
      <c r="F66" s="30" t="s">
        <v>25</v>
      </c>
      <c r="G66" s="13">
        <v>3750</v>
      </c>
      <c r="H66" s="30" t="s">
        <v>25</v>
      </c>
      <c r="I66" s="14">
        <f t="shared" si="10"/>
        <v>455</v>
      </c>
      <c r="J66" s="14">
        <v>3295</v>
      </c>
    </row>
    <row r="67" spans="1:10" x14ac:dyDescent="0.2">
      <c r="C67" s="1" t="s">
        <v>118</v>
      </c>
      <c r="D67" s="13">
        <f t="shared" si="9"/>
        <v>28209</v>
      </c>
      <c r="E67" s="14">
        <v>28209</v>
      </c>
      <c r="F67" s="30" t="s">
        <v>25</v>
      </c>
      <c r="G67" s="13">
        <v>28209</v>
      </c>
      <c r="H67" s="14">
        <v>820</v>
      </c>
      <c r="I67" s="14">
        <f t="shared" si="10"/>
        <v>2557</v>
      </c>
      <c r="J67" s="14">
        <v>24832</v>
      </c>
    </row>
    <row r="68" spans="1:10" x14ac:dyDescent="0.2">
      <c r="C68" s="1" t="s">
        <v>119</v>
      </c>
      <c r="D68" s="13">
        <f t="shared" si="9"/>
        <v>16687</v>
      </c>
      <c r="E68" s="14">
        <v>16687</v>
      </c>
      <c r="F68" s="30" t="s">
        <v>25</v>
      </c>
      <c r="G68" s="13">
        <v>16687</v>
      </c>
      <c r="H68" s="14">
        <v>929</v>
      </c>
      <c r="I68" s="14">
        <f t="shared" si="10"/>
        <v>1496</v>
      </c>
      <c r="J68" s="14">
        <v>14262</v>
      </c>
    </row>
    <row r="69" spans="1:10" x14ac:dyDescent="0.2">
      <c r="C69" s="1" t="s">
        <v>120</v>
      </c>
      <c r="D69" s="13">
        <f t="shared" si="9"/>
        <v>18698</v>
      </c>
      <c r="E69" s="14">
        <v>18695</v>
      </c>
      <c r="F69" s="14">
        <v>3</v>
      </c>
      <c r="G69" s="13">
        <v>18698</v>
      </c>
      <c r="H69" s="14">
        <v>3280</v>
      </c>
      <c r="I69" s="14">
        <f t="shared" si="10"/>
        <v>1613</v>
      </c>
      <c r="J69" s="14">
        <v>13805</v>
      </c>
    </row>
    <row r="70" spans="1:10" x14ac:dyDescent="0.2">
      <c r="C70" s="1" t="s">
        <v>121</v>
      </c>
      <c r="D70" s="13">
        <f t="shared" si="9"/>
        <v>4525</v>
      </c>
      <c r="E70" s="14">
        <v>4525</v>
      </c>
      <c r="F70" s="30" t="s">
        <v>25</v>
      </c>
      <c r="G70" s="13">
        <v>4525</v>
      </c>
      <c r="H70" s="14">
        <v>355</v>
      </c>
      <c r="I70" s="14">
        <f t="shared" si="10"/>
        <v>828</v>
      </c>
      <c r="J70" s="14">
        <v>3342</v>
      </c>
    </row>
    <row r="71" spans="1:10" ht="18" thickBot="1" x14ac:dyDescent="0.25">
      <c r="B71" s="4"/>
      <c r="C71" s="4"/>
      <c r="D71" s="19"/>
      <c r="E71" s="4"/>
      <c r="F71" s="4"/>
      <c r="G71" s="19"/>
      <c r="H71" s="4"/>
      <c r="I71" s="4"/>
      <c r="J71" s="4"/>
    </row>
    <row r="72" spans="1:10" x14ac:dyDescent="0.2">
      <c r="D72" s="1" t="s">
        <v>141</v>
      </c>
    </row>
    <row r="73" spans="1:10" x14ac:dyDescent="0.2">
      <c r="A73" s="1"/>
    </row>
  </sheetData>
  <phoneticPr fontId="2"/>
  <pageMargins left="0.37" right="0.56999999999999995" top="0.56999999999999995" bottom="0.48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8" width="13.375" style="2" customWidth="1"/>
    <col min="9" max="256" width="12.125" style="2"/>
    <col min="257" max="257" width="13.375" style="2" customWidth="1"/>
    <col min="258" max="258" width="15.875" style="2" customWidth="1"/>
    <col min="259" max="264" width="13.375" style="2" customWidth="1"/>
    <col min="265" max="512" width="12.125" style="2"/>
    <col min="513" max="513" width="13.375" style="2" customWidth="1"/>
    <col min="514" max="514" width="15.875" style="2" customWidth="1"/>
    <col min="515" max="520" width="13.375" style="2" customWidth="1"/>
    <col min="521" max="768" width="12.125" style="2"/>
    <col min="769" max="769" width="13.375" style="2" customWidth="1"/>
    <col min="770" max="770" width="15.875" style="2" customWidth="1"/>
    <col min="771" max="776" width="13.375" style="2" customWidth="1"/>
    <col min="777" max="1024" width="12.125" style="2"/>
    <col min="1025" max="1025" width="13.375" style="2" customWidth="1"/>
    <col min="1026" max="1026" width="15.875" style="2" customWidth="1"/>
    <col min="1027" max="1032" width="13.375" style="2" customWidth="1"/>
    <col min="1033" max="1280" width="12.125" style="2"/>
    <col min="1281" max="1281" width="13.375" style="2" customWidth="1"/>
    <col min="1282" max="1282" width="15.875" style="2" customWidth="1"/>
    <col min="1283" max="1288" width="13.375" style="2" customWidth="1"/>
    <col min="1289" max="1536" width="12.125" style="2"/>
    <col min="1537" max="1537" width="13.375" style="2" customWidth="1"/>
    <col min="1538" max="1538" width="15.875" style="2" customWidth="1"/>
    <col min="1539" max="1544" width="13.375" style="2" customWidth="1"/>
    <col min="1545" max="1792" width="12.125" style="2"/>
    <col min="1793" max="1793" width="13.375" style="2" customWidth="1"/>
    <col min="1794" max="1794" width="15.875" style="2" customWidth="1"/>
    <col min="1795" max="1800" width="13.375" style="2" customWidth="1"/>
    <col min="1801" max="2048" width="12.125" style="2"/>
    <col min="2049" max="2049" width="13.375" style="2" customWidth="1"/>
    <col min="2050" max="2050" width="15.875" style="2" customWidth="1"/>
    <col min="2051" max="2056" width="13.375" style="2" customWidth="1"/>
    <col min="2057" max="2304" width="12.125" style="2"/>
    <col min="2305" max="2305" width="13.375" style="2" customWidth="1"/>
    <col min="2306" max="2306" width="15.875" style="2" customWidth="1"/>
    <col min="2307" max="2312" width="13.375" style="2" customWidth="1"/>
    <col min="2313" max="2560" width="12.125" style="2"/>
    <col min="2561" max="2561" width="13.375" style="2" customWidth="1"/>
    <col min="2562" max="2562" width="15.875" style="2" customWidth="1"/>
    <col min="2563" max="2568" width="13.375" style="2" customWidth="1"/>
    <col min="2569" max="2816" width="12.125" style="2"/>
    <col min="2817" max="2817" width="13.375" style="2" customWidth="1"/>
    <col min="2818" max="2818" width="15.875" style="2" customWidth="1"/>
    <col min="2819" max="2824" width="13.375" style="2" customWidth="1"/>
    <col min="2825" max="3072" width="12.125" style="2"/>
    <col min="3073" max="3073" width="13.375" style="2" customWidth="1"/>
    <col min="3074" max="3074" width="15.875" style="2" customWidth="1"/>
    <col min="3075" max="3080" width="13.375" style="2" customWidth="1"/>
    <col min="3081" max="3328" width="12.125" style="2"/>
    <col min="3329" max="3329" width="13.375" style="2" customWidth="1"/>
    <col min="3330" max="3330" width="15.875" style="2" customWidth="1"/>
    <col min="3331" max="3336" width="13.375" style="2" customWidth="1"/>
    <col min="3337" max="3584" width="12.125" style="2"/>
    <col min="3585" max="3585" width="13.375" style="2" customWidth="1"/>
    <col min="3586" max="3586" width="15.875" style="2" customWidth="1"/>
    <col min="3587" max="3592" width="13.375" style="2" customWidth="1"/>
    <col min="3593" max="3840" width="12.125" style="2"/>
    <col min="3841" max="3841" width="13.375" style="2" customWidth="1"/>
    <col min="3842" max="3842" width="15.875" style="2" customWidth="1"/>
    <col min="3843" max="3848" width="13.375" style="2" customWidth="1"/>
    <col min="3849" max="4096" width="12.125" style="2"/>
    <col min="4097" max="4097" width="13.375" style="2" customWidth="1"/>
    <col min="4098" max="4098" width="15.875" style="2" customWidth="1"/>
    <col min="4099" max="4104" width="13.375" style="2" customWidth="1"/>
    <col min="4105" max="4352" width="12.125" style="2"/>
    <col min="4353" max="4353" width="13.375" style="2" customWidth="1"/>
    <col min="4354" max="4354" width="15.875" style="2" customWidth="1"/>
    <col min="4355" max="4360" width="13.375" style="2" customWidth="1"/>
    <col min="4361" max="4608" width="12.125" style="2"/>
    <col min="4609" max="4609" width="13.375" style="2" customWidth="1"/>
    <col min="4610" max="4610" width="15.875" style="2" customWidth="1"/>
    <col min="4611" max="4616" width="13.375" style="2" customWidth="1"/>
    <col min="4617" max="4864" width="12.125" style="2"/>
    <col min="4865" max="4865" width="13.375" style="2" customWidth="1"/>
    <col min="4866" max="4866" width="15.875" style="2" customWidth="1"/>
    <col min="4867" max="4872" width="13.375" style="2" customWidth="1"/>
    <col min="4873" max="5120" width="12.125" style="2"/>
    <col min="5121" max="5121" width="13.375" style="2" customWidth="1"/>
    <col min="5122" max="5122" width="15.875" style="2" customWidth="1"/>
    <col min="5123" max="5128" width="13.375" style="2" customWidth="1"/>
    <col min="5129" max="5376" width="12.125" style="2"/>
    <col min="5377" max="5377" width="13.375" style="2" customWidth="1"/>
    <col min="5378" max="5378" width="15.875" style="2" customWidth="1"/>
    <col min="5379" max="5384" width="13.375" style="2" customWidth="1"/>
    <col min="5385" max="5632" width="12.125" style="2"/>
    <col min="5633" max="5633" width="13.375" style="2" customWidth="1"/>
    <col min="5634" max="5634" width="15.875" style="2" customWidth="1"/>
    <col min="5635" max="5640" width="13.375" style="2" customWidth="1"/>
    <col min="5641" max="5888" width="12.125" style="2"/>
    <col min="5889" max="5889" width="13.375" style="2" customWidth="1"/>
    <col min="5890" max="5890" width="15.875" style="2" customWidth="1"/>
    <col min="5891" max="5896" width="13.375" style="2" customWidth="1"/>
    <col min="5897" max="6144" width="12.125" style="2"/>
    <col min="6145" max="6145" width="13.375" style="2" customWidth="1"/>
    <col min="6146" max="6146" width="15.875" style="2" customWidth="1"/>
    <col min="6147" max="6152" width="13.375" style="2" customWidth="1"/>
    <col min="6153" max="6400" width="12.125" style="2"/>
    <col min="6401" max="6401" width="13.375" style="2" customWidth="1"/>
    <col min="6402" max="6402" width="15.875" style="2" customWidth="1"/>
    <col min="6403" max="6408" width="13.375" style="2" customWidth="1"/>
    <col min="6409" max="6656" width="12.125" style="2"/>
    <col min="6657" max="6657" width="13.375" style="2" customWidth="1"/>
    <col min="6658" max="6658" width="15.875" style="2" customWidth="1"/>
    <col min="6659" max="6664" width="13.375" style="2" customWidth="1"/>
    <col min="6665" max="6912" width="12.125" style="2"/>
    <col min="6913" max="6913" width="13.375" style="2" customWidth="1"/>
    <col min="6914" max="6914" width="15.875" style="2" customWidth="1"/>
    <col min="6915" max="6920" width="13.375" style="2" customWidth="1"/>
    <col min="6921" max="7168" width="12.125" style="2"/>
    <col min="7169" max="7169" width="13.375" style="2" customWidth="1"/>
    <col min="7170" max="7170" width="15.875" style="2" customWidth="1"/>
    <col min="7171" max="7176" width="13.375" style="2" customWidth="1"/>
    <col min="7177" max="7424" width="12.125" style="2"/>
    <col min="7425" max="7425" width="13.375" style="2" customWidth="1"/>
    <col min="7426" max="7426" width="15.875" style="2" customWidth="1"/>
    <col min="7427" max="7432" width="13.375" style="2" customWidth="1"/>
    <col min="7433" max="7680" width="12.125" style="2"/>
    <col min="7681" max="7681" width="13.375" style="2" customWidth="1"/>
    <col min="7682" max="7682" width="15.875" style="2" customWidth="1"/>
    <col min="7683" max="7688" width="13.375" style="2" customWidth="1"/>
    <col min="7689" max="7936" width="12.125" style="2"/>
    <col min="7937" max="7937" width="13.375" style="2" customWidth="1"/>
    <col min="7938" max="7938" width="15.875" style="2" customWidth="1"/>
    <col min="7939" max="7944" width="13.375" style="2" customWidth="1"/>
    <col min="7945" max="8192" width="12.125" style="2"/>
    <col min="8193" max="8193" width="13.375" style="2" customWidth="1"/>
    <col min="8194" max="8194" width="15.875" style="2" customWidth="1"/>
    <col min="8195" max="8200" width="13.375" style="2" customWidth="1"/>
    <col min="8201" max="8448" width="12.125" style="2"/>
    <col min="8449" max="8449" width="13.375" style="2" customWidth="1"/>
    <col min="8450" max="8450" width="15.875" style="2" customWidth="1"/>
    <col min="8451" max="8456" width="13.375" style="2" customWidth="1"/>
    <col min="8457" max="8704" width="12.125" style="2"/>
    <col min="8705" max="8705" width="13.375" style="2" customWidth="1"/>
    <col min="8706" max="8706" width="15.875" style="2" customWidth="1"/>
    <col min="8707" max="8712" width="13.375" style="2" customWidth="1"/>
    <col min="8713" max="8960" width="12.125" style="2"/>
    <col min="8961" max="8961" width="13.375" style="2" customWidth="1"/>
    <col min="8962" max="8962" width="15.875" style="2" customWidth="1"/>
    <col min="8963" max="8968" width="13.375" style="2" customWidth="1"/>
    <col min="8969" max="9216" width="12.125" style="2"/>
    <col min="9217" max="9217" width="13.375" style="2" customWidth="1"/>
    <col min="9218" max="9218" width="15.875" style="2" customWidth="1"/>
    <col min="9219" max="9224" width="13.375" style="2" customWidth="1"/>
    <col min="9225" max="9472" width="12.125" style="2"/>
    <col min="9473" max="9473" width="13.375" style="2" customWidth="1"/>
    <col min="9474" max="9474" width="15.875" style="2" customWidth="1"/>
    <col min="9475" max="9480" width="13.375" style="2" customWidth="1"/>
    <col min="9481" max="9728" width="12.125" style="2"/>
    <col min="9729" max="9729" width="13.375" style="2" customWidth="1"/>
    <col min="9730" max="9730" width="15.875" style="2" customWidth="1"/>
    <col min="9731" max="9736" width="13.375" style="2" customWidth="1"/>
    <col min="9737" max="9984" width="12.125" style="2"/>
    <col min="9985" max="9985" width="13.375" style="2" customWidth="1"/>
    <col min="9986" max="9986" width="15.875" style="2" customWidth="1"/>
    <col min="9987" max="9992" width="13.375" style="2" customWidth="1"/>
    <col min="9993" max="10240" width="12.125" style="2"/>
    <col min="10241" max="10241" width="13.375" style="2" customWidth="1"/>
    <col min="10242" max="10242" width="15.875" style="2" customWidth="1"/>
    <col min="10243" max="10248" width="13.375" style="2" customWidth="1"/>
    <col min="10249" max="10496" width="12.125" style="2"/>
    <col min="10497" max="10497" width="13.375" style="2" customWidth="1"/>
    <col min="10498" max="10498" width="15.875" style="2" customWidth="1"/>
    <col min="10499" max="10504" width="13.375" style="2" customWidth="1"/>
    <col min="10505" max="10752" width="12.125" style="2"/>
    <col min="10753" max="10753" width="13.375" style="2" customWidth="1"/>
    <col min="10754" max="10754" width="15.875" style="2" customWidth="1"/>
    <col min="10755" max="10760" width="13.375" style="2" customWidth="1"/>
    <col min="10761" max="11008" width="12.125" style="2"/>
    <col min="11009" max="11009" width="13.375" style="2" customWidth="1"/>
    <col min="11010" max="11010" width="15.875" style="2" customWidth="1"/>
    <col min="11011" max="11016" width="13.375" style="2" customWidth="1"/>
    <col min="11017" max="11264" width="12.125" style="2"/>
    <col min="11265" max="11265" width="13.375" style="2" customWidth="1"/>
    <col min="11266" max="11266" width="15.875" style="2" customWidth="1"/>
    <col min="11267" max="11272" width="13.375" style="2" customWidth="1"/>
    <col min="11273" max="11520" width="12.125" style="2"/>
    <col min="11521" max="11521" width="13.375" style="2" customWidth="1"/>
    <col min="11522" max="11522" width="15.875" style="2" customWidth="1"/>
    <col min="11523" max="11528" width="13.375" style="2" customWidth="1"/>
    <col min="11529" max="11776" width="12.125" style="2"/>
    <col min="11777" max="11777" width="13.375" style="2" customWidth="1"/>
    <col min="11778" max="11778" width="15.875" style="2" customWidth="1"/>
    <col min="11779" max="11784" width="13.375" style="2" customWidth="1"/>
    <col min="11785" max="12032" width="12.125" style="2"/>
    <col min="12033" max="12033" width="13.375" style="2" customWidth="1"/>
    <col min="12034" max="12034" width="15.875" style="2" customWidth="1"/>
    <col min="12035" max="12040" width="13.375" style="2" customWidth="1"/>
    <col min="12041" max="12288" width="12.125" style="2"/>
    <col min="12289" max="12289" width="13.375" style="2" customWidth="1"/>
    <col min="12290" max="12290" width="15.875" style="2" customWidth="1"/>
    <col min="12291" max="12296" width="13.375" style="2" customWidth="1"/>
    <col min="12297" max="12544" width="12.125" style="2"/>
    <col min="12545" max="12545" width="13.375" style="2" customWidth="1"/>
    <col min="12546" max="12546" width="15.875" style="2" customWidth="1"/>
    <col min="12547" max="12552" width="13.375" style="2" customWidth="1"/>
    <col min="12553" max="12800" width="12.125" style="2"/>
    <col min="12801" max="12801" width="13.375" style="2" customWidth="1"/>
    <col min="12802" max="12802" width="15.875" style="2" customWidth="1"/>
    <col min="12803" max="12808" width="13.375" style="2" customWidth="1"/>
    <col min="12809" max="13056" width="12.125" style="2"/>
    <col min="13057" max="13057" width="13.375" style="2" customWidth="1"/>
    <col min="13058" max="13058" width="15.875" style="2" customWidth="1"/>
    <col min="13059" max="13064" width="13.375" style="2" customWidth="1"/>
    <col min="13065" max="13312" width="12.125" style="2"/>
    <col min="13313" max="13313" width="13.375" style="2" customWidth="1"/>
    <col min="13314" max="13314" width="15.875" style="2" customWidth="1"/>
    <col min="13315" max="13320" width="13.375" style="2" customWidth="1"/>
    <col min="13321" max="13568" width="12.125" style="2"/>
    <col min="13569" max="13569" width="13.375" style="2" customWidth="1"/>
    <col min="13570" max="13570" width="15.875" style="2" customWidth="1"/>
    <col min="13571" max="13576" width="13.375" style="2" customWidth="1"/>
    <col min="13577" max="13824" width="12.125" style="2"/>
    <col min="13825" max="13825" width="13.375" style="2" customWidth="1"/>
    <col min="13826" max="13826" width="15.875" style="2" customWidth="1"/>
    <col min="13827" max="13832" width="13.375" style="2" customWidth="1"/>
    <col min="13833" max="14080" width="12.125" style="2"/>
    <col min="14081" max="14081" width="13.375" style="2" customWidth="1"/>
    <col min="14082" max="14082" width="15.875" style="2" customWidth="1"/>
    <col min="14083" max="14088" width="13.375" style="2" customWidth="1"/>
    <col min="14089" max="14336" width="12.125" style="2"/>
    <col min="14337" max="14337" width="13.375" style="2" customWidth="1"/>
    <col min="14338" max="14338" width="15.875" style="2" customWidth="1"/>
    <col min="14339" max="14344" width="13.375" style="2" customWidth="1"/>
    <col min="14345" max="14592" width="12.125" style="2"/>
    <col min="14593" max="14593" width="13.375" style="2" customWidth="1"/>
    <col min="14594" max="14594" width="15.875" style="2" customWidth="1"/>
    <col min="14595" max="14600" width="13.375" style="2" customWidth="1"/>
    <col min="14601" max="14848" width="12.125" style="2"/>
    <col min="14849" max="14849" width="13.375" style="2" customWidth="1"/>
    <col min="14850" max="14850" width="15.875" style="2" customWidth="1"/>
    <col min="14851" max="14856" width="13.375" style="2" customWidth="1"/>
    <col min="14857" max="15104" width="12.125" style="2"/>
    <col min="15105" max="15105" width="13.375" style="2" customWidth="1"/>
    <col min="15106" max="15106" width="15.875" style="2" customWidth="1"/>
    <col min="15107" max="15112" width="13.375" style="2" customWidth="1"/>
    <col min="15113" max="15360" width="12.125" style="2"/>
    <col min="15361" max="15361" width="13.375" style="2" customWidth="1"/>
    <col min="15362" max="15362" width="15.875" style="2" customWidth="1"/>
    <col min="15363" max="15368" width="13.375" style="2" customWidth="1"/>
    <col min="15369" max="15616" width="12.125" style="2"/>
    <col min="15617" max="15617" width="13.375" style="2" customWidth="1"/>
    <col min="15618" max="15618" width="15.875" style="2" customWidth="1"/>
    <col min="15619" max="15624" width="13.375" style="2" customWidth="1"/>
    <col min="15625" max="15872" width="12.125" style="2"/>
    <col min="15873" max="15873" width="13.375" style="2" customWidth="1"/>
    <col min="15874" max="15874" width="15.875" style="2" customWidth="1"/>
    <col min="15875" max="15880" width="13.375" style="2" customWidth="1"/>
    <col min="15881" max="16128" width="12.125" style="2"/>
    <col min="16129" max="16129" width="13.375" style="2" customWidth="1"/>
    <col min="16130" max="16130" width="15.875" style="2" customWidth="1"/>
    <col min="16131" max="16136" width="13.375" style="2" customWidth="1"/>
    <col min="16137" max="16384" width="12.125" style="2"/>
  </cols>
  <sheetData>
    <row r="1" spans="1:11" x14ac:dyDescent="0.2">
      <c r="A1" s="1"/>
    </row>
    <row r="6" spans="1:11" x14ac:dyDescent="0.2">
      <c r="E6" s="3" t="s">
        <v>142</v>
      </c>
    </row>
    <row r="7" spans="1:11" ht="18" thickBot="1" x14ac:dyDescent="0.25">
      <c r="B7" s="4"/>
      <c r="C7" s="4"/>
      <c r="D7" s="4"/>
      <c r="E7" s="4"/>
      <c r="F7" s="5" t="s">
        <v>143</v>
      </c>
      <c r="G7" s="4"/>
      <c r="H7" s="4"/>
      <c r="I7" s="4"/>
      <c r="J7" s="4"/>
      <c r="K7" s="5" t="s">
        <v>144</v>
      </c>
    </row>
    <row r="8" spans="1:11" x14ac:dyDescent="0.2">
      <c r="C8" s="6"/>
      <c r="D8" s="7"/>
      <c r="E8" s="7"/>
      <c r="F8" s="7"/>
      <c r="G8" s="7"/>
      <c r="H8" s="7"/>
      <c r="I8" s="7"/>
      <c r="J8" s="7"/>
      <c r="K8" s="7"/>
    </row>
    <row r="9" spans="1:11" x14ac:dyDescent="0.2">
      <c r="C9" s="6"/>
      <c r="D9" s="6"/>
      <c r="E9" s="7"/>
      <c r="F9" s="7"/>
      <c r="G9" s="7"/>
      <c r="H9" s="7"/>
      <c r="I9" s="6"/>
      <c r="J9" s="6"/>
      <c r="K9" s="6"/>
    </row>
    <row r="10" spans="1:11" x14ac:dyDescent="0.2">
      <c r="C10" s="6"/>
      <c r="D10" s="9" t="s">
        <v>145</v>
      </c>
      <c r="E10" s="22" t="s">
        <v>146</v>
      </c>
      <c r="F10" s="7"/>
      <c r="G10" s="22" t="s">
        <v>147</v>
      </c>
      <c r="H10" s="7"/>
      <c r="I10" s="9" t="s">
        <v>148</v>
      </c>
      <c r="J10" s="9" t="s">
        <v>149</v>
      </c>
      <c r="K10" s="9" t="s">
        <v>150</v>
      </c>
    </row>
    <row r="11" spans="1:11" x14ac:dyDescent="0.2">
      <c r="B11" s="7"/>
      <c r="C11" s="11" t="s">
        <v>151</v>
      </c>
      <c r="D11" s="11" t="s">
        <v>33</v>
      </c>
      <c r="E11" s="11" t="s">
        <v>152</v>
      </c>
      <c r="F11" s="11" t="s">
        <v>153</v>
      </c>
      <c r="G11" s="11" t="s">
        <v>152</v>
      </c>
      <c r="H11" s="11" t="s">
        <v>153</v>
      </c>
      <c r="I11" s="10"/>
      <c r="J11" s="10"/>
      <c r="K11" s="10"/>
    </row>
    <row r="12" spans="1:11" x14ac:dyDescent="0.2">
      <c r="C12" s="6"/>
    </row>
    <row r="13" spans="1:11" x14ac:dyDescent="0.2">
      <c r="B13" s="16" t="s">
        <v>71</v>
      </c>
      <c r="C13" s="17">
        <f t="shared" ref="C13:K13" si="0">SUM(C15:C70)</f>
        <v>362137</v>
      </c>
      <c r="D13" s="27">
        <f t="shared" si="0"/>
        <v>357190</v>
      </c>
      <c r="E13" s="27">
        <f t="shared" si="0"/>
        <v>220250</v>
      </c>
      <c r="F13" s="27">
        <f t="shared" si="0"/>
        <v>1125</v>
      </c>
      <c r="G13" s="27">
        <f t="shared" si="0"/>
        <v>10089</v>
      </c>
      <c r="H13" s="27">
        <f t="shared" si="0"/>
        <v>125726</v>
      </c>
      <c r="I13" s="27">
        <f t="shared" si="0"/>
        <v>2209</v>
      </c>
      <c r="J13" s="27">
        <f t="shared" si="0"/>
        <v>1492</v>
      </c>
      <c r="K13" s="27">
        <f t="shared" si="0"/>
        <v>1246</v>
      </c>
    </row>
    <row r="14" spans="1:11" x14ac:dyDescent="0.2">
      <c r="C14" s="6"/>
    </row>
    <row r="15" spans="1:11" x14ac:dyDescent="0.2">
      <c r="B15" s="1" t="s">
        <v>72</v>
      </c>
      <c r="C15" s="13">
        <f t="shared" ref="C15:C21" si="1">D15+I15+J15+K15</f>
        <v>6279</v>
      </c>
      <c r="D15" s="26">
        <f t="shared" ref="D15:D21" si="2">E15+F15+G15+H15</f>
        <v>6083</v>
      </c>
      <c r="E15" s="14">
        <v>493</v>
      </c>
      <c r="F15" s="14">
        <v>72</v>
      </c>
      <c r="G15" s="14">
        <v>1211</v>
      </c>
      <c r="H15" s="14">
        <v>4307</v>
      </c>
      <c r="I15" s="14">
        <v>99</v>
      </c>
      <c r="J15" s="14">
        <v>8</v>
      </c>
      <c r="K15" s="14">
        <v>89</v>
      </c>
    </row>
    <row r="16" spans="1:11" x14ac:dyDescent="0.2">
      <c r="B16" s="1" t="s">
        <v>73</v>
      </c>
      <c r="C16" s="13">
        <f t="shared" si="1"/>
        <v>2813</v>
      </c>
      <c r="D16" s="26">
        <f t="shared" si="2"/>
        <v>2661</v>
      </c>
      <c r="E16" s="14">
        <v>678</v>
      </c>
      <c r="F16" s="14">
        <v>69</v>
      </c>
      <c r="G16" s="14">
        <v>87</v>
      </c>
      <c r="H16" s="14">
        <v>1827</v>
      </c>
      <c r="I16" s="14">
        <v>73</v>
      </c>
      <c r="J16" s="30" t="s">
        <v>154</v>
      </c>
      <c r="K16" s="14">
        <v>79</v>
      </c>
    </row>
    <row r="17" spans="2:11" x14ac:dyDescent="0.2">
      <c r="B17" s="1" t="s">
        <v>74</v>
      </c>
      <c r="C17" s="13">
        <f t="shared" si="1"/>
        <v>6707</v>
      </c>
      <c r="D17" s="26">
        <f t="shared" si="2"/>
        <v>6639</v>
      </c>
      <c r="E17" s="14">
        <v>4098</v>
      </c>
      <c r="F17" s="14">
        <v>208</v>
      </c>
      <c r="G17" s="14">
        <v>994</v>
      </c>
      <c r="H17" s="14">
        <v>1339</v>
      </c>
      <c r="I17" s="14">
        <v>63</v>
      </c>
      <c r="J17" s="14">
        <v>1</v>
      </c>
      <c r="K17" s="14">
        <v>4</v>
      </c>
    </row>
    <row r="18" spans="2:11" x14ac:dyDescent="0.2">
      <c r="B18" s="1" t="s">
        <v>75</v>
      </c>
      <c r="C18" s="13">
        <f t="shared" si="1"/>
        <v>662</v>
      </c>
      <c r="D18" s="26">
        <f t="shared" si="2"/>
        <v>655</v>
      </c>
      <c r="E18" s="14">
        <v>2</v>
      </c>
      <c r="F18" s="14">
        <v>1</v>
      </c>
      <c r="G18" s="14">
        <v>79</v>
      </c>
      <c r="H18" s="14">
        <v>573</v>
      </c>
      <c r="I18" s="14">
        <v>7</v>
      </c>
      <c r="J18" s="30" t="s">
        <v>154</v>
      </c>
      <c r="K18" s="30" t="s">
        <v>154</v>
      </c>
    </row>
    <row r="19" spans="2:11" x14ac:dyDescent="0.2">
      <c r="B19" s="1" t="s">
        <v>76</v>
      </c>
      <c r="C19" s="13">
        <f t="shared" si="1"/>
        <v>1622</v>
      </c>
      <c r="D19" s="26">
        <f t="shared" si="2"/>
        <v>1607</v>
      </c>
      <c r="E19" s="14">
        <v>35</v>
      </c>
      <c r="F19" s="14">
        <v>1</v>
      </c>
      <c r="G19" s="14">
        <v>76</v>
      </c>
      <c r="H19" s="14">
        <v>1495</v>
      </c>
      <c r="I19" s="30" t="s">
        <v>154</v>
      </c>
      <c r="J19" s="30" t="s">
        <v>154</v>
      </c>
      <c r="K19" s="14">
        <v>15</v>
      </c>
    </row>
    <row r="20" spans="2:11" x14ac:dyDescent="0.2">
      <c r="B20" s="1" t="s">
        <v>77</v>
      </c>
      <c r="C20" s="13">
        <f t="shared" si="1"/>
        <v>7551</v>
      </c>
      <c r="D20" s="26">
        <f t="shared" si="2"/>
        <v>7410</v>
      </c>
      <c r="E20" s="14">
        <v>2639</v>
      </c>
      <c r="F20" s="30" t="s">
        <v>154</v>
      </c>
      <c r="G20" s="14">
        <v>466</v>
      </c>
      <c r="H20" s="14">
        <v>4305</v>
      </c>
      <c r="I20" s="14">
        <v>63</v>
      </c>
      <c r="J20" s="30">
        <v>1</v>
      </c>
      <c r="K20" s="14">
        <v>77</v>
      </c>
    </row>
    <row r="21" spans="2:11" x14ac:dyDescent="0.2">
      <c r="B21" s="1" t="s">
        <v>78</v>
      </c>
      <c r="C21" s="13">
        <f t="shared" si="1"/>
        <v>6487</v>
      </c>
      <c r="D21" s="26">
        <f t="shared" si="2"/>
        <v>6426</v>
      </c>
      <c r="E21" s="14">
        <v>4791</v>
      </c>
      <c r="F21" s="14">
        <v>18</v>
      </c>
      <c r="G21" s="14">
        <v>269</v>
      </c>
      <c r="H21" s="14">
        <v>1348</v>
      </c>
      <c r="I21" s="14">
        <v>8</v>
      </c>
      <c r="J21" s="14">
        <v>16</v>
      </c>
      <c r="K21" s="14">
        <v>37</v>
      </c>
    </row>
    <row r="22" spans="2:11" x14ac:dyDescent="0.2">
      <c r="C22" s="6"/>
      <c r="E22" s="14"/>
      <c r="F22" s="14"/>
      <c r="G22" s="14"/>
      <c r="H22" s="14"/>
      <c r="I22" s="14"/>
      <c r="J22" s="14"/>
      <c r="K22" s="14"/>
    </row>
    <row r="23" spans="2:11" x14ac:dyDescent="0.2">
      <c r="B23" s="1" t="s">
        <v>79</v>
      </c>
      <c r="C23" s="13">
        <f t="shared" ref="C23:C31" si="3">D23+I23+J23+K23</f>
        <v>1111</v>
      </c>
      <c r="D23" s="26">
        <f t="shared" ref="D23:D31" si="4">E23+F23+G23+H23</f>
        <v>1036</v>
      </c>
      <c r="E23" s="14">
        <v>70</v>
      </c>
      <c r="F23" s="30" t="s">
        <v>154</v>
      </c>
      <c r="G23" s="14">
        <v>3</v>
      </c>
      <c r="H23" s="14">
        <v>963</v>
      </c>
      <c r="I23" s="14">
        <v>46</v>
      </c>
      <c r="J23" s="30" t="s">
        <v>154</v>
      </c>
      <c r="K23" s="30">
        <v>29</v>
      </c>
    </row>
    <row r="24" spans="2:11" x14ac:dyDescent="0.2">
      <c r="B24" s="1" t="s">
        <v>80</v>
      </c>
      <c r="C24" s="13">
        <f t="shared" si="3"/>
        <v>2410</v>
      </c>
      <c r="D24" s="26">
        <f t="shared" si="4"/>
        <v>2231</v>
      </c>
      <c r="E24" s="14">
        <v>1054</v>
      </c>
      <c r="F24" s="14">
        <v>6</v>
      </c>
      <c r="G24" s="14">
        <v>32</v>
      </c>
      <c r="H24" s="14">
        <v>1139</v>
      </c>
      <c r="I24" s="14">
        <v>166</v>
      </c>
      <c r="J24" s="14">
        <v>3</v>
      </c>
      <c r="K24" s="14">
        <v>10</v>
      </c>
    </row>
    <row r="25" spans="2:11" x14ac:dyDescent="0.2">
      <c r="B25" s="1" t="s">
        <v>81</v>
      </c>
      <c r="C25" s="13">
        <f t="shared" si="3"/>
        <v>7220</v>
      </c>
      <c r="D25" s="26">
        <f t="shared" si="4"/>
        <v>6796</v>
      </c>
      <c r="E25" s="14">
        <v>5401</v>
      </c>
      <c r="F25" s="14">
        <v>10</v>
      </c>
      <c r="G25" s="14">
        <v>59</v>
      </c>
      <c r="H25" s="14">
        <v>1326</v>
      </c>
      <c r="I25" s="14">
        <v>416</v>
      </c>
      <c r="J25" s="14">
        <v>5</v>
      </c>
      <c r="K25" s="14">
        <v>3</v>
      </c>
    </row>
    <row r="26" spans="2:11" x14ac:dyDescent="0.2">
      <c r="B26" s="1" t="s">
        <v>82</v>
      </c>
      <c r="C26" s="13">
        <f t="shared" si="3"/>
        <v>2392</v>
      </c>
      <c r="D26" s="26">
        <f t="shared" si="4"/>
        <v>2349</v>
      </c>
      <c r="E26" s="14">
        <v>973</v>
      </c>
      <c r="F26" s="14">
        <v>11</v>
      </c>
      <c r="G26" s="14">
        <v>160</v>
      </c>
      <c r="H26" s="14">
        <v>1205</v>
      </c>
      <c r="I26" s="14">
        <v>7</v>
      </c>
      <c r="J26" s="30">
        <v>1</v>
      </c>
      <c r="K26" s="14">
        <v>35</v>
      </c>
    </row>
    <row r="27" spans="2:11" x14ac:dyDescent="0.2">
      <c r="B27" s="1" t="s">
        <v>83</v>
      </c>
      <c r="C27" s="13">
        <f t="shared" si="3"/>
        <v>4293</v>
      </c>
      <c r="D27" s="26">
        <f t="shared" si="4"/>
        <v>4258</v>
      </c>
      <c r="E27" s="14">
        <v>2851</v>
      </c>
      <c r="F27" s="14">
        <v>8</v>
      </c>
      <c r="G27" s="14">
        <v>539</v>
      </c>
      <c r="H27" s="14">
        <v>860</v>
      </c>
      <c r="I27" s="14">
        <v>32</v>
      </c>
      <c r="J27" s="14">
        <v>2</v>
      </c>
      <c r="K27" s="30">
        <v>1</v>
      </c>
    </row>
    <row r="28" spans="2:11" x14ac:dyDescent="0.2">
      <c r="B28" s="1" t="s">
        <v>84</v>
      </c>
      <c r="C28" s="13">
        <f t="shared" si="3"/>
        <v>1110</v>
      </c>
      <c r="D28" s="26">
        <f t="shared" si="4"/>
        <v>1090</v>
      </c>
      <c r="E28" s="14">
        <v>707</v>
      </c>
      <c r="F28" s="14">
        <v>6</v>
      </c>
      <c r="G28" s="14">
        <v>79</v>
      </c>
      <c r="H28" s="14">
        <v>298</v>
      </c>
      <c r="I28" s="14">
        <v>13</v>
      </c>
      <c r="J28" s="14">
        <v>4</v>
      </c>
      <c r="K28" s="14">
        <v>3</v>
      </c>
    </row>
    <row r="29" spans="2:11" x14ac:dyDescent="0.2">
      <c r="B29" s="1" t="s">
        <v>85</v>
      </c>
      <c r="C29" s="13">
        <f t="shared" si="3"/>
        <v>2548</v>
      </c>
      <c r="D29" s="26">
        <f t="shared" si="4"/>
        <v>2508</v>
      </c>
      <c r="E29" s="14">
        <v>1360</v>
      </c>
      <c r="F29" s="14">
        <v>1</v>
      </c>
      <c r="G29" s="14">
        <v>293</v>
      </c>
      <c r="H29" s="14">
        <v>854</v>
      </c>
      <c r="I29" s="14">
        <v>38</v>
      </c>
      <c r="J29" s="14">
        <v>2</v>
      </c>
      <c r="K29" s="30" t="s">
        <v>154</v>
      </c>
    </row>
    <row r="30" spans="2:11" x14ac:dyDescent="0.2">
      <c r="B30" s="1" t="s">
        <v>86</v>
      </c>
      <c r="C30" s="13">
        <f t="shared" si="3"/>
        <v>424</v>
      </c>
      <c r="D30" s="26">
        <f t="shared" si="4"/>
        <v>417</v>
      </c>
      <c r="E30" s="14">
        <v>13</v>
      </c>
      <c r="F30" s="30" t="s">
        <v>154</v>
      </c>
      <c r="G30" s="14">
        <v>83</v>
      </c>
      <c r="H30" s="14">
        <v>321</v>
      </c>
      <c r="I30" s="14">
        <v>7</v>
      </c>
      <c r="J30" s="30" t="s">
        <v>154</v>
      </c>
      <c r="K30" s="30" t="s">
        <v>154</v>
      </c>
    </row>
    <row r="31" spans="2:11" x14ac:dyDescent="0.2">
      <c r="B31" s="1" t="s">
        <v>87</v>
      </c>
      <c r="C31" s="13">
        <f t="shared" si="3"/>
        <v>1473</v>
      </c>
      <c r="D31" s="26">
        <f t="shared" si="4"/>
        <v>1455</v>
      </c>
      <c r="E31" s="14">
        <v>127</v>
      </c>
      <c r="F31" s="14">
        <v>31</v>
      </c>
      <c r="G31" s="14">
        <v>145</v>
      </c>
      <c r="H31" s="14">
        <v>1152</v>
      </c>
      <c r="I31" s="14">
        <v>4</v>
      </c>
      <c r="J31" s="14">
        <v>1</v>
      </c>
      <c r="K31" s="14">
        <v>13</v>
      </c>
    </row>
    <row r="32" spans="2:11" x14ac:dyDescent="0.2">
      <c r="C32" s="6"/>
    </row>
    <row r="33" spans="2:11" x14ac:dyDescent="0.2">
      <c r="B33" s="1" t="s">
        <v>88</v>
      </c>
      <c r="C33" s="13">
        <f>D33+I33+J33+K33</f>
        <v>5479</v>
      </c>
      <c r="D33" s="26">
        <f>E33+F33+G33+H33</f>
        <v>5335</v>
      </c>
      <c r="E33" s="14">
        <v>3789</v>
      </c>
      <c r="F33" s="14">
        <v>24</v>
      </c>
      <c r="G33" s="14">
        <v>212</v>
      </c>
      <c r="H33" s="14">
        <v>1310</v>
      </c>
      <c r="I33" s="14">
        <v>143</v>
      </c>
      <c r="J33" s="30" t="s">
        <v>154</v>
      </c>
      <c r="K33" s="30">
        <v>1</v>
      </c>
    </row>
    <row r="34" spans="2:11" x14ac:dyDescent="0.2">
      <c r="B34" s="1" t="s">
        <v>89</v>
      </c>
      <c r="C34" s="13">
        <f>D34+I34+J34+K34</f>
        <v>937</v>
      </c>
      <c r="D34" s="26">
        <f>E34+F34+G34+H34</f>
        <v>905</v>
      </c>
      <c r="E34" s="14">
        <v>409</v>
      </c>
      <c r="F34" s="14">
        <v>100</v>
      </c>
      <c r="G34" s="14">
        <v>92</v>
      </c>
      <c r="H34" s="14">
        <v>304</v>
      </c>
      <c r="I34" s="14">
        <v>32</v>
      </c>
      <c r="J34" s="30" t="s">
        <v>154</v>
      </c>
      <c r="K34" s="30" t="s">
        <v>154</v>
      </c>
    </row>
    <row r="35" spans="2:11" x14ac:dyDescent="0.2">
      <c r="B35" s="1" t="s">
        <v>90</v>
      </c>
      <c r="C35" s="13">
        <f>D35+I35+J35+K35</f>
        <v>3276</v>
      </c>
      <c r="D35" s="26">
        <f>E35+F35+G35+H35</f>
        <v>3234</v>
      </c>
      <c r="E35" s="14">
        <v>2116</v>
      </c>
      <c r="F35" s="14">
        <v>17</v>
      </c>
      <c r="G35" s="14">
        <v>195</v>
      </c>
      <c r="H35" s="14">
        <v>906</v>
      </c>
      <c r="I35" s="14">
        <v>42</v>
      </c>
      <c r="J35" s="30" t="s">
        <v>154</v>
      </c>
      <c r="K35" s="30" t="s">
        <v>154</v>
      </c>
    </row>
    <row r="36" spans="2:11" x14ac:dyDescent="0.2">
      <c r="B36" s="1" t="s">
        <v>91</v>
      </c>
      <c r="C36" s="13">
        <f>D36+I36+J36+K36</f>
        <v>12934</v>
      </c>
      <c r="D36" s="26">
        <f>E36+F36+G36+H36</f>
        <v>12872</v>
      </c>
      <c r="E36" s="14">
        <v>10641</v>
      </c>
      <c r="F36" s="14">
        <v>12</v>
      </c>
      <c r="G36" s="14">
        <v>927</v>
      </c>
      <c r="H36" s="14">
        <v>1292</v>
      </c>
      <c r="I36" s="14">
        <v>36</v>
      </c>
      <c r="J36" s="14">
        <v>18</v>
      </c>
      <c r="K36" s="14">
        <v>8</v>
      </c>
    </row>
    <row r="37" spans="2:11" x14ac:dyDescent="0.2">
      <c r="B37" s="1" t="s">
        <v>92</v>
      </c>
      <c r="C37" s="13">
        <f>D37+I37+J37+K37</f>
        <v>4497</v>
      </c>
      <c r="D37" s="26">
        <f>E37+F37+G37+H37</f>
        <v>4353</v>
      </c>
      <c r="E37" s="14">
        <v>3845</v>
      </c>
      <c r="F37" s="14">
        <v>13</v>
      </c>
      <c r="G37" s="14">
        <v>8</v>
      </c>
      <c r="H37" s="14">
        <v>487</v>
      </c>
      <c r="I37" s="14">
        <v>107</v>
      </c>
      <c r="J37" s="14">
        <v>7</v>
      </c>
      <c r="K37" s="14">
        <v>30</v>
      </c>
    </row>
    <row r="38" spans="2:11" x14ac:dyDescent="0.2">
      <c r="C38" s="6"/>
    </row>
    <row r="39" spans="2:11" x14ac:dyDescent="0.2">
      <c r="B39" s="1" t="s">
        <v>93</v>
      </c>
      <c r="C39" s="13">
        <f>D39+I39+J39+K39</f>
        <v>764</v>
      </c>
      <c r="D39" s="26">
        <f>E39+F39+G39+H39</f>
        <v>760</v>
      </c>
      <c r="E39" s="14">
        <v>146</v>
      </c>
      <c r="F39" s="30" t="s">
        <v>154</v>
      </c>
      <c r="G39" s="14">
        <v>32</v>
      </c>
      <c r="H39" s="14">
        <v>582</v>
      </c>
      <c r="I39" s="14">
        <v>4</v>
      </c>
      <c r="J39" s="30" t="s">
        <v>154</v>
      </c>
      <c r="K39" s="30" t="s">
        <v>154</v>
      </c>
    </row>
    <row r="40" spans="2:11" x14ac:dyDescent="0.2">
      <c r="B40" s="1" t="s">
        <v>94</v>
      </c>
      <c r="C40" s="13">
        <f>D40+I40+J40+K40</f>
        <v>4913</v>
      </c>
      <c r="D40" s="26">
        <f>E40+F40+G40+H40</f>
        <v>4776</v>
      </c>
      <c r="E40" s="14">
        <v>2572</v>
      </c>
      <c r="F40" s="14">
        <v>2</v>
      </c>
      <c r="G40" s="14">
        <v>16</v>
      </c>
      <c r="H40" s="14">
        <v>2186</v>
      </c>
      <c r="I40" s="14">
        <v>115</v>
      </c>
      <c r="J40" s="14">
        <v>9</v>
      </c>
      <c r="K40" s="14">
        <v>13</v>
      </c>
    </row>
    <row r="41" spans="2:11" x14ac:dyDescent="0.2">
      <c r="B41" s="1" t="s">
        <v>95</v>
      </c>
      <c r="C41" s="13">
        <f>D41+I41+J41+K41</f>
        <v>1018</v>
      </c>
      <c r="D41" s="26">
        <f>E41+F41+G41+H41</f>
        <v>1004</v>
      </c>
      <c r="E41" s="14">
        <v>197</v>
      </c>
      <c r="F41" s="30" t="s">
        <v>154</v>
      </c>
      <c r="G41" s="14">
        <v>13</v>
      </c>
      <c r="H41" s="14">
        <v>794</v>
      </c>
      <c r="I41" s="14">
        <v>9</v>
      </c>
      <c r="J41" s="14">
        <v>3</v>
      </c>
      <c r="K41" s="14">
        <v>2</v>
      </c>
    </row>
    <row r="42" spans="2:11" x14ac:dyDescent="0.2">
      <c r="B42" s="1" t="s">
        <v>96</v>
      </c>
      <c r="C42" s="13">
        <f>D42+I42+J42+K42</f>
        <v>8333</v>
      </c>
      <c r="D42" s="26">
        <f>E42+F42+G42+H42</f>
        <v>8240</v>
      </c>
      <c r="E42" s="14">
        <v>4370</v>
      </c>
      <c r="F42" s="14">
        <v>22</v>
      </c>
      <c r="G42" s="14">
        <v>187</v>
      </c>
      <c r="H42" s="14">
        <v>3661</v>
      </c>
      <c r="I42" s="14">
        <v>49</v>
      </c>
      <c r="J42" s="14">
        <v>7</v>
      </c>
      <c r="K42" s="14">
        <v>37</v>
      </c>
    </row>
    <row r="43" spans="2:11" x14ac:dyDescent="0.2">
      <c r="B43" s="1" t="s">
        <v>97</v>
      </c>
      <c r="C43" s="13">
        <f>D43+I43+J43+K43</f>
        <v>17482</v>
      </c>
      <c r="D43" s="26">
        <f>E43+F43+G43+H43</f>
        <v>17061</v>
      </c>
      <c r="E43" s="14">
        <v>14761</v>
      </c>
      <c r="F43" s="14">
        <v>26</v>
      </c>
      <c r="G43" s="14">
        <v>236</v>
      </c>
      <c r="H43" s="14">
        <v>2038</v>
      </c>
      <c r="I43" s="14">
        <v>275</v>
      </c>
      <c r="J43" s="14">
        <v>69</v>
      </c>
      <c r="K43" s="14">
        <v>77</v>
      </c>
    </row>
    <row r="44" spans="2:11" x14ac:dyDescent="0.2">
      <c r="C44" s="6"/>
    </row>
    <row r="45" spans="2:11" x14ac:dyDescent="0.2">
      <c r="B45" s="1" t="s">
        <v>98</v>
      </c>
      <c r="C45" s="13">
        <f t="shared" ref="C45:C54" si="5">D45+I45+J45+K45</f>
        <v>600</v>
      </c>
      <c r="D45" s="26">
        <f t="shared" ref="D45:D54" si="6">E45+F45+G45+H45</f>
        <v>593</v>
      </c>
      <c r="E45" s="14">
        <v>79</v>
      </c>
      <c r="F45" s="30" t="s">
        <v>154</v>
      </c>
      <c r="G45" s="14">
        <v>69</v>
      </c>
      <c r="H45" s="14">
        <v>445</v>
      </c>
      <c r="I45" s="14">
        <v>5</v>
      </c>
      <c r="J45" s="30" t="s">
        <v>154</v>
      </c>
      <c r="K45" s="30">
        <v>2</v>
      </c>
    </row>
    <row r="46" spans="2:11" x14ac:dyDescent="0.2">
      <c r="B46" s="1" t="s">
        <v>99</v>
      </c>
      <c r="C46" s="13">
        <f t="shared" si="5"/>
        <v>3067</v>
      </c>
      <c r="D46" s="26">
        <f t="shared" si="6"/>
        <v>2944</v>
      </c>
      <c r="E46" s="14">
        <v>409</v>
      </c>
      <c r="F46" s="14">
        <v>51</v>
      </c>
      <c r="G46" s="30">
        <v>20</v>
      </c>
      <c r="H46" s="14">
        <v>2464</v>
      </c>
      <c r="I46" s="14">
        <v>120</v>
      </c>
      <c r="J46" s="30" t="s">
        <v>154</v>
      </c>
      <c r="K46" s="30">
        <v>3</v>
      </c>
    </row>
    <row r="47" spans="2:11" x14ac:dyDescent="0.2">
      <c r="B47" s="1" t="s">
        <v>100</v>
      </c>
      <c r="C47" s="13">
        <f t="shared" si="5"/>
        <v>1887</v>
      </c>
      <c r="D47" s="26">
        <f t="shared" si="6"/>
        <v>1855</v>
      </c>
      <c r="E47" s="14">
        <v>241</v>
      </c>
      <c r="F47" s="14">
        <v>1</v>
      </c>
      <c r="G47" s="14">
        <v>6</v>
      </c>
      <c r="H47" s="14">
        <v>1607</v>
      </c>
      <c r="I47" s="14">
        <v>28</v>
      </c>
      <c r="J47" s="30" t="s">
        <v>154</v>
      </c>
      <c r="K47" s="14">
        <v>4</v>
      </c>
    </row>
    <row r="48" spans="2:11" x14ac:dyDescent="0.2">
      <c r="B48" s="1" t="s">
        <v>101</v>
      </c>
      <c r="C48" s="13">
        <f t="shared" si="5"/>
        <v>5291</v>
      </c>
      <c r="D48" s="26">
        <f t="shared" si="6"/>
        <v>5271</v>
      </c>
      <c r="E48" s="14">
        <v>1941</v>
      </c>
      <c r="F48" s="30">
        <v>1</v>
      </c>
      <c r="G48" s="30">
        <v>1</v>
      </c>
      <c r="H48" s="14">
        <v>3328</v>
      </c>
      <c r="I48" s="14">
        <v>16</v>
      </c>
      <c r="J48" s="30" t="s">
        <v>154</v>
      </c>
      <c r="K48" s="14">
        <v>4</v>
      </c>
    </row>
    <row r="49" spans="2:11" x14ac:dyDescent="0.2">
      <c r="B49" s="1" t="s">
        <v>102</v>
      </c>
      <c r="C49" s="13">
        <f t="shared" si="5"/>
        <v>7819</v>
      </c>
      <c r="D49" s="26">
        <f t="shared" si="6"/>
        <v>7780</v>
      </c>
      <c r="E49" s="14">
        <v>5553</v>
      </c>
      <c r="F49" s="30">
        <v>3</v>
      </c>
      <c r="G49" s="14">
        <v>10</v>
      </c>
      <c r="H49" s="14">
        <v>2214</v>
      </c>
      <c r="I49" s="14">
        <v>6</v>
      </c>
      <c r="J49" s="14">
        <v>16</v>
      </c>
      <c r="K49" s="14">
        <v>17</v>
      </c>
    </row>
    <row r="50" spans="2:11" x14ac:dyDescent="0.2">
      <c r="B50" s="1" t="s">
        <v>103</v>
      </c>
      <c r="C50" s="13">
        <f t="shared" si="5"/>
        <v>15841</v>
      </c>
      <c r="D50" s="26">
        <f t="shared" si="6"/>
        <v>15724</v>
      </c>
      <c r="E50" s="14">
        <v>9600</v>
      </c>
      <c r="F50" s="14">
        <v>102</v>
      </c>
      <c r="G50" s="14">
        <v>299</v>
      </c>
      <c r="H50" s="14">
        <v>5723</v>
      </c>
      <c r="I50" s="14">
        <v>15</v>
      </c>
      <c r="J50" s="14">
        <v>77</v>
      </c>
      <c r="K50" s="14">
        <v>25</v>
      </c>
    </row>
    <row r="51" spans="2:11" x14ac:dyDescent="0.2">
      <c r="B51" s="1" t="s">
        <v>104</v>
      </c>
      <c r="C51" s="13">
        <f t="shared" si="5"/>
        <v>24232</v>
      </c>
      <c r="D51" s="26">
        <f t="shared" si="6"/>
        <v>23863</v>
      </c>
      <c r="E51" s="14">
        <v>17154</v>
      </c>
      <c r="F51" s="14">
        <v>66</v>
      </c>
      <c r="G51" s="14">
        <v>691</v>
      </c>
      <c r="H51" s="14">
        <v>5952</v>
      </c>
      <c r="I51" s="14">
        <v>15</v>
      </c>
      <c r="J51" s="14">
        <v>158</v>
      </c>
      <c r="K51" s="14">
        <v>196</v>
      </c>
    </row>
    <row r="52" spans="2:11" x14ac:dyDescent="0.2">
      <c r="B52" s="1" t="s">
        <v>105</v>
      </c>
      <c r="C52" s="13">
        <f t="shared" si="5"/>
        <v>7082</v>
      </c>
      <c r="D52" s="26">
        <f t="shared" si="6"/>
        <v>7019</v>
      </c>
      <c r="E52" s="14">
        <v>3892</v>
      </c>
      <c r="F52" s="30">
        <v>2</v>
      </c>
      <c r="G52" s="14">
        <v>5</v>
      </c>
      <c r="H52" s="14">
        <v>3120</v>
      </c>
      <c r="I52" s="14">
        <v>10</v>
      </c>
      <c r="J52" s="14">
        <v>13</v>
      </c>
      <c r="K52" s="14">
        <v>40</v>
      </c>
    </row>
    <row r="53" spans="2:11" x14ac:dyDescent="0.2">
      <c r="B53" s="1" t="s">
        <v>106</v>
      </c>
      <c r="C53" s="13">
        <f t="shared" si="5"/>
        <v>1105</v>
      </c>
      <c r="D53" s="26">
        <f t="shared" si="6"/>
        <v>1091</v>
      </c>
      <c r="E53" s="14">
        <v>180</v>
      </c>
      <c r="F53" s="30" t="s">
        <v>154</v>
      </c>
      <c r="G53" s="30">
        <v>1</v>
      </c>
      <c r="H53" s="14">
        <v>910</v>
      </c>
      <c r="I53" s="14">
        <v>12</v>
      </c>
      <c r="J53" s="14">
        <v>1</v>
      </c>
      <c r="K53" s="14">
        <v>1</v>
      </c>
    </row>
    <row r="54" spans="2:11" x14ac:dyDescent="0.2">
      <c r="B54" s="1" t="s">
        <v>107</v>
      </c>
      <c r="C54" s="13">
        <f t="shared" si="5"/>
        <v>8227</v>
      </c>
      <c r="D54" s="26">
        <f t="shared" si="6"/>
        <v>8202</v>
      </c>
      <c r="E54" s="14">
        <v>3947</v>
      </c>
      <c r="F54" s="14">
        <v>11</v>
      </c>
      <c r="G54" s="14">
        <v>51</v>
      </c>
      <c r="H54" s="14">
        <v>4193</v>
      </c>
      <c r="I54" s="14">
        <v>8</v>
      </c>
      <c r="J54" s="14">
        <v>11</v>
      </c>
      <c r="K54" s="14">
        <v>6</v>
      </c>
    </row>
    <row r="55" spans="2:11" x14ac:dyDescent="0.2">
      <c r="C55" s="6"/>
    </row>
    <row r="56" spans="2:11" x14ac:dyDescent="0.2">
      <c r="B56" s="1" t="s">
        <v>108</v>
      </c>
      <c r="C56" s="13">
        <f t="shared" ref="C56:C62" si="7">D56+I56+J56+K56</f>
        <v>4157</v>
      </c>
      <c r="D56" s="26">
        <f t="shared" ref="D56:D62" si="8">E56+F56+G56+H56</f>
        <v>4138</v>
      </c>
      <c r="E56" s="14">
        <v>1641</v>
      </c>
      <c r="F56" s="14">
        <v>21</v>
      </c>
      <c r="G56" s="14">
        <v>311</v>
      </c>
      <c r="H56" s="14">
        <v>2165</v>
      </c>
      <c r="I56" s="14">
        <v>11</v>
      </c>
      <c r="J56" s="30" t="s">
        <v>154</v>
      </c>
      <c r="K56" s="14">
        <v>8</v>
      </c>
    </row>
    <row r="57" spans="2:11" x14ac:dyDescent="0.2">
      <c r="B57" s="1" t="s">
        <v>109</v>
      </c>
      <c r="C57" s="13">
        <f t="shared" si="7"/>
        <v>19679</v>
      </c>
      <c r="D57" s="26">
        <f t="shared" si="8"/>
        <v>19500</v>
      </c>
      <c r="E57" s="14">
        <v>15154</v>
      </c>
      <c r="F57" s="14">
        <v>61</v>
      </c>
      <c r="G57" s="14">
        <v>296</v>
      </c>
      <c r="H57" s="14">
        <v>3989</v>
      </c>
      <c r="I57" s="14">
        <v>6</v>
      </c>
      <c r="J57" s="14">
        <v>99</v>
      </c>
      <c r="K57" s="14">
        <v>74</v>
      </c>
    </row>
    <row r="58" spans="2:11" x14ac:dyDescent="0.2">
      <c r="B58" s="1" t="s">
        <v>110</v>
      </c>
      <c r="C58" s="13">
        <f t="shared" si="7"/>
        <v>21004</v>
      </c>
      <c r="D58" s="26">
        <f t="shared" si="8"/>
        <v>20844</v>
      </c>
      <c r="E58" s="14">
        <v>14595</v>
      </c>
      <c r="F58" s="14">
        <v>44</v>
      </c>
      <c r="G58" s="14">
        <v>106</v>
      </c>
      <c r="H58" s="14">
        <v>6099</v>
      </c>
      <c r="I58" s="14">
        <v>4</v>
      </c>
      <c r="J58" s="14">
        <v>112</v>
      </c>
      <c r="K58" s="14">
        <v>44</v>
      </c>
    </row>
    <row r="59" spans="2:11" x14ac:dyDescent="0.2">
      <c r="B59" s="1" t="s">
        <v>111</v>
      </c>
      <c r="C59" s="13">
        <f t="shared" si="7"/>
        <v>3697</v>
      </c>
      <c r="D59" s="26">
        <f t="shared" si="8"/>
        <v>3659</v>
      </c>
      <c r="E59" s="14">
        <v>2793</v>
      </c>
      <c r="F59" s="14">
        <v>3</v>
      </c>
      <c r="G59" s="14">
        <v>74</v>
      </c>
      <c r="H59" s="14">
        <v>789</v>
      </c>
      <c r="I59" s="14">
        <v>13</v>
      </c>
      <c r="J59" s="14">
        <v>13</v>
      </c>
      <c r="K59" s="14">
        <v>12</v>
      </c>
    </row>
    <row r="60" spans="2:11" x14ac:dyDescent="0.2">
      <c r="B60" s="1" t="s">
        <v>112</v>
      </c>
      <c r="C60" s="13">
        <f t="shared" si="7"/>
        <v>12012</v>
      </c>
      <c r="D60" s="26">
        <f t="shared" si="8"/>
        <v>11956</v>
      </c>
      <c r="E60" s="14">
        <v>7807</v>
      </c>
      <c r="F60" s="14">
        <v>5</v>
      </c>
      <c r="G60" s="14">
        <v>135</v>
      </c>
      <c r="H60" s="14">
        <v>4009</v>
      </c>
      <c r="I60" s="14">
        <v>16</v>
      </c>
      <c r="J60" s="14">
        <v>37</v>
      </c>
      <c r="K60" s="14">
        <v>3</v>
      </c>
    </row>
    <row r="61" spans="2:11" x14ac:dyDescent="0.2">
      <c r="B61" s="1" t="s">
        <v>113</v>
      </c>
      <c r="C61" s="13">
        <f t="shared" si="7"/>
        <v>16193</v>
      </c>
      <c r="D61" s="26">
        <f t="shared" si="8"/>
        <v>16055</v>
      </c>
      <c r="E61" s="14">
        <v>11224</v>
      </c>
      <c r="F61" s="14">
        <v>13</v>
      </c>
      <c r="G61" s="14">
        <v>41</v>
      </c>
      <c r="H61" s="14">
        <v>4777</v>
      </c>
      <c r="I61" s="14">
        <v>5</v>
      </c>
      <c r="J61" s="14">
        <v>121</v>
      </c>
      <c r="K61" s="14">
        <v>12</v>
      </c>
    </row>
    <row r="62" spans="2:11" x14ac:dyDescent="0.2">
      <c r="B62" s="1" t="s">
        <v>114</v>
      </c>
      <c r="C62" s="13">
        <f t="shared" si="7"/>
        <v>7219</v>
      </c>
      <c r="D62" s="26">
        <f t="shared" si="8"/>
        <v>7181</v>
      </c>
      <c r="E62" s="14">
        <v>3485</v>
      </c>
      <c r="F62" s="14">
        <v>15</v>
      </c>
      <c r="G62" s="14">
        <v>39</v>
      </c>
      <c r="H62" s="14">
        <v>3642</v>
      </c>
      <c r="I62" s="14">
        <v>14</v>
      </c>
      <c r="J62" s="14">
        <v>19</v>
      </c>
      <c r="K62" s="14">
        <v>5</v>
      </c>
    </row>
    <row r="63" spans="2:11" x14ac:dyDescent="0.2">
      <c r="C63" s="6"/>
    </row>
    <row r="64" spans="2:11" x14ac:dyDescent="0.2">
      <c r="B64" s="1" t="s">
        <v>115</v>
      </c>
      <c r="C64" s="13">
        <f t="shared" ref="C64:C70" si="9">D64+I64+J64+K64</f>
        <v>16097</v>
      </c>
      <c r="D64" s="26">
        <f t="shared" ref="D64:D70" si="10">E64+F64+G64+H64</f>
        <v>15934</v>
      </c>
      <c r="E64" s="14">
        <v>8885</v>
      </c>
      <c r="F64" s="14">
        <v>11</v>
      </c>
      <c r="G64" s="14">
        <v>125</v>
      </c>
      <c r="H64" s="14">
        <v>6913</v>
      </c>
      <c r="I64" s="14">
        <v>14</v>
      </c>
      <c r="J64" s="14">
        <v>112</v>
      </c>
      <c r="K64" s="14">
        <v>37</v>
      </c>
    </row>
    <row r="65" spans="1:11" x14ac:dyDescent="0.2">
      <c r="B65" s="1" t="s">
        <v>116</v>
      </c>
      <c r="C65" s="13">
        <f t="shared" si="9"/>
        <v>328</v>
      </c>
      <c r="D65" s="26">
        <f t="shared" si="10"/>
        <v>321</v>
      </c>
      <c r="E65" s="14">
        <v>115</v>
      </c>
      <c r="F65" s="30" t="s">
        <v>154</v>
      </c>
      <c r="G65" s="14">
        <v>6</v>
      </c>
      <c r="H65" s="14">
        <v>200</v>
      </c>
      <c r="I65" s="14">
        <v>4</v>
      </c>
      <c r="J65" s="14">
        <v>1</v>
      </c>
      <c r="K65" s="30">
        <v>2</v>
      </c>
    </row>
    <row r="66" spans="1:11" x14ac:dyDescent="0.2">
      <c r="B66" s="1" t="s">
        <v>117</v>
      </c>
      <c r="C66" s="13">
        <f t="shared" si="9"/>
        <v>3750</v>
      </c>
      <c r="D66" s="26">
        <f t="shared" si="10"/>
        <v>3675</v>
      </c>
      <c r="E66" s="14">
        <v>1378</v>
      </c>
      <c r="F66" s="14">
        <v>1</v>
      </c>
      <c r="G66" s="30" t="s">
        <v>154</v>
      </c>
      <c r="H66" s="14">
        <v>2296</v>
      </c>
      <c r="I66" s="14">
        <v>3</v>
      </c>
      <c r="J66" s="14">
        <v>67</v>
      </c>
      <c r="K66" s="14">
        <v>5</v>
      </c>
    </row>
    <row r="67" spans="1:11" x14ac:dyDescent="0.2">
      <c r="B67" s="1" t="s">
        <v>118</v>
      </c>
      <c r="C67" s="13">
        <f t="shared" si="9"/>
        <v>28209</v>
      </c>
      <c r="D67" s="26">
        <f t="shared" si="10"/>
        <v>27953</v>
      </c>
      <c r="E67" s="14">
        <v>16712</v>
      </c>
      <c r="F67" s="14">
        <v>14</v>
      </c>
      <c r="G67" s="14">
        <v>257</v>
      </c>
      <c r="H67" s="14">
        <v>10970</v>
      </c>
      <c r="I67" s="30">
        <v>19</v>
      </c>
      <c r="J67" s="14">
        <v>147</v>
      </c>
      <c r="K67" s="14">
        <v>90</v>
      </c>
    </row>
    <row r="68" spans="1:11" x14ac:dyDescent="0.2">
      <c r="B68" s="1" t="s">
        <v>119</v>
      </c>
      <c r="C68" s="13">
        <f t="shared" si="9"/>
        <v>16687</v>
      </c>
      <c r="D68" s="26">
        <f t="shared" si="10"/>
        <v>16517</v>
      </c>
      <c r="E68" s="14">
        <v>10043</v>
      </c>
      <c r="F68" s="14">
        <v>10</v>
      </c>
      <c r="G68" s="14">
        <v>438</v>
      </c>
      <c r="H68" s="14">
        <v>6026</v>
      </c>
      <c r="I68" s="14">
        <v>5</v>
      </c>
      <c r="J68" s="14">
        <v>111</v>
      </c>
      <c r="K68" s="14">
        <v>54</v>
      </c>
    </row>
    <row r="69" spans="1:11" x14ac:dyDescent="0.2">
      <c r="B69" s="1" t="s">
        <v>120</v>
      </c>
      <c r="C69" s="13">
        <f t="shared" si="9"/>
        <v>18695</v>
      </c>
      <c r="D69" s="26">
        <f t="shared" si="10"/>
        <v>18525</v>
      </c>
      <c r="E69" s="14">
        <v>12183</v>
      </c>
      <c r="F69" s="14">
        <v>26</v>
      </c>
      <c r="G69" s="14">
        <v>531</v>
      </c>
      <c r="H69" s="14">
        <v>5785</v>
      </c>
      <c r="I69" s="14">
        <v>6</v>
      </c>
      <c r="J69" s="14">
        <v>125</v>
      </c>
      <c r="K69" s="14">
        <v>39</v>
      </c>
    </row>
    <row r="70" spans="1:11" x14ac:dyDescent="0.2">
      <c r="B70" s="1" t="s">
        <v>121</v>
      </c>
      <c r="C70" s="13">
        <f t="shared" si="9"/>
        <v>4524</v>
      </c>
      <c r="D70" s="26">
        <f t="shared" si="10"/>
        <v>4429</v>
      </c>
      <c r="E70" s="14">
        <v>3101</v>
      </c>
      <c r="F70" s="14">
        <v>6</v>
      </c>
      <c r="G70" s="14">
        <v>84</v>
      </c>
      <c r="H70" s="14">
        <v>1238</v>
      </c>
      <c r="I70" s="30" t="s">
        <v>154</v>
      </c>
      <c r="J70" s="14">
        <v>95</v>
      </c>
      <c r="K70" s="30" t="s">
        <v>154</v>
      </c>
    </row>
    <row r="71" spans="1:11" ht="18" thickBot="1" x14ac:dyDescent="0.25">
      <c r="B71" s="4"/>
      <c r="C71" s="19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141</v>
      </c>
    </row>
    <row r="73" spans="1:11" x14ac:dyDescent="0.2">
      <c r="A73" s="1"/>
    </row>
  </sheetData>
  <phoneticPr fontId="2"/>
  <pageMargins left="0.43" right="0.51" top="0.55000000000000004" bottom="0.53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8"/>
  <sheetViews>
    <sheetView showGridLines="0" zoomScale="75" workbookViewId="0">
      <selection activeCell="E29" sqref="E29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10" width="13.375" style="2"/>
    <col min="11" max="11" width="14.625" style="2" customWidth="1"/>
    <col min="12" max="256" width="13.375" style="2"/>
    <col min="257" max="257" width="13.375" style="2" customWidth="1"/>
    <col min="258" max="258" width="4.625" style="2" customWidth="1"/>
    <col min="259" max="259" width="14.62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266" width="13.375" style="2"/>
    <col min="267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5" width="14.62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522" width="13.375" style="2"/>
    <col min="523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1" width="14.62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7" width="14.62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3" width="14.62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39" width="14.62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5" width="14.62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1" width="14.62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7" width="14.62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3" width="14.62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19" width="14.62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5" width="14.62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1" width="14.62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7" width="14.62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3" width="14.62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099" width="14.62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5" width="14.62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1" width="14.62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7" width="14.62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3" width="14.62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79" width="14.62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5" width="14.62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1" width="14.62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7" width="14.62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3" width="14.62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59" width="14.62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5" width="14.62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1" width="14.62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7" width="14.62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3" width="14.62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39" width="14.62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5" width="14.62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1" width="14.62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7" width="14.62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3" width="14.62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19" width="14.62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5" width="14.62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1" width="14.62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7" width="14.62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3" width="14.62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499" width="14.62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5" width="14.62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1" width="14.62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7" width="14.62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3" width="14.62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79" width="14.62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5" width="14.62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1" width="14.62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7" width="14.62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3" width="14.62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59" width="14.62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5" width="14.62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1" width="14.62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7" width="14.62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3" width="14.62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39" width="14.62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5" width="14.62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1" width="14.62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7" width="14.62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3" width="14.62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19" width="14.62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5" width="14.62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1" width="14.62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155</v>
      </c>
    </row>
    <row r="7" spans="1:11" ht="18" thickBot="1" x14ac:dyDescent="0.25">
      <c r="B7" s="4"/>
      <c r="C7" s="4"/>
      <c r="D7" s="4"/>
      <c r="E7" s="5" t="s">
        <v>156</v>
      </c>
      <c r="F7" s="4"/>
      <c r="G7" s="4"/>
      <c r="H7" s="4"/>
      <c r="I7" s="4"/>
      <c r="J7" s="4"/>
      <c r="K7" s="5" t="s">
        <v>126</v>
      </c>
    </row>
    <row r="8" spans="1:11" x14ac:dyDescent="0.2">
      <c r="D8" s="6"/>
      <c r="E8" s="7"/>
      <c r="F8" s="7"/>
      <c r="G8" s="20" t="s">
        <v>157</v>
      </c>
      <c r="H8" s="7"/>
      <c r="I8" s="7"/>
      <c r="J8" s="7"/>
      <c r="K8" s="7"/>
    </row>
    <row r="9" spans="1:11" x14ac:dyDescent="0.2">
      <c r="B9" s="7"/>
      <c r="C9" s="7"/>
      <c r="D9" s="11" t="s">
        <v>158</v>
      </c>
      <c r="E9" s="11" t="s">
        <v>159</v>
      </c>
      <c r="F9" s="22" t="s">
        <v>160</v>
      </c>
      <c r="G9" s="22" t="s">
        <v>161</v>
      </c>
      <c r="H9" s="22" t="s">
        <v>162</v>
      </c>
      <c r="I9" s="22" t="s">
        <v>163</v>
      </c>
      <c r="J9" s="22" t="s">
        <v>164</v>
      </c>
      <c r="K9" s="22" t="s">
        <v>165</v>
      </c>
    </row>
    <row r="10" spans="1:11" x14ac:dyDescent="0.2">
      <c r="D10" s="6"/>
    </row>
    <row r="11" spans="1:11" x14ac:dyDescent="0.2">
      <c r="B11" s="3" t="s">
        <v>166</v>
      </c>
      <c r="C11" s="27"/>
      <c r="D11" s="17">
        <f>SUM(E11:K11)</f>
        <v>220619</v>
      </c>
      <c r="E11" s="18">
        <f>547+2280</f>
        <v>2827</v>
      </c>
      <c r="F11" s="18">
        <f>4834+8669</f>
        <v>13503</v>
      </c>
      <c r="G11" s="18">
        <f>16245+25755</f>
        <v>42000</v>
      </c>
      <c r="H11" s="18">
        <f>34913+40753</f>
        <v>75666</v>
      </c>
      <c r="I11" s="18">
        <f>33074+18241</f>
        <v>51315</v>
      </c>
      <c r="J11" s="18">
        <f>7608+7091</f>
        <v>14699</v>
      </c>
      <c r="K11" s="18">
        <v>20609</v>
      </c>
    </row>
    <row r="12" spans="1:11" ht="18" thickBot="1" x14ac:dyDescent="0.25">
      <c r="B12" s="4"/>
      <c r="C12" s="4"/>
      <c r="D12" s="19"/>
      <c r="E12" s="4"/>
      <c r="F12" s="4"/>
      <c r="G12" s="4"/>
      <c r="H12" s="4"/>
      <c r="I12" s="4"/>
      <c r="J12" s="4"/>
      <c r="K12" s="4"/>
    </row>
    <row r="13" spans="1:11" x14ac:dyDescent="0.2">
      <c r="D13" s="6"/>
      <c r="E13" s="7"/>
      <c r="F13" s="20" t="s">
        <v>157</v>
      </c>
      <c r="G13" s="7"/>
      <c r="H13" s="7"/>
      <c r="I13" s="7"/>
    </row>
    <row r="14" spans="1:11" x14ac:dyDescent="0.2">
      <c r="B14" s="7"/>
      <c r="C14" s="7"/>
      <c r="D14" s="11" t="s">
        <v>167</v>
      </c>
      <c r="E14" s="22" t="s">
        <v>168</v>
      </c>
      <c r="F14" s="22" t="s">
        <v>169</v>
      </c>
      <c r="G14" s="22" t="s">
        <v>170</v>
      </c>
      <c r="H14" s="22" t="s">
        <v>171</v>
      </c>
      <c r="I14" s="22" t="s">
        <v>172</v>
      </c>
    </row>
    <row r="15" spans="1:11" x14ac:dyDescent="0.2">
      <c r="D15" s="6"/>
    </row>
    <row r="16" spans="1:11" x14ac:dyDescent="0.2">
      <c r="B16" s="3" t="s">
        <v>166</v>
      </c>
      <c r="C16" s="27"/>
      <c r="D16" s="17">
        <f>SUM(E16:I16)</f>
        <v>135379</v>
      </c>
      <c r="E16" s="18">
        <v>566</v>
      </c>
      <c r="F16" s="18">
        <v>2515</v>
      </c>
      <c r="G16" s="18">
        <v>44984</v>
      </c>
      <c r="H16" s="18">
        <v>70693</v>
      </c>
      <c r="I16" s="18">
        <v>16621</v>
      </c>
    </row>
    <row r="17" spans="2:9" ht="18" thickBot="1" x14ac:dyDescent="0.25">
      <c r="B17" s="4"/>
      <c r="C17" s="4"/>
      <c r="D17" s="19"/>
      <c r="E17" s="4"/>
      <c r="F17" s="4"/>
      <c r="G17" s="4"/>
      <c r="H17" s="4"/>
      <c r="I17" s="4"/>
    </row>
    <row r="18" spans="2:9" x14ac:dyDescent="0.2">
      <c r="D18" s="1" t="s">
        <v>173</v>
      </c>
    </row>
  </sheetData>
  <phoneticPr fontId="2"/>
  <pageMargins left="0.43" right="0.4" top="0.6" bottom="0.51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7"/>
  <sheetViews>
    <sheetView showGridLines="0" zoomScale="75" workbookViewId="0">
      <selection activeCell="J2" sqref="J2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10" width="13.375" style="2"/>
    <col min="11" max="11" width="14.625" style="2" customWidth="1"/>
    <col min="12" max="256" width="13.375" style="2"/>
    <col min="257" max="257" width="13.375" style="2" customWidth="1"/>
    <col min="258" max="258" width="4.625" style="2" customWidth="1"/>
    <col min="259" max="259" width="14.62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266" width="13.375" style="2"/>
    <col min="267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5" width="14.62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522" width="13.375" style="2"/>
    <col min="523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1" width="14.62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7" width="14.62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3" width="14.62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39" width="14.62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5" width="14.62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1" width="14.62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7" width="14.62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3" width="14.62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19" width="14.62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5" width="14.62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1" width="14.62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7" width="14.62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3" width="14.62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099" width="14.62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5" width="14.62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1" width="14.62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7" width="14.62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3" width="14.62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79" width="14.62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5" width="14.62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1" width="14.62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7" width="14.62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3" width="14.62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59" width="14.62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5" width="14.62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1" width="14.62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7" width="14.62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3" width="14.62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39" width="14.62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5" width="14.62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1" width="14.62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7" width="14.62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3" width="14.62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19" width="14.62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5" width="14.62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1" width="14.62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7" width="14.62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3" width="14.62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499" width="14.62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5" width="14.62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1" width="14.62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7" width="14.62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3" width="14.62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79" width="14.62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5" width="14.62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1" width="14.62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7" width="14.62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3" width="14.62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59" width="14.62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5" width="14.62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1" width="14.62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7" width="14.62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3" width="14.62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39" width="14.62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5" width="14.62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1" width="14.62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7" width="14.62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3" width="14.62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19" width="14.62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5" width="14.62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1" width="14.62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174</v>
      </c>
      <c r="G6" s="1" t="s">
        <v>175</v>
      </c>
    </row>
    <row r="7" spans="1:11" ht="18" thickBot="1" x14ac:dyDescent="0.25">
      <c r="B7" s="4"/>
      <c r="C7" s="4"/>
      <c r="D7" s="5" t="s">
        <v>176</v>
      </c>
      <c r="E7" s="4"/>
      <c r="F7" s="4"/>
      <c r="G7" s="4"/>
      <c r="H7" s="4"/>
      <c r="I7" s="4"/>
      <c r="J7" s="4"/>
      <c r="K7" s="5" t="s">
        <v>126</v>
      </c>
    </row>
    <row r="8" spans="1:11" x14ac:dyDescent="0.2">
      <c r="D8" s="6"/>
      <c r="E8" s="7"/>
      <c r="F8" s="7"/>
      <c r="G8" s="7"/>
      <c r="H8" s="7"/>
      <c r="I8" s="7"/>
      <c r="J8" s="7"/>
      <c r="K8" s="7"/>
    </row>
    <row r="9" spans="1:11" x14ac:dyDescent="0.2">
      <c r="D9" s="8" t="s">
        <v>63</v>
      </c>
      <c r="E9" s="9" t="s">
        <v>177</v>
      </c>
      <c r="F9" s="8" t="s">
        <v>178</v>
      </c>
      <c r="G9" s="8" t="s">
        <v>179</v>
      </c>
      <c r="H9" s="9" t="s">
        <v>180</v>
      </c>
      <c r="I9" s="8" t="s">
        <v>181</v>
      </c>
      <c r="J9" s="9" t="s">
        <v>182</v>
      </c>
      <c r="K9" s="9" t="s">
        <v>183</v>
      </c>
    </row>
    <row r="10" spans="1:11" x14ac:dyDescent="0.2">
      <c r="B10" s="7"/>
      <c r="C10" s="7"/>
      <c r="D10" s="10"/>
      <c r="E10" s="11" t="s">
        <v>184</v>
      </c>
      <c r="F10" s="22" t="s">
        <v>185</v>
      </c>
      <c r="G10" s="22" t="s">
        <v>185</v>
      </c>
      <c r="H10" s="11" t="s">
        <v>184</v>
      </c>
      <c r="I10" s="11" t="s">
        <v>184</v>
      </c>
      <c r="J10" s="11" t="s">
        <v>184</v>
      </c>
      <c r="K10" s="11" t="s">
        <v>184</v>
      </c>
    </row>
    <row r="11" spans="1:11" x14ac:dyDescent="0.2">
      <c r="B11" s="24"/>
      <c r="C11" s="24"/>
      <c r="D11" s="6"/>
      <c r="E11" s="31"/>
      <c r="F11" s="32"/>
      <c r="G11" s="32"/>
      <c r="H11" s="31"/>
      <c r="I11" s="31"/>
      <c r="J11" s="31"/>
      <c r="K11" s="31"/>
    </row>
    <row r="12" spans="1:11" x14ac:dyDescent="0.2">
      <c r="B12" s="1" t="s">
        <v>186</v>
      </c>
      <c r="D12" s="6">
        <v>85963</v>
      </c>
      <c r="E12" s="2">
        <v>66883</v>
      </c>
      <c r="F12" s="2">
        <v>17075</v>
      </c>
      <c r="G12" s="33">
        <v>636</v>
      </c>
      <c r="H12" s="33">
        <v>18</v>
      </c>
      <c r="I12" s="33">
        <v>0.6</v>
      </c>
      <c r="J12" s="33">
        <v>177</v>
      </c>
      <c r="K12" s="33">
        <v>480</v>
      </c>
    </row>
    <row r="13" spans="1:11" x14ac:dyDescent="0.2">
      <c r="B13" s="34" t="s">
        <v>187</v>
      </c>
      <c r="D13" s="13">
        <v>88944.1</v>
      </c>
      <c r="E13" s="14">
        <v>68941</v>
      </c>
      <c r="F13" s="14">
        <v>17569</v>
      </c>
      <c r="G13" s="14">
        <v>627</v>
      </c>
      <c r="H13" s="14">
        <v>16</v>
      </c>
      <c r="I13" s="29">
        <v>0.1</v>
      </c>
      <c r="J13" s="14">
        <v>176</v>
      </c>
      <c r="K13" s="14">
        <v>711</v>
      </c>
    </row>
    <row r="14" spans="1:11" x14ac:dyDescent="0.2">
      <c r="B14" s="1" t="s">
        <v>188</v>
      </c>
      <c r="D14" s="13">
        <v>93557.1</v>
      </c>
      <c r="E14" s="14">
        <v>71028</v>
      </c>
      <c r="F14" s="14">
        <v>19700</v>
      </c>
      <c r="G14" s="14">
        <v>641</v>
      </c>
      <c r="H14" s="14">
        <v>17</v>
      </c>
      <c r="I14" s="29">
        <v>0.1</v>
      </c>
      <c r="J14" s="14">
        <v>200</v>
      </c>
      <c r="K14" s="14">
        <v>709</v>
      </c>
    </row>
    <row r="15" spans="1:11" x14ac:dyDescent="0.2">
      <c r="B15" s="1" t="s">
        <v>189</v>
      </c>
      <c r="D15" s="13">
        <v>98194.1</v>
      </c>
      <c r="E15" s="14">
        <v>74284</v>
      </c>
      <c r="F15" s="14">
        <v>21082</v>
      </c>
      <c r="G15" s="14">
        <v>641</v>
      </c>
      <c r="H15" s="14">
        <v>17</v>
      </c>
      <c r="I15" s="29">
        <v>0.1</v>
      </c>
      <c r="J15" s="14">
        <v>198</v>
      </c>
      <c r="K15" s="14">
        <v>712</v>
      </c>
    </row>
    <row r="16" spans="1:11" x14ac:dyDescent="0.2">
      <c r="C16" s="1" t="s">
        <v>190</v>
      </c>
      <c r="D16" s="13">
        <v>103537.3</v>
      </c>
      <c r="E16" s="14">
        <v>77587</v>
      </c>
      <c r="F16" s="14">
        <v>23260</v>
      </c>
      <c r="G16" s="14">
        <v>631</v>
      </c>
      <c r="H16" s="14">
        <v>17.100000000000001</v>
      </c>
      <c r="I16" s="29">
        <v>0.1</v>
      </c>
      <c r="J16" s="14">
        <v>195</v>
      </c>
      <c r="K16" s="14">
        <v>714</v>
      </c>
    </row>
    <row r="17" spans="2:11" x14ac:dyDescent="0.2">
      <c r="D17" s="13"/>
      <c r="E17" s="14"/>
      <c r="F17" s="14"/>
      <c r="G17" s="14"/>
      <c r="H17" s="14"/>
      <c r="I17" s="14"/>
      <c r="J17" s="14"/>
      <c r="K17" s="14"/>
    </row>
    <row r="18" spans="2:11" x14ac:dyDescent="0.2">
      <c r="C18" s="1" t="s">
        <v>191</v>
      </c>
      <c r="D18" s="13">
        <v>106218.32</v>
      </c>
      <c r="E18" s="14">
        <v>79545</v>
      </c>
      <c r="F18" s="14">
        <v>23911</v>
      </c>
      <c r="G18" s="14">
        <v>633</v>
      </c>
      <c r="H18" s="14">
        <v>17.100000000000001</v>
      </c>
      <c r="I18" s="29">
        <v>0.02</v>
      </c>
      <c r="J18" s="14">
        <v>201</v>
      </c>
      <c r="K18" s="14">
        <v>771</v>
      </c>
    </row>
    <row r="19" spans="2:11" x14ac:dyDescent="0.2">
      <c r="C19" s="1" t="s">
        <v>192</v>
      </c>
      <c r="D19" s="13">
        <v>107007.022</v>
      </c>
      <c r="E19" s="14">
        <v>80140</v>
      </c>
      <c r="F19" s="14">
        <v>23960</v>
      </c>
      <c r="G19" s="14">
        <v>632</v>
      </c>
      <c r="H19" s="14">
        <v>17.001000000000001</v>
      </c>
      <c r="I19" s="29">
        <v>1E-3</v>
      </c>
      <c r="J19" s="14">
        <v>201</v>
      </c>
      <c r="K19" s="14">
        <v>903</v>
      </c>
    </row>
    <row r="20" spans="2:11" x14ac:dyDescent="0.2">
      <c r="C20" s="1" t="s">
        <v>193</v>
      </c>
      <c r="D20" s="13">
        <v>107654</v>
      </c>
      <c r="E20" s="26">
        <v>80611</v>
      </c>
      <c r="F20" s="26">
        <v>24069</v>
      </c>
      <c r="G20" s="26">
        <v>632</v>
      </c>
      <c r="H20" s="26">
        <v>17</v>
      </c>
      <c r="I20" s="29" t="s">
        <v>25</v>
      </c>
      <c r="J20" s="26">
        <v>192</v>
      </c>
      <c r="K20" s="26">
        <v>992</v>
      </c>
    </row>
    <row r="21" spans="2:11" x14ac:dyDescent="0.2">
      <c r="C21" s="1" t="s">
        <v>194</v>
      </c>
      <c r="D21" s="13">
        <v>108916</v>
      </c>
      <c r="E21" s="26">
        <v>81649</v>
      </c>
      <c r="F21" s="26">
        <v>24293</v>
      </c>
      <c r="G21" s="26">
        <v>633</v>
      </c>
      <c r="H21" s="26">
        <v>17</v>
      </c>
      <c r="I21" s="29" t="s">
        <v>25</v>
      </c>
      <c r="J21" s="26">
        <v>192</v>
      </c>
      <c r="K21" s="26">
        <v>992</v>
      </c>
    </row>
    <row r="22" spans="2:11" x14ac:dyDescent="0.2">
      <c r="C22" s="3" t="s">
        <v>195</v>
      </c>
      <c r="D22" s="17">
        <v>110917</v>
      </c>
      <c r="E22" s="27">
        <v>83269</v>
      </c>
      <c r="F22" s="27">
        <v>24675</v>
      </c>
      <c r="G22" s="27">
        <v>635</v>
      </c>
      <c r="H22" s="27">
        <v>16</v>
      </c>
      <c r="I22" s="35" t="s">
        <v>25</v>
      </c>
      <c r="J22" s="27">
        <v>192</v>
      </c>
      <c r="K22" s="27">
        <v>988</v>
      </c>
    </row>
    <row r="23" spans="2:11" x14ac:dyDescent="0.2">
      <c r="D23" s="6"/>
      <c r="E23" s="14"/>
      <c r="F23" s="14"/>
      <c r="G23" s="14"/>
      <c r="H23" s="14"/>
      <c r="I23" s="14"/>
      <c r="J23" s="14"/>
      <c r="K23" s="14"/>
    </row>
    <row r="24" spans="2:11" x14ac:dyDescent="0.2">
      <c r="C24" s="1" t="s">
        <v>196</v>
      </c>
      <c r="D24" s="13">
        <v>9213</v>
      </c>
      <c r="E24" s="14">
        <v>2171</v>
      </c>
      <c r="F24" s="14">
        <v>6161</v>
      </c>
      <c r="G24" s="14">
        <v>128</v>
      </c>
      <c r="H24" s="29" t="s">
        <v>25</v>
      </c>
      <c r="I24" s="29" t="s">
        <v>25</v>
      </c>
      <c r="J24" s="14">
        <v>12</v>
      </c>
      <c r="K24" s="14">
        <v>529</v>
      </c>
    </row>
    <row r="25" spans="2:11" x14ac:dyDescent="0.2">
      <c r="C25" s="1" t="s">
        <v>197</v>
      </c>
      <c r="D25" s="13">
        <v>15436</v>
      </c>
      <c r="E25" s="14">
        <v>12711</v>
      </c>
      <c r="F25" s="14">
        <v>2436</v>
      </c>
      <c r="G25" s="14">
        <v>95</v>
      </c>
      <c r="H25" s="29" t="s">
        <v>25</v>
      </c>
      <c r="I25" s="29" t="s">
        <v>25</v>
      </c>
      <c r="J25" s="14">
        <v>20</v>
      </c>
      <c r="K25" s="29" t="s">
        <v>25</v>
      </c>
    </row>
    <row r="26" spans="2:11" x14ac:dyDescent="0.2">
      <c r="C26" s="1" t="s">
        <v>198</v>
      </c>
      <c r="D26" s="13">
        <v>30191</v>
      </c>
      <c r="E26" s="14">
        <v>25748</v>
      </c>
      <c r="F26" s="14">
        <v>3961</v>
      </c>
      <c r="G26" s="14">
        <v>69</v>
      </c>
      <c r="H26" s="29" t="s">
        <v>25</v>
      </c>
      <c r="I26" s="29" t="s">
        <v>25</v>
      </c>
      <c r="J26" s="14">
        <v>90</v>
      </c>
      <c r="K26" s="14">
        <v>181</v>
      </c>
    </row>
    <row r="27" spans="2:11" x14ac:dyDescent="0.2">
      <c r="C27" s="1" t="s">
        <v>199</v>
      </c>
      <c r="D27" s="13">
        <v>14020</v>
      </c>
      <c r="E27" s="14">
        <v>9770</v>
      </c>
      <c r="F27" s="14">
        <v>3821</v>
      </c>
      <c r="G27" s="14">
        <v>143</v>
      </c>
      <c r="H27" s="29" t="s">
        <v>25</v>
      </c>
      <c r="I27" s="29" t="s">
        <v>25</v>
      </c>
      <c r="J27" s="14">
        <v>29</v>
      </c>
      <c r="K27" s="14">
        <v>146</v>
      </c>
    </row>
    <row r="28" spans="2:11" x14ac:dyDescent="0.2">
      <c r="C28" s="1" t="s">
        <v>200</v>
      </c>
      <c r="D28" s="13">
        <v>15698</v>
      </c>
      <c r="E28" s="14">
        <v>14279</v>
      </c>
      <c r="F28" s="14">
        <v>1172</v>
      </c>
      <c r="G28" s="14">
        <v>78</v>
      </c>
      <c r="H28" s="29" t="s">
        <v>25</v>
      </c>
      <c r="I28" s="29" t="s">
        <v>25</v>
      </c>
      <c r="J28" s="14">
        <v>3</v>
      </c>
      <c r="K28" s="14">
        <v>132</v>
      </c>
    </row>
    <row r="29" spans="2:11" x14ac:dyDescent="0.2">
      <c r="C29" s="1" t="s">
        <v>201</v>
      </c>
      <c r="D29" s="13">
        <v>10622</v>
      </c>
      <c r="E29" s="14">
        <v>6317</v>
      </c>
      <c r="F29" s="14">
        <v>3865</v>
      </c>
      <c r="G29" s="14">
        <v>82</v>
      </c>
      <c r="H29" s="29" t="s">
        <v>25</v>
      </c>
      <c r="I29" s="29" t="s">
        <v>25</v>
      </c>
      <c r="J29" s="14">
        <v>35</v>
      </c>
      <c r="K29" s="29" t="s">
        <v>25</v>
      </c>
    </row>
    <row r="30" spans="2:11" x14ac:dyDescent="0.2">
      <c r="C30" s="1" t="s">
        <v>202</v>
      </c>
      <c r="D30" s="13">
        <v>15737</v>
      </c>
      <c r="E30" s="14">
        <v>12273</v>
      </c>
      <c r="F30" s="14">
        <v>3259</v>
      </c>
      <c r="G30" s="14">
        <v>40</v>
      </c>
      <c r="H30" s="14">
        <v>16</v>
      </c>
      <c r="I30" s="29" t="s">
        <v>25</v>
      </c>
      <c r="J30" s="14">
        <v>3</v>
      </c>
      <c r="K30" s="29" t="s">
        <v>25</v>
      </c>
    </row>
    <row r="31" spans="2:11" ht="18" thickBot="1" x14ac:dyDescent="0.25">
      <c r="B31" s="4"/>
      <c r="C31" s="4"/>
      <c r="D31" s="19"/>
      <c r="E31" s="4"/>
      <c r="F31" s="4"/>
      <c r="G31" s="4"/>
      <c r="H31" s="4"/>
      <c r="I31" s="4"/>
      <c r="J31" s="4"/>
      <c r="K31" s="4"/>
    </row>
    <row r="32" spans="2:11" x14ac:dyDescent="0.2">
      <c r="D32" s="10"/>
      <c r="E32" s="7"/>
      <c r="F32" s="7"/>
      <c r="G32" s="7"/>
      <c r="H32" s="7"/>
      <c r="I32" s="7"/>
    </row>
    <row r="33" spans="2:10" x14ac:dyDescent="0.2">
      <c r="D33" s="9" t="s">
        <v>203</v>
      </c>
      <c r="E33" s="9" t="s">
        <v>204</v>
      </c>
      <c r="F33" s="9" t="s">
        <v>205</v>
      </c>
      <c r="G33" s="9" t="s">
        <v>206</v>
      </c>
      <c r="H33" s="9" t="s">
        <v>207</v>
      </c>
      <c r="I33" s="9" t="s">
        <v>208</v>
      </c>
    </row>
    <row r="34" spans="2:10" x14ac:dyDescent="0.2">
      <c r="B34" s="7"/>
      <c r="C34" s="7"/>
      <c r="D34" s="11" t="s">
        <v>184</v>
      </c>
      <c r="E34" s="11" t="s">
        <v>184</v>
      </c>
      <c r="F34" s="11" t="s">
        <v>184</v>
      </c>
      <c r="G34" s="11" t="s">
        <v>184</v>
      </c>
      <c r="H34" s="11" t="s">
        <v>184</v>
      </c>
      <c r="I34" s="11" t="s">
        <v>184</v>
      </c>
    </row>
    <row r="35" spans="2:10" x14ac:dyDescent="0.2">
      <c r="D35" s="6"/>
    </row>
    <row r="36" spans="2:10" x14ac:dyDescent="0.2">
      <c r="B36" s="1" t="s">
        <v>186</v>
      </c>
      <c r="D36" s="6">
        <v>4</v>
      </c>
      <c r="E36" s="2">
        <v>23</v>
      </c>
      <c r="F36" s="2">
        <v>396</v>
      </c>
      <c r="G36" s="33">
        <v>1</v>
      </c>
      <c r="H36" s="33">
        <v>42</v>
      </c>
      <c r="I36" s="33">
        <v>228</v>
      </c>
    </row>
    <row r="37" spans="2:10" x14ac:dyDescent="0.2">
      <c r="B37" s="1" t="s">
        <v>209</v>
      </c>
      <c r="D37" s="15">
        <v>4</v>
      </c>
      <c r="E37" s="14">
        <v>23</v>
      </c>
      <c r="F37" s="14">
        <v>387</v>
      </c>
      <c r="G37" s="14">
        <v>1</v>
      </c>
      <c r="H37" s="14">
        <v>387</v>
      </c>
      <c r="I37" s="14">
        <v>102</v>
      </c>
      <c r="J37" s="14"/>
    </row>
    <row r="38" spans="2:10" x14ac:dyDescent="0.2">
      <c r="B38" s="1" t="s">
        <v>188</v>
      </c>
      <c r="D38" s="15">
        <v>4</v>
      </c>
      <c r="E38" s="14">
        <v>18</v>
      </c>
      <c r="F38" s="14">
        <v>384</v>
      </c>
      <c r="G38" s="14">
        <v>1</v>
      </c>
      <c r="H38" s="14">
        <v>775</v>
      </c>
      <c r="I38" s="14">
        <v>80</v>
      </c>
      <c r="J38" s="14"/>
    </row>
    <row r="39" spans="2:10" x14ac:dyDescent="0.2">
      <c r="B39" s="1" t="s">
        <v>189</v>
      </c>
      <c r="D39" s="15">
        <v>4</v>
      </c>
      <c r="E39" s="14">
        <v>18</v>
      </c>
      <c r="F39" s="14">
        <v>382</v>
      </c>
      <c r="G39" s="14">
        <v>1</v>
      </c>
      <c r="H39" s="14">
        <v>776</v>
      </c>
      <c r="I39" s="14">
        <v>79</v>
      </c>
      <c r="J39" s="14"/>
    </row>
    <row r="40" spans="2:10" x14ac:dyDescent="0.2">
      <c r="C40" s="1" t="s">
        <v>190</v>
      </c>
      <c r="D40" s="15">
        <v>4</v>
      </c>
      <c r="E40" s="14">
        <v>18</v>
      </c>
      <c r="F40" s="14">
        <v>382</v>
      </c>
      <c r="G40" s="14">
        <v>1</v>
      </c>
      <c r="H40" s="14">
        <v>651</v>
      </c>
      <c r="I40" s="14">
        <v>77.099999999999994</v>
      </c>
      <c r="J40" s="14"/>
    </row>
    <row r="41" spans="2:10" x14ac:dyDescent="0.2">
      <c r="D41" s="15"/>
      <c r="E41" s="14"/>
      <c r="F41" s="14"/>
      <c r="G41" s="14"/>
      <c r="H41" s="14"/>
      <c r="I41" s="14"/>
    </row>
    <row r="42" spans="2:10" x14ac:dyDescent="0.2">
      <c r="C42" s="1" t="s">
        <v>191</v>
      </c>
      <c r="D42" s="15">
        <v>4.0999999999999996</v>
      </c>
      <c r="E42" s="14">
        <v>18</v>
      </c>
      <c r="F42" s="14">
        <v>382</v>
      </c>
      <c r="G42" s="14">
        <v>1</v>
      </c>
      <c r="H42" s="14">
        <v>658</v>
      </c>
      <c r="I42" s="14">
        <v>77.099999999999994</v>
      </c>
    </row>
    <row r="43" spans="2:10" x14ac:dyDescent="0.2">
      <c r="C43" s="1" t="s">
        <v>192</v>
      </c>
      <c r="D43" s="15">
        <v>4.01</v>
      </c>
      <c r="E43" s="14">
        <v>18</v>
      </c>
      <c r="F43" s="14">
        <v>382</v>
      </c>
      <c r="G43" s="14">
        <v>1</v>
      </c>
      <c r="H43" s="14">
        <v>672</v>
      </c>
      <c r="I43" s="14">
        <v>77.010000000000005</v>
      </c>
    </row>
    <row r="44" spans="2:10" x14ac:dyDescent="0.2">
      <c r="C44" s="1" t="s">
        <v>193</v>
      </c>
      <c r="D44" s="15">
        <v>4</v>
      </c>
      <c r="E44" s="14">
        <v>18</v>
      </c>
      <c r="F44" s="14">
        <v>382</v>
      </c>
      <c r="G44" s="14">
        <v>1</v>
      </c>
      <c r="H44" s="14">
        <v>659</v>
      </c>
      <c r="I44" s="14">
        <v>77</v>
      </c>
      <c r="J44" s="14"/>
    </row>
    <row r="45" spans="2:10" x14ac:dyDescent="0.2">
      <c r="C45" s="1" t="s">
        <v>194</v>
      </c>
      <c r="D45" s="13">
        <v>4</v>
      </c>
      <c r="E45" s="26">
        <v>18</v>
      </c>
      <c r="F45" s="26">
        <v>382</v>
      </c>
      <c r="G45" s="26">
        <v>1</v>
      </c>
      <c r="H45" s="26">
        <v>658</v>
      </c>
      <c r="I45" s="26">
        <v>77</v>
      </c>
      <c r="J45" s="14"/>
    </row>
    <row r="46" spans="2:10" x14ac:dyDescent="0.2">
      <c r="C46" s="3" t="s">
        <v>195</v>
      </c>
      <c r="D46" s="17">
        <v>6</v>
      </c>
      <c r="E46" s="27">
        <v>18</v>
      </c>
      <c r="F46" s="27">
        <v>382</v>
      </c>
      <c r="G46" s="27">
        <v>1</v>
      </c>
      <c r="H46" s="27">
        <v>658</v>
      </c>
      <c r="I46" s="27">
        <v>77</v>
      </c>
      <c r="J46" s="14"/>
    </row>
    <row r="47" spans="2:10" x14ac:dyDescent="0.2">
      <c r="D47" s="6"/>
    </row>
    <row r="48" spans="2:10" x14ac:dyDescent="0.2">
      <c r="C48" s="36" t="s">
        <v>196</v>
      </c>
      <c r="D48" s="29" t="s">
        <v>210</v>
      </c>
      <c r="E48" s="29" t="s">
        <v>210</v>
      </c>
      <c r="F48" s="14">
        <v>9</v>
      </c>
      <c r="G48" s="29" t="s">
        <v>210</v>
      </c>
      <c r="H48" s="14">
        <v>190</v>
      </c>
      <c r="I48" s="14">
        <v>13</v>
      </c>
      <c r="J48" s="14"/>
    </row>
    <row r="49" spans="1:10" x14ac:dyDescent="0.2">
      <c r="C49" s="36" t="s">
        <v>197</v>
      </c>
      <c r="D49" s="29" t="s">
        <v>210</v>
      </c>
      <c r="E49" s="29" t="s">
        <v>210</v>
      </c>
      <c r="F49" s="14">
        <v>107</v>
      </c>
      <c r="G49" s="29" t="s">
        <v>210</v>
      </c>
      <c r="H49" s="14">
        <v>58</v>
      </c>
      <c r="I49" s="14">
        <v>9</v>
      </c>
      <c r="J49" s="14"/>
    </row>
    <row r="50" spans="1:10" x14ac:dyDescent="0.2">
      <c r="C50" s="36" t="s">
        <v>198</v>
      </c>
      <c r="D50" s="29" t="s">
        <v>210</v>
      </c>
      <c r="E50" s="29" t="s">
        <v>210</v>
      </c>
      <c r="F50" s="14">
        <v>89</v>
      </c>
      <c r="G50" s="14">
        <v>1</v>
      </c>
      <c r="H50" s="14">
        <v>51</v>
      </c>
      <c r="I50" s="14">
        <v>1</v>
      </c>
      <c r="J50" s="14"/>
    </row>
    <row r="51" spans="1:10" x14ac:dyDescent="0.2">
      <c r="C51" s="36" t="s">
        <v>199</v>
      </c>
      <c r="D51" s="37">
        <v>6</v>
      </c>
      <c r="E51" s="14">
        <v>5</v>
      </c>
      <c r="F51" s="14">
        <v>24</v>
      </c>
      <c r="G51" s="29" t="s">
        <v>210</v>
      </c>
      <c r="H51" s="14">
        <v>67</v>
      </c>
      <c r="I51" s="14">
        <v>9</v>
      </c>
      <c r="J51" s="14"/>
    </row>
    <row r="52" spans="1:10" x14ac:dyDescent="0.2">
      <c r="C52" s="36" t="s">
        <v>200</v>
      </c>
      <c r="D52" s="29" t="s">
        <v>210</v>
      </c>
      <c r="E52" s="14">
        <v>4</v>
      </c>
      <c r="F52" s="14">
        <v>30</v>
      </c>
      <c r="G52" s="29" t="s">
        <v>210</v>
      </c>
      <c r="H52" s="29" t="s">
        <v>210</v>
      </c>
      <c r="I52" s="14">
        <v>0</v>
      </c>
      <c r="J52" s="14"/>
    </row>
    <row r="53" spans="1:10" x14ac:dyDescent="0.2">
      <c r="C53" s="36" t="s">
        <v>201</v>
      </c>
      <c r="D53" s="29" t="s">
        <v>210</v>
      </c>
      <c r="E53" s="14">
        <v>9</v>
      </c>
      <c r="F53" s="14">
        <v>118</v>
      </c>
      <c r="G53" s="29" t="s">
        <v>210</v>
      </c>
      <c r="H53" s="14">
        <v>153</v>
      </c>
      <c r="I53" s="14">
        <v>43</v>
      </c>
      <c r="J53" s="14"/>
    </row>
    <row r="54" spans="1:10" x14ac:dyDescent="0.2">
      <c r="C54" s="36" t="s">
        <v>202</v>
      </c>
      <c r="D54" s="29" t="s">
        <v>210</v>
      </c>
      <c r="E54" s="29" t="s">
        <v>210</v>
      </c>
      <c r="F54" s="14">
        <v>5</v>
      </c>
      <c r="G54" s="29" t="s">
        <v>210</v>
      </c>
      <c r="H54" s="14">
        <v>139</v>
      </c>
      <c r="I54" s="14">
        <v>2</v>
      </c>
      <c r="J54" s="14"/>
    </row>
    <row r="55" spans="1:10" ht="18" thickBot="1" x14ac:dyDescent="0.25">
      <c r="B55" s="4"/>
      <c r="C55" s="4"/>
      <c r="D55" s="19"/>
      <c r="E55" s="4"/>
      <c r="F55" s="4"/>
      <c r="G55" s="4"/>
      <c r="H55" s="4"/>
      <c r="I55" s="4"/>
      <c r="J55" s="24"/>
    </row>
    <row r="56" spans="1:10" x14ac:dyDescent="0.2">
      <c r="D56" s="1" t="s">
        <v>211</v>
      </c>
    </row>
    <row r="57" spans="1:10" x14ac:dyDescent="0.2">
      <c r="A57" s="1"/>
    </row>
  </sheetData>
  <phoneticPr fontId="2"/>
  <pageMargins left="0.43" right="0.4" top="0.6" bottom="0.51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L48" sqref="L48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7" width="13.375" style="2" customWidth="1"/>
    <col min="8" max="9" width="12.125" style="2"/>
    <col min="10" max="10" width="10.875" style="2" customWidth="1"/>
    <col min="11" max="11" width="13.375" style="2" customWidth="1"/>
    <col min="12" max="256" width="12.125" style="2"/>
    <col min="257" max="257" width="13.375" style="2" customWidth="1"/>
    <col min="258" max="258" width="17.125" style="2" customWidth="1"/>
    <col min="259" max="263" width="13.375" style="2" customWidth="1"/>
    <col min="264" max="265" width="12.125" style="2"/>
    <col min="266" max="266" width="10.875" style="2" customWidth="1"/>
    <col min="267" max="267" width="13.375" style="2" customWidth="1"/>
    <col min="268" max="512" width="12.125" style="2"/>
    <col min="513" max="513" width="13.375" style="2" customWidth="1"/>
    <col min="514" max="514" width="17.125" style="2" customWidth="1"/>
    <col min="515" max="519" width="13.375" style="2" customWidth="1"/>
    <col min="520" max="521" width="12.125" style="2"/>
    <col min="522" max="522" width="10.875" style="2" customWidth="1"/>
    <col min="523" max="523" width="13.375" style="2" customWidth="1"/>
    <col min="524" max="768" width="12.125" style="2"/>
    <col min="769" max="769" width="13.375" style="2" customWidth="1"/>
    <col min="770" max="770" width="17.125" style="2" customWidth="1"/>
    <col min="771" max="775" width="13.375" style="2" customWidth="1"/>
    <col min="776" max="777" width="12.125" style="2"/>
    <col min="778" max="778" width="10.875" style="2" customWidth="1"/>
    <col min="779" max="779" width="13.375" style="2" customWidth="1"/>
    <col min="780" max="1024" width="12.125" style="2"/>
    <col min="1025" max="1025" width="13.375" style="2" customWidth="1"/>
    <col min="1026" max="1026" width="17.125" style="2" customWidth="1"/>
    <col min="1027" max="1031" width="13.375" style="2" customWidth="1"/>
    <col min="1032" max="1033" width="12.125" style="2"/>
    <col min="1034" max="1034" width="10.875" style="2" customWidth="1"/>
    <col min="1035" max="1035" width="13.375" style="2" customWidth="1"/>
    <col min="1036" max="1280" width="12.125" style="2"/>
    <col min="1281" max="1281" width="13.375" style="2" customWidth="1"/>
    <col min="1282" max="1282" width="17.125" style="2" customWidth="1"/>
    <col min="1283" max="1287" width="13.375" style="2" customWidth="1"/>
    <col min="1288" max="1289" width="12.125" style="2"/>
    <col min="1290" max="1290" width="10.875" style="2" customWidth="1"/>
    <col min="1291" max="1291" width="13.375" style="2" customWidth="1"/>
    <col min="1292" max="1536" width="12.125" style="2"/>
    <col min="1537" max="1537" width="13.375" style="2" customWidth="1"/>
    <col min="1538" max="1538" width="17.125" style="2" customWidth="1"/>
    <col min="1539" max="1543" width="13.375" style="2" customWidth="1"/>
    <col min="1544" max="1545" width="12.125" style="2"/>
    <col min="1546" max="1546" width="10.875" style="2" customWidth="1"/>
    <col min="1547" max="1547" width="13.375" style="2" customWidth="1"/>
    <col min="1548" max="1792" width="12.125" style="2"/>
    <col min="1793" max="1793" width="13.375" style="2" customWidth="1"/>
    <col min="1794" max="1794" width="17.125" style="2" customWidth="1"/>
    <col min="1795" max="1799" width="13.375" style="2" customWidth="1"/>
    <col min="1800" max="1801" width="12.125" style="2"/>
    <col min="1802" max="1802" width="10.875" style="2" customWidth="1"/>
    <col min="1803" max="1803" width="13.375" style="2" customWidth="1"/>
    <col min="1804" max="2048" width="12.125" style="2"/>
    <col min="2049" max="2049" width="13.375" style="2" customWidth="1"/>
    <col min="2050" max="2050" width="17.125" style="2" customWidth="1"/>
    <col min="2051" max="2055" width="13.375" style="2" customWidth="1"/>
    <col min="2056" max="2057" width="12.125" style="2"/>
    <col min="2058" max="2058" width="10.875" style="2" customWidth="1"/>
    <col min="2059" max="2059" width="13.375" style="2" customWidth="1"/>
    <col min="2060" max="2304" width="12.125" style="2"/>
    <col min="2305" max="2305" width="13.375" style="2" customWidth="1"/>
    <col min="2306" max="2306" width="17.125" style="2" customWidth="1"/>
    <col min="2307" max="2311" width="13.375" style="2" customWidth="1"/>
    <col min="2312" max="2313" width="12.125" style="2"/>
    <col min="2314" max="2314" width="10.875" style="2" customWidth="1"/>
    <col min="2315" max="2315" width="13.375" style="2" customWidth="1"/>
    <col min="2316" max="2560" width="12.125" style="2"/>
    <col min="2561" max="2561" width="13.375" style="2" customWidth="1"/>
    <col min="2562" max="2562" width="17.125" style="2" customWidth="1"/>
    <col min="2563" max="2567" width="13.375" style="2" customWidth="1"/>
    <col min="2568" max="2569" width="12.125" style="2"/>
    <col min="2570" max="2570" width="10.875" style="2" customWidth="1"/>
    <col min="2571" max="2571" width="13.375" style="2" customWidth="1"/>
    <col min="2572" max="2816" width="12.125" style="2"/>
    <col min="2817" max="2817" width="13.375" style="2" customWidth="1"/>
    <col min="2818" max="2818" width="17.125" style="2" customWidth="1"/>
    <col min="2819" max="2823" width="13.375" style="2" customWidth="1"/>
    <col min="2824" max="2825" width="12.125" style="2"/>
    <col min="2826" max="2826" width="10.875" style="2" customWidth="1"/>
    <col min="2827" max="2827" width="13.375" style="2" customWidth="1"/>
    <col min="2828" max="3072" width="12.125" style="2"/>
    <col min="3073" max="3073" width="13.375" style="2" customWidth="1"/>
    <col min="3074" max="3074" width="17.125" style="2" customWidth="1"/>
    <col min="3075" max="3079" width="13.375" style="2" customWidth="1"/>
    <col min="3080" max="3081" width="12.125" style="2"/>
    <col min="3082" max="3082" width="10.875" style="2" customWidth="1"/>
    <col min="3083" max="3083" width="13.375" style="2" customWidth="1"/>
    <col min="3084" max="3328" width="12.125" style="2"/>
    <col min="3329" max="3329" width="13.375" style="2" customWidth="1"/>
    <col min="3330" max="3330" width="17.125" style="2" customWidth="1"/>
    <col min="3331" max="3335" width="13.375" style="2" customWidth="1"/>
    <col min="3336" max="3337" width="12.125" style="2"/>
    <col min="3338" max="3338" width="10.875" style="2" customWidth="1"/>
    <col min="3339" max="3339" width="13.375" style="2" customWidth="1"/>
    <col min="3340" max="3584" width="12.125" style="2"/>
    <col min="3585" max="3585" width="13.375" style="2" customWidth="1"/>
    <col min="3586" max="3586" width="17.125" style="2" customWidth="1"/>
    <col min="3587" max="3591" width="13.375" style="2" customWidth="1"/>
    <col min="3592" max="3593" width="12.125" style="2"/>
    <col min="3594" max="3594" width="10.875" style="2" customWidth="1"/>
    <col min="3595" max="3595" width="13.375" style="2" customWidth="1"/>
    <col min="3596" max="3840" width="12.125" style="2"/>
    <col min="3841" max="3841" width="13.375" style="2" customWidth="1"/>
    <col min="3842" max="3842" width="17.125" style="2" customWidth="1"/>
    <col min="3843" max="3847" width="13.375" style="2" customWidth="1"/>
    <col min="3848" max="3849" width="12.125" style="2"/>
    <col min="3850" max="3850" width="10.875" style="2" customWidth="1"/>
    <col min="3851" max="3851" width="13.375" style="2" customWidth="1"/>
    <col min="3852" max="4096" width="12.125" style="2"/>
    <col min="4097" max="4097" width="13.375" style="2" customWidth="1"/>
    <col min="4098" max="4098" width="17.125" style="2" customWidth="1"/>
    <col min="4099" max="4103" width="13.375" style="2" customWidth="1"/>
    <col min="4104" max="4105" width="12.125" style="2"/>
    <col min="4106" max="4106" width="10.875" style="2" customWidth="1"/>
    <col min="4107" max="4107" width="13.375" style="2" customWidth="1"/>
    <col min="4108" max="4352" width="12.125" style="2"/>
    <col min="4353" max="4353" width="13.375" style="2" customWidth="1"/>
    <col min="4354" max="4354" width="17.125" style="2" customWidth="1"/>
    <col min="4355" max="4359" width="13.375" style="2" customWidth="1"/>
    <col min="4360" max="4361" width="12.125" style="2"/>
    <col min="4362" max="4362" width="10.875" style="2" customWidth="1"/>
    <col min="4363" max="4363" width="13.375" style="2" customWidth="1"/>
    <col min="4364" max="4608" width="12.125" style="2"/>
    <col min="4609" max="4609" width="13.375" style="2" customWidth="1"/>
    <col min="4610" max="4610" width="17.125" style="2" customWidth="1"/>
    <col min="4611" max="4615" width="13.375" style="2" customWidth="1"/>
    <col min="4616" max="4617" width="12.125" style="2"/>
    <col min="4618" max="4618" width="10.875" style="2" customWidth="1"/>
    <col min="4619" max="4619" width="13.375" style="2" customWidth="1"/>
    <col min="4620" max="4864" width="12.125" style="2"/>
    <col min="4865" max="4865" width="13.375" style="2" customWidth="1"/>
    <col min="4866" max="4866" width="17.125" style="2" customWidth="1"/>
    <col min="4867" max="4871" width="13.375" style="2" customWidth="1"/>
    <col min="4872" max="4873" width="12.125" style="2"/>
    <col min="4874" max="4874" width="10.875" style="2" customWidth="1"/>
    <col min="4875" max="4875" width="13.375" style="2" customWidth="1"/>
    <col min="4876" max="5120" width="12.125" style="2"/>
    <col min="5121" max="5121" width="13.375" style="2" customWidth="1"/>
    <col min="5122" max="5122" width="17.125" style="2" customWidth="1"/>
    <col min="5123" max="5127" width="13.375" style="2" customWidth="1"/>
    <col min="5128" max="5129" width="12.125" style="2"/>
    <col min="5130" max="5130" width="10.875" style="2" customWidth="1"/>
    <col min="5131" max="5131" width="13.375" style="2" customWidth="1"/>
    <col min="5132" max="5376" width="12.125" style="2"/>
    <col min="5377" max="5377" width="13.375" style="2" customWidth="1"/>
    <col min="5378" max="5378" width="17.125" style="2" customWidth="1"/>
    <col min="5379" max="5383" width="13.375" style="2" customWidth="1"/>
    <col min="5384" max="5385" width="12.125" style="2"/>
    <col min="5386" max="5386" width="10.875" style="2" customWidth="1"/>
    <col min="5387" max="5387" width="13.375" style="2" customWidth="1"/>
    <col min="5388" max="5632" width="12.125" style="2"/>
    <col min="5633" max="5633" width="13.375" style="2" customWidth="1"/>
    <col min="5634" max="5634" width="17.125" style="2" customWidth="1"/>
    <col min="5635" max="5639" width="13.375" style="2" customWidth="1"/>
    <col min="5640" max="5641" width="12.125" style="2"/>
    <col min="5642" max="5642" width="10.875" style="2" customWidth="1"/>
    <col min="5643" max="5643" width="13.375" style="2" customWidth="1"/>
    <col min="5644" max="5888" width="12.125" style="2"/>
    <col min="5889" max="5889" width="13.375" style="2" customWidth="1"/>
    <col min="5890" max="5890" width="17.125" style="2" customWidth="1"/>
    <col min="5891" max="5895" width="13.375" style="2" customWidth="1"/>
    <col min="5896" max="5897" width="12.125" style="2"/>
    <col min="5898" max="5898" width="10.875" style="2" customWidth="1"/>
    <col min="5899" max="5899" width="13.375" style="2" customWidth="1"/>
    <col min="5900" max="6144" width="12.125" style="2"/>
    <col min="6145" max="6145" width="13.375" style="2" customWidth="1"/>
    <col min="6146" max="6146" width="17.125" style="2" customWidth="1"/>
    <col min="6147" max="6151" width="13.375" style="2" customWidth="1"/>
    <col min="6152" max="6153" width="12.125" style="2"/>
    <col min="6154" max="6154" width="10.875" style="2" customWidth="1"/>
    <col min="6155" max="6155" width="13.375" style="2" customWidth="1"/>
    <col min="6156" max="6400" width="12.125" style="2"/>
    <col min="6401" max="6401" width="13.375" style="2" customWidth="1"/>
    <col min="6402" max="6402" width="17.125" style="2" customWidth="1"/>
    <col min="6403" max="6407" width="13.375" style="2" customWidth="1"/>
    <col min="6408" max="6409" width="12.125" style="2"/>
    <col min="6410" max="6410" width="10.875" style="2" customWidth="1"/>
    <col min="6411" max="6411" width="13.375" style="2" customWidth="1"/>
    <col min="6412" max="6656" width="12.125" style="2"/>
    <col min="6657" max="6657" width="13.375" style="2" customWidth="1"/>
    <col min="6658" max="6658" width="17.125" style="2" customWidth="1"/>
    <col min="6659" max="6663" width="13.375" style="2" customWidth="1"/>
    <col min="6664" max="6665" width="12.125" style="2"/>
    <col min="6666" max="6666" width="10.875" style="2" customWidth="1"/>
    <col min="6667" max="6667" width="13.375" style="2" customWidth="1"/>
    <col min="6668" max="6912" width="12.125" style="2"/>
    <col min="6913" max="6913" width="13.375" style="2" customWidth="1"/>
    <col min="6914" max="6914" width="17.125" style="2" customWidth="1"/>
    <col min="6915" max="6919" width="13.375" style="2" customWidth="1"/>
    <col min="6920" max="6921" width="12.125" style="2"/>
    <col min="6922" max="6922" width="10.875" style="2" customWidth="1"/>
    <col min="6923" max="6923" width="13.375" style="2" customWidth="1"/>
    <col min="6924" max="7168" width="12.125" style="2"/>
    <col min="7169" max="7169" width="13.375" style="2" customWidth="1"/>
    <col min="7170" max="7170" width="17.125" style="2" customWidth="1"/>
    <col min="7171" max="7175" width="13.375" style="2" customWidth="1"/>
    <col min="7176" max="7177" width="12.125" style="2"/>
    <col min="7178" max="7178" width="10.875" style="2" customWidth="1"/>
    <col min="7179" max="7179" width="13.375" style="2" customWidth="1"/>
    <col min="7180" max="7424" width="12.125" style="2"/>
    <col min="7425" max="7425" width="13.375" style="2" customWidth="1"/>
    <col min="7426" max="7426" width="17.125" style="2" customWidth="1"/>
    <col min="7427" max="7431" width="13.375" style="2" customWidth="1"/>
    <col min="7432" max="7433" width="12.125" style="2"/>
    <col min="7434" max="7434" width="10.875" style="2" customWidth="1"/>
    <col min="7435" max="7435" width="13.375" style="2" customWidth="1"/>
    <col min="7436" max="7680" width="12.125" style="2"/>
    <col min="7681" max="7681" width="13.375" style="2" customWidth="1"/>
    <col min="7682" max="7682" width="17.125" style="2" customWidth="1"/>
    <col min="7683" max="7687" width="13.375" style="2" customWidth="1"/>
    <col min="7688" max="7689" width="12.125" style="2"/>
    <col min="7690" max="7690" width="10.875" style="2" customWidth="1"/>
    <col min="7691" max="7691" width="13.375" style="2" customWidth="1"/>
    <col min="7692" max="7936" width="12.125" style="2"/>
    <col min="7937" max="7937" width="13.375" style="2" customWidth="1"/>
    <col min="7938" max="7938" width="17.125" style="2" customWidth="1"/>
    <col min="7939" max="7943" width="13.375" style="2" customWidth="1"/>
    <col min="7944" max="7945" width="12.125" style="2"/>
    <col min="7946" max="7946" width="10.875" style="2" customWidth="1"/>
    <col min="7947" max="7947" width="13.375" style="2" customWidth="1"/>
    <col min="7948" max="8192" width="12.125" style="2"/>
    <col min="8193" max="8193" width="13.375" style="2" customWidth="1"/>
    <col min="8194" max="8194" width="17.125" style="2" customWidth="1"/>
    <col min="8195" max="8199" width="13.375" style="2" customWidth="1"/>
    <col min="8200" max="8201" width="12.125" style="2"/>
    <col min="8202" max="8202" width="10.875" style="2" customWidth="1"/>
    <col min="8203" max="8203" width="13.375" style="2" customWidth="1"/>
    <col min="8204" max="8448" width="12.125" style="2"/>
    <col min="8449" max="8449" width="13.375" style="2" customWidth="1"/>
    <col min="8450" max="8450" width="17.125" style="2" customWidth="1"/>
    <col min="8451" max="8455" width="13.375" style="2" customWidth="1"/>
    <col min="8456" max="8457" width="12.125" style="2"/>
    <col min="8458" max="8458" width="10.875" style="2" customWidth="1"/>
    <col min="8459" max="8459" width="13.375" style="2" customWidth="1"/>
    <col min="8460" max="8704" width="12.125" style="2"/>
    <col min="8705" max="8705" width="13.375" style="2" customWidth="1"/>
    <col min="8706" max="8706" width="17.125" style="2" customWidth="1"/>
    <col min="8707" max="8711" width="13.375" style="2" customWidth="1"/>
    <col min="8712" max="8713" width="12.125" style="2"/>
    <col min="8714" max="8714" width="10.875" style="2" customWidth="1"/>
    <col min="8715" max="8715" width="13.375" style="2" customWidth="1"/>
    <col min="8716" max="8960" width="12.125" style="2"/>
    <col min="8961" max="8961" width="13.375" style="2" customWidth="1"/>
    <col min="8962" max="8962" width="17.125" style="2" customWidth="1"/>
    <col min="8963" max="8967" width="13.375" style="2" customWidth="1"/>
    <col min="8968" max="8969" width="12.125" style="2"/>
    <col min="8970" max="8970" width="10.875" style="2" customWidth="1"/>
    <col min="8971" max="8971" width="13.375" style="2" customWidth="1"/>
    <col min="8972" max="9216" width="12.125" style="2"/>
    <col min="9217" max="9217" width="13.375" style="2" customWidth="1"/>
    <col min="9218" max="9218" width="17.125" style="2" customWidth="1"/>
    <col min="9219" max="9223" width="13.375" style="2" customWidth="1"/>
    <col min="9224" max="9225" width="12.125" style="2"/>
    <col min="9226" max="9226" width="10.875" style="2" customWidth="1"/>
    <col min="9227" max="9227" width="13.375" style="2" customWidth="1"/>
    <col min="9228" max="9472" width="12.125" style="2"/>
    <col min="9473" max="9473" width="13.375" style="2" customWidth="1"/>
    <col min="9474" max="9474" width="17.125" style="2" customWidth="1"/>
    <col min="9475" max="9479" width="13.375" style="2" customWidth="1"/>
    <col min="9480" max="9481" width="12.125" style="2"/>
    <col min="9482" max="9482" width="10.875" style="2" customWidth="1"/>
    <col min="9483" max="9483" width="13.375" style="2" customWidth="1"/>
    <col min="9484" max="9728" width="12.125" style="2"/>
    <col min="9729" max="9729" width="13.375" style="2" customWidth="1"/>
    <col min="9730" max="9730" width="17.125" style="2" customWidth="1"/>
    <col min="9731" max="9735" width="13.375" style="2" customWidth="1"/>
    <col min="9736" max="9737" width="12.125" style="2"/>
    <col min="9738" max="9738" width="10.875" style="2" customWidth="1"/>
    <col min="9739" max="9739" width="13.375" style="2" customWidth="1"/>
    <col min="9740" max="9984" width="12.125" style="2"/>
    <col min="9985" max="9985" width="13.375" style="2" customWidth="1"/>
    <col min="9986" max="9986" width="17.125" style="2" customWidth="1"/>
    <col min="9987" max="9991" width="13.375" style="2" customWidth="1"/>
    <col min="9992" max="9993" width="12.125" style="2"/>
    <col min="9994" max="9994" width="10.875" style="2" customWidth="1"/>
    <col min="9995" max="9995" width="13.375" style="2" customWidth="1"/>
    <col min="9996" max="10240" width="12.125" style="2"/>
    <col min="10241" max="10241" width="13.375" style="2" customWidth="1"/>
    <col min="10242" max="10242" width="17.125" style="2" customWidth="1"/>
    <col min="10243" max="10247" width="13.375" style="2" customWidth="1"/>
    <col min="10248" max="10249" width="12.125" style="2"/>
    <col min="10250" max="10250" width="10.875" style="2" customWidth="1"/>
    <col min="10251" max="10251" width="13.375" style="2" customWidth="1"/>
    <col min="10252" max="10496" width="12.125" style="2"/>
    <col min="10497" max="10497" width="13.375" style="2" customWidth="1"/>
    <col min="10498" max="10498" width="17.125" style="2" customWidth="1"/>
    <col min="10499" max="10503" width="13.375" style="2" customWidth="1"/>
    <col min="10504" max="10505" width="12.125" style="2"/>
    <col min="10506" max="10506" width="10.875" style="2" customWidth="1"/>
    <col min="10507" max="10507" width="13.375" style="2" customWidth="1"/>
    <col min="10508" max="10752" width="12.125" style="2"/>
    <col min="10753" max="10753" width="13.375" style="2" customWidth="1"/>
    <col min="10754" max="10754" width="17.125" style="2" customWidth="1"/>
    <col min="10755" max="10759" width="13.375" style="2" customWidth="1"/>
    <col min="10760" max="10761" width="12.125" style="2"/>
    <col min="10762" max="10762" width="10.875" style="2" customWidth="1"/>
    <col min="10763" max="10763" width="13.375" style="2" customWidth="1"/>
    <col min="10764" max="11008" width="12.125" style="2"/>
    <col min="11009" max="11009" width="13.375" style="2" customWidth="1"/>
    <col min="11010" max="11010" width="17.125" style="2" customWidth="1"/>
    <col min="11011" max="11015" width="13.375" style="2" customWidth="1"/>
    <col min="11016" max="11017" width="12.125" style="2"/>
    <col min="11018" max="11018" width="10.875" style="2" customWidth="1"/>
    <col min="11019" max="11019" width="13.375" style="2" customWidth="1"/>
    <col min="11020" max="11264" width="12.125" style="2"/>
    <col min="11265" max="11265" width="13.375" style="2" customWidth="1"/>
    <col min="11266" max="11266" width="17.125" style="2" customWidth="1"/>
    <col min="11267" max="11271" width="13.375" style="2" customWidth="1"/>
    <col min="11272" max="11273" width="12.125" style="2"/>
    <col min="11274" max="11274" width="10.875" style="2" customWidth="1"/>
    <col min="11275" max="11275" width="13.375" style="2" customWidth="1"/>
    <col min="11276" max="11520" width="12.125" style="2"/>
    <col min="11521" max="11521" width="13.375" style="2" customWidth="1"/>
    <col min="11522" max="11522" width="17.125" style="2" customWidth="1"/>
    <col min="11523" max="11527" width="13.375" style="2" customWidth="1"/>
    <col min="11528" max="11529" width="12.125" style="2"/>
    <col min="11530" max="11530" width="10.875" style="2" customWidth="1"/>
    <col min="11531" max="11531" width="13.375" style="2" customWidth="1"/>
    <col min="11532" max="11776" width="12.125" style="2"/>
    <col min="11777" max="11777" width="13.375" style="2" customWidth="1"/>
    <col min="11778" max="11778" width="17.125" style="2" customWidth="1"/>
    <col min="11779" max="11783" width="13.375" style="2" customWidth="1"/>
    <col min="11784" max="11785" width="12.125" style="2"/>
    <col min="11786" max="11786" width="10.875" style="2" customWidth="1"/>
    <col min="11787" max="11787" width="13.375" style="2" customWidth="1"/>
    <col min="11788" max="12032" width="12.125" style="2"/>
    <col min="12033" max="12033" width="13.375" style="2" customWidth="1"/>
    <col min="12034" max="12034" width="17.125" style="2" customWidth="1"/>
    <col min="12035" max="12039" width="13.375" style="2" customWidth="1"/>
    <col min="12040" max="12041" width="12.125" style="2"/>
    <col min="12042" max="12042" width="10.875" style="2" customWidth="1"/>
    <col min="12043" max="12043" width="13.375" style="2" customWidth="1"/>
    <col min="12044" max="12288" width="12.125" style="2"/>
    <col min="12289" max="12289" width="13.375" style="2" customWidth="1"/>
    <col min="12290" max="12290" width="17.125" style="2" customWidth="1"/>
    <col min="12291" max="12295" width="13.375" style="2" customWidth="1"/>
    <col min="12296" max="12297" width="12.125" style="2"/>
    <col min="12298" max="12298" width="10.875" style="2" customWidth="1"/>
    <col min="12299" max="12299" width="13.375" style="2" customWidth="1"/>
    <col min="12300" max="12544" width="12.125" style="2"/>
    <col min="12545" max="12545" width="13.375" style="2" customWidth="1"/>
    <col min="12546" max="12546" width="17.125" style="2" customWidth="1"/>
    <col min="12547" max="12551" width="13.375" style="2" customWidth="1"/>
    <col min="12552" max="12553" width="12.125" style="2"/>
    <col min="12554" max="12554" width="10.875" style="2" customWidth="1"/>
    <col min="12555" max="12555" width="13.375" style="2" customWidth="1"/>
    <col min="12556" max="12800" width="12.125" style="2"/>
    <col min="12801" max="12801" width="13.375" style="2" customWidth="1"/>
    <col min="12802" max="12802" width="17.125" style="2" customWidth="1"/>
    <col min="12803" max="12807" width="13.375" style="2" customWidth="1"/>
    <col min="12808" max="12809" width="12.125" style="2"/>
    <col min="12810" max="12810" width="10.875" style="2" customWidth="1"/>
    <col min="12811" max="12811" width="13.375" style="2" customWidth="1"/>
    <col min="12812" max="13056" width="12.125" style="2"/>
    <col min="13057" max="13057" width="13.375" style="2" customWidth="1"/>
    <col min="13058" max="13058" width="17.125" style="2" customWidth="1"/>
    <col min="13059" max="13063" width="13.375" style="2" customWidth="1"/>
    <col min="13064" max="13065" width="12.125" style="2"/>
    <col min="13066" max="13066" width="10.875" style="2" customWidth="1"/>
    <col min="13067" max="13067" width="13.375" style="2" customWidth="1"/>
    <col min="13068" max="13312" width="12.125" style="2"/>
    <col min="13313" max="13313" width="13.375" style="2" customWidth="1"/>
    <col min="13314" max="13314" width="17.125" style="2" customWidth="1"/>
    <col min="13315" max="13319" width="13.375" style="2" customWidth="1"/>
    <col min="13320" max="13321" width="12.125" style="2"/>
    <col min="13322" max="13322" width="10.875" style="2" customWidth="1"/>
    <col min="13323" max="13323" width="13.375" style="2" customWidth="1"/>
    <col min="13324" max="13568" width="12.125" style="2"/>
    <col min="13569" max="13569" width="13.375" style="2" customWidth="1"/>
    <col min="13570" max="13570" width="17.125" style="2" customWidth="1"/>
    <col min="13571" max="13575" width="13.375" style="2" customWidth="1"/>
    <col min="13576" max="13577" width="12.125" style="2"/>
    <col min="13578" max="13578" width="10.875" style="2" customWidth="1"/>
    <col min="13579" max="13579" width="13.375" style="2" customWidth="1"/>
    <col min="13580" max="13824" width="12.125" style="2"/>
    <col min="13825" max="13825" width="13.375" style="2" customWidth="1"/>
    <col min="13826" max="13826" width="17.125" style="2" customWidth="1"/>
    <col min="13827" max="13831" width="13.375" style="2" customWidth="1"/>
    <col min="13832" max="13833" width="12.125" style="2"/>
    <col min="13834" max="13834" width="10.875" style="2" customWidth="1"/>
    <col min="13835" max="13835" width="13.375" style="2" customWidth="1"/>
    <col min="13836" max="14080" width="12.125" style="2"/>
    <col min="14081" max="14081" width="13.375" style="2" customWidth="1"/>
    <col min="14082" max="14082" width="17.125" style="2" customWidth="1"/>
    <col min="14083" max="14087" width="13.375" style="2" customWidth="1"/>
    <col min="14088" max="14089" width="12.125" style="2"/>
    <col min="14090" max="14090" width="10.875" style="2" customWidth="1"/>
    <col min="14091" max="14091" width="13.375" style="2" customWidth="1"/>
    <col min="14092" max="14336" width="12.125" style="2"/>
    <col min="14337" max="14337" width="13.375" style="2" customWidth="1"/>
    <col min="14338" max="14338" width="17.125" style="2" customWidth="1"/>
    <col min="14339" max="14343" width="13.375" style="2" customWidth="1"/>
    <col min="14344" max="14345" width="12.125" style="2"/>
    <col min="14346" max="14346" width="10.875" style="2" customWidth="1"/>
    <col min="14347" max="14347" width="13.375" style="2" customWidth="1"/>
    <col min="14348" max="14592" width="12.125" style="2"/>
    <col min="14593" max="14593" width="13.375" style="2" customWidth="1"/>
    <col min="14594" max="14594" width="17.125" style="2" customWidth="1"/>
    <col min="14595" max="14599" width="13.375" style="2" customWidth="1"/>
    <col min="14600" max="14601" width="12.125" style="2"/>
    <col min="14602" max="14602" width="10.875" style="2" customWidth="1"/>
    <col min="14603" max="14603" width="13.375" style="2" customWidth="1"/>
    <col min="14604" max="14848" width="12.125" style="2"/>
    <col min="14849" max="14849" width="13.375" style="2" customWidth="1"/>
    <col min="14850" max="14850" width="17.125" style="2" customWidth="1"/>
    <col min="14851" max="14855" width="13.375" style="2" customWidth="1"/>
    <col min="14856" max="14857" width="12.125" style="2"/>
    <col min="14858" max="14858" width="10.875" style="2" customWidth="1"/>
    <col min="14859" max="14859" width="13.375" style="2" customWidth="1"/>
    <col min="14860" max="15104" width="12.125" style="2"/>
    <col min="15105" max="15105" width="13.375" style="2" customWidth="1"/>
    <col min="15106" max="15106" width="17.125" style="2" customWidth="1"/>
    <col min="15107" max="15111" width="13.375" style="2" customWidth="1"/>
    <col min="15112" max="15113" width="12.125" style="2"/>
    <col min="15114" max="15114" width="10.875" style="2" customWidth="1"/>
    <col min="15115" max="15115" width="13.375" style="2" customWidth="1"/>
    <col min="15116" max="15360" width="12.125" style="2"/>
    <col min="15361" max="15361" width="13.375" style="2" customWidth="1"/>
    <col min="15362" max="15362" width="17.125" style="2" customWidth="1"/>
    <col min="15363" max="15367" width="13.375" style="2" customWidth="1"/>
    <col min="15368" max="15369" width="12.125" style="2"/>
    <col min="15370" max="15370" width="10.875" style="2" customWidth="1"/>
    <col min="15371" max="15371" width="13.375" style="2" customWidth="1"/>
    <col min="15372" max="15616" width="12.125" style="2"/>
    <col min="15617" max="15617" width="13.375" style="2" customWidth="1"/>
    <col min="15618" max="15618" width="17.125" style="2" customWidth="1"/>
    <col min="15619" max="15623" width="13.375" style="2" customWidth="1"/>
    <col min="15624" max="15625" width="12.125" style="2"/>
    <col min="15626" max="15626" width="10.875" style="2" customWidth="1"/>
    <col min="15627" max="15627" width="13.375" style="2" customWidth="1"/>
    <col min="15628" max="15872" width="12.125" style="2"/>
    <col min="15873" max="15873" width="13.375" style="2" customWidth="1"/>
    <col min="15874" max="15874" width="17.125" style="2" customWidth="1"/>
    <col min="15875" max="15879" width="13.375" style="2" customWidth="1"/>
    <col min="15880" max="15881" width="12.125" style="2"/>
    <col min="15882" max="15882" width="10.875" style="2" customWidth="1"/>
    <col min="15883" max="15883" width="13.375" style="2" customWidth="1"/>
    <col min="15884" max="16128" width="12.125" style="2"/>
    <col min="16129" max="16129" width="13.375" style="2" customWidth="1"/>
    <col min="16130" max="16130" width="17.125" style="2" customWidth="1"/>
    <col min="16131" max="16135" width="13.375" style="2" customWidth="1"/>
    <col min="16136" max="16137" width="12.125" style="2"/>
    <col min="16138" max="16138" width="10.875" style="2" customWidth="1"/>
    <col min="16139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212</v>
      </c>
    </row>
    <row r="7" spans="1:11" x14ac:dyDescent="0.2">
      <c r="C7" s="3" t="s">
        <v>213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5" t="s">
        <v>214</v>
      </c>
      <c r="K8" s="4"/>
    </row>
    <row r="9" spans="1:11" x14ac:dyDescent="0.2">
      <c r="C9" s="6"/>
      <c r="D9" s="7"/>
      <c r="E9" s="7"/>
      <c r="F9" s="7"/>
      <c r="G9" s="38" t="s">
        <v>215</v>
      </c>
      <c r="H9" s="7"/>
      <c r="I9" s="7"/>
      <c r="J9" s="7"/>
      <c r="K9" s="7"/>
    </row>
    <row r="10" spans="1:11" x14ac:dyDescent="0.2">
      <c r="C10" s="8" t="s">
        <v>216</v>
      </c>
      <c r="D10" s="6"/>
      <c r="E10" s="7"/>
      <c r="F10" s="7"/>
      <c r="G10" s="38" t="s">
        <v>217</v>
      </c>
      <c r="H10" s="7"/>
      <c r="I10" s="7"/>
      <c r="J10" s="7"/>
      <c r="K10" s="6"/>
    </row>
    <row r="11" spans="1:11" x14ac:dyDescent="0.2">
      <c r="C11" s="8" t="s">
        <v>218</v>
      </c>
      <c r="D11" s="9" t="s">
        <v>152</v>
      </c>
      <c r="E11" s="9" t="s">
        <v>219</v>
      </c>
      <c r="F11" s="6"/>
      <c r="G11" s="6"/>
      <c r="H11" s="6" t="s">
        <v>220</v>
      </c>
      <c r="I11" s="8" t="s">
        <v>221</v>
      </c>
      <c r="J11" s="6"/>
      <c r="K11" s="9" t="s">
        <v>222</v>
      </c>
    </row>
    <row r="12" spans="1:11" x14ac:dyDescent="0.2">
      <c r="B12" s="7"/>
      <c r="C12" s="22" t="s">
        <v>223</v>
      </c>
      <c r="D12" s="11" t="s">
        <v>33</v>
      </c>
      <c r="E12" s="11" t="s">
        <v>224</v>
      </c>
      <c r="F12" s="11" t="s">
        <v>225</v>
      </c>
      <c r="G12" s="11" t="s">
        <v>226</v>
      </c>
      <c r="H12" s="11" t="s">
        <v>227</v>
      </c>
      <c r="I12" s="22" t="s">
        <v>228</v>
      </c>
      <c r="J12" s="11" t="s">
        <v>229</v>
      </c>
      <c r="K12" s="11" t="s">
        <v>230</v>
      </c>
    </row>
    <row r="13" spans="1:11" x14ac:dyDescent="0.2">
      <c r="C13" s="6"/>
    </row>
    <row r="14" spans="1:11" x14ac:dyDescent="0.2">
      <c r="B14" s="1" t="s">
        <v>231</v>
      </c>
      <c r="C14" s="13">
        <f t="shared" ref="C14:C26" si="0">D14+K14</f>
        <v>670</v>
      </c>
      <c r="D14" s="26">
        <f t="shared" ref="D14:D26" si="1">SUM(E14:J14)</f>
        <v>593</v>
      </c>
      <c r="E14" s="14">
        <v>92</v>
      </c>
      <c r="F14" s="14">
        <v>284</v>
      </c>
      <c r="G14" s="14">
        <v>179</v>
      </c>
      <c r="H14" s="14">
        <v>36</v>
      </c>
      <c r="I14" s="30" t="s">
        <v>232</v>
      </c>
      <c r="J14" s="14">
        <v>2</v>
      </c>
      <c r="K14" s="26">
        <f t="shared" ref="K14:K19" si="2">SUM(C33:E33)</f>
        <v>77</v>
      </c>
    </row>
    <row r="15" spans="1:11" x14ac:dyDescent="0.2">
      <c r="B15" s="1" t="s">
        <v>233</v>
      </c>
      <c r="C15" s="13">
        <f t="shared" si="0"/>
        <v>593</v>
      </c>
      <c r="D15" s="26">
        <f t="shared" si="1"/>
        <v>440</v>
      </c>
      <c r="E15" s="14">
        <v>61</v>
      </c>
      <c r="F15" s="14">
        <v>185</v>
      </c>
      <c r="G15" s="14">
        <v>148</v>
      </c>
      <c r="H15" s="14">
        <v>43</v>
      </c>
      <c r="I15" s="30" t="s">
        <v>232</v>
      </c>
      <c r="J15" s="14">
        <v>3</v>
      </c>
      <c r="K15" s="26">
        <f t="shared" si="2"/>
        <v>153</v>
      </c>
    </row>
    <row r="16" spans="1:11" x14ac:dyDescent="0.2">
      <c r="B16" s="1" t="s">
        <v>234</v>
      </c>
      <c r="C16" s="13">
        <f t="shared" si="0"/>
        <v>367.1</v>
      </c>
      <c r="D16" s="26">
        <f t="shared" si="1"/>
        <v>299.10000000000002</v>
      </c>
      <c r="E16" s="14">
        <v>32</v>
      </c>
      <c r="F16" s="14">
        <v>155</v>
      </c>
      <c r="G16" s="14">
        <v>82</v>
      </c>
      <c r="H16" s="14">
        <v>29</v>
      </c>
      <c r="I16" s="14">
        <v>0.1</v>
      </c>
      <c r="J16" s="14">
        <v>1</v>
      </c>
      <c r="K16" s="26">
        <f t="shared" si="2"/>
        <v>68</v>
      </c>
    </row>
    <row r="17" spans="2:11" x14ac:dyDescent="0.2">
      <c r="B17" s="1" t="s">
        <v>235</v>
      </c>
      <c r="C17" s="13">
        <f t="shared" si="0"/>
        <v>460</v>
      </c>
      <c r="D17" s="26">
        <f t="shared" si="1"/>
        <v>396</v>
      </c>
      <c r="E17" s="14">
        <v>22</v>
      </c>
      <c r="F17" s="14">
        <v>204</v>
      </c>
      <c r="G17" s="14">
        <v>140</v>
      </c>
      <c r="H17" s="14">
        <v>26</v>
      </c>
      <c r="I17" s="14">
        <v>1</v>
      </c>
      <c r="J17" s="14">
        <v>3</v>
      </c>
      <c r="K17" s="26">
        <f t="shared" si="2"/>
        <v>64</v>
      </c>
    </row>
    <row r="18" spans="2:11" x14ac:dyDescent="0.2">
      <c r="B18" s="1" t="s">
        <v>236</v>
      </c>
      <c r="C18" s="13">
        <f t="shared" si="0"/>
        <v>328.40000000000003</v>
      </c>
      <c r="D18" s="26">
        <f t="shared" si="1"/>
        <v>272.20000000000005</v>
      </c>
      <c r="E18" s="14">
        <v>10</v>
      </c>
      <c r="F18" s="14">
        <v>146</v>
      </c>
      <c r="G18" s="14">
        <v>105</v>
      </c>
      <c r="H18" s="14">
        <v>11</v>
      </c>
      <c r="I18" s="14">
        <v>0.1</v>
      </c>
      <c r="J18" s="14">
        <v>0.1</v>
      </c>
      <c r="K18" s="26">
        <f t="shared" si="2"/>
        <v>56.2</v>
      </c>
    </row>
    <row r="19" spans="2:11" x14ac:dyDescent="0.2">
      <c r="B19" s="1" t="s">
        <v>189</v>
      </c>
      <c r="C19" s="13">
        <f t="shared" si="0"/>
        <v>334.2</v>
      </c>
      <c r="D19" s="26">
        <f t="shared" si="1"/>
        <v>282</v>
      </c>
      <c r="E19" s="14">
        <v>6</v>
      </c>
      <c r="F19" s="14">
        <v>146</v>
      </c>
      <c r="G19" s="14">
        <v>117</v>
      </c>
      <c r="H19" s="14">
        <v>12</v>
      </c>
      <c r="I19" s="30" t="s">
        <v>232</v>
      </c>
      <c r="J19" s="14">
        <v>1</v>
      </c>
      <c r="K19" s="26">
        <f t="shared" si="2"/>
        <v>52.2</v>
      </c>
    </row>
    <row r="20" spans="2:11" x14ac:dyDescent="0.2">
      <c r="B20" s="1" t="s">
        <v>237</v>
      </c>
      <c r="C20" s="13">
        <f t="shared" si="0"/>
        <v>265.00009999999997</v>
      </c>
      <c r="D20" s="26">
        <f t="shared" si="1"/>
        <v>248.0001</v>
      </c>
      <c r="E20" s="14">
        <v>1</v>
      </c>
      <c r="F20" s="14">
        <v>146</v>
      </c>
      <c r="G20" s="14">
        <v>99</v>
      </c>
      <c r="H20" s="14">
        <v>2</v>
      </c>
      <c r="I20" s="30" t="s">
        <v>232</v>
      </c>
      <c r="J20" s="14">
        <v>1E-4</v>
      </c>
      <c r="K20" s="26">
        <f>SUM(C39:E39)</f>
        <v>17</v>
      </c>
    </row>
    <row r="21" spans="2:11" x14ac:dyDescent="0.2">
      <c r="B21" s="1"/>
      <c r="C21" s="13"/>
      <c r="D21" s="26"/>
      <c r="E21" s="14"/>
      <c r="F21" s="14"/>
      <c r="G21" s="14"/>
      <c r="H21" s="14"/>
      <c r="I21" s="30"/>
      <c r="J21" s="14"/>
      <c r="K21" s="26"/>
    </row>
    <row r="22" spans="2:11" x14ac:dyDescent="0.2">
      <c r="B22" s="1" t="s">
        <v>238</v>
      </c>
      <c r="C22" s="13">
        <f t="shared" si="0"/>
        <v>249.29999999999998</v>
      </c>
      <c r="D22" s="26">
        <f t="shared" si="1"/>
        <v>241.1</v>
      </c>
      <c r="E22" s="14">
        <v>1</v>
      </c>
      <c r="F22" s="14">
        <v>143</v>
      </c>
      <c r="G22" s="14">
        <v>94</v>
      </c>
      <c r="H22" s="14">
        <v>3</v>
      </c>
      <c r="I22" s="30" t="s">
        <v>239</v>
      </c>
      <c r="J22" s="14">
        <v>0.1</v>
      </c>
      <c r="K22" s="26">
        <f>SUM(C41:E41)</f>
        <v>8.1999999999999993</v>
      </c>
    </row>
    <row r="23" spans="2:11" x14ac:dyDescent="0.2">
      <c r="B23" s="1" t="s">
        <v>240</v>
      </c>
      <c r="C23" s="13">
        <f t="shared" si="0"/>
        <v>228</v>
      </c>
      <c r="D23" s="26">
        <f t="shared" si="1"/>
        <v>214</v>
      </c>
      <c r="E23" s="14">
        <v>2</v>
      </c>
      <c r="F23" s="14">
        <v>125</v>
      </c>
      <c r="G23" s="14">
        <v>83</v>
      </c>
      <c r="H23" s="14">
        <v>3</v>
      </c>
      <c r="I23" s="30" t="s">
        <v>239</v>
      </c>
      <c r="J23" s="14">
        <v>1</v>
      </c>
      <c r="K23" s="26">
        <f>SUM(C42:E42)</f>
        <v>14</v>
      </c>
    </row>
    <row r="24" spans="2:11" x14ac:dyDescent="0.2">
      <c r="B24" s="1" t="s">
        <v>241</v>
      </c>
      <c r="C24" s="13">
        <f t="shared" si="0"/>
        <v>230</v>
      </c>
      <c r="D24" s="26">
        <f t="shared" si="1"/>
        <v>222</v>
      </c>
      <c r="E24" s="14">
        <v>2</v>
      </c>
      <c r="F24" s="14">
        <v>124</v>
      </c>
      <c r="G24" s="14">
        <v>94</v>
      </c>
      <c r="H24" s="30" t="s">
        <v>239</v>
      </c>
      <c r="I24" s="30" t="s">
        <v>239</v>
      </c>
      <c r="J24" s="14">
        <v>2</v>
      </c>
      <c r="K24" s="26">
        <f>SUM(C43:E43)</f>
        <v>8</v>
      </c>
    </row>
    <row r="25" spans="2:11" x14ac:dyDescent="0.2">
      <c r="B25" s="1" t="s">
        <v>242</v>
      </c>
      <c r="C25" s="13">
        <f t="shared" si="0"/>
        <v>223</v>
      </c>
      <c r="D25" s="26">
        <f t="shared" si="1"/>
        <v>215</v>
      </c>
      <c r="E25" s="14">
        <v>2</v>
      </c>
      <c r="F25" s="14">
        <v>126</v>
      </c>
      <c r="G25" s="14">
        <v>85</v>
      </c>
      <c r="H25" s="30" t="s">
        <v>239</v>
      </c>
      <c r="I25" s="30">
        <v>0</v>
      </c>
      <c r="J25" s="14">
        <v>2</v>
      </c>
      <c r="K25" s="26">
        <f>SUM(C44:E44)</f>
        <v>8</v>
      </c>
    </row>
    <row r="26" spans="2:11" x14ac:dyDescent="0.2">
      <c r="B26" s="3" t="s">
        <v>243</v>
      </c>
      <c r="C26" s="17">
        <f t="shared" si="0"/>
        <v>205</v>
      </c>
      <c r="D26" s="27">
        <f t="shared" si="1"/>
        <v>198</v>
      </c>
      <c r="E26" s="18">
        <v>0</v>
      </c>
      <c r="F26" s="18">
        <v>114</v>
      </c>
      <c r="G26" s="18">
        <v>82</v>
      </c>
      <c r="H26" s="23" t="s">
        <v>239</v>
      </c>
      <c r="I26" s="23">
        <v>1</v>
      </c>
      <c r="J26" s="18">
        <v>1</v>
      </c>
      <c r="K26" s="27">
        <f>SUM(C45:E45)</f>
        <v>7</v>
      </c>
    </row>
    <row r="27" spans="2:11" ht="18" thickBot="1" x14ac:dyDescent="0.25">
      <c r="B27" s="4"/>
      <c r="C27" s="19"/>
      <c r="D27" s="4"/>
      <c r="E27" s="4"/>
      <c r="F27" s="4"/>
      <c r="G27" s="4"/>
      <c r="H27" s="4"/>
      <c r="I27" s="4"/>
      <c r="J27" s="4"/>
      <c r="K27" s="4"/>
    </row>
    <row r="28" spans="2:11" x14ac:dyDescent="0.2">
      <c r="C28" s="22" t="s">
        <v>244</v>
      </c>
      <c r="D28" s="7"/>
      <c r="E28" s="7"/>
      <c r="F28" s="6"/>
      <c r="G28" s="7"/>
      <c r="H28" s="20" t="s">
        <v>245</v>
      </c>
      <c r="I28" s="7"/>
      <c r="J28" s="7"/>
      <c r="K28" s="7"/>
    </row>
    <row r="29" spans="2:11" x14ac:dyDescent="0.2">
      <c r="C29" s="10"/>
      <c r="D29" s="38" t="s">
        <v>153</v>
      </c>
      <c r="E29" s="7"/>
      <c r="F29" s="8" t="s">
        <v>246</v>
      </c>
      <c r="G29" s="6"/>
      <c r="H29" s="6"/>
      <c r="I29" s="6"/>
      <c r="J29" s="8" t="s">
        <v>247</v>
      </c>
      <c r="K29" s="6"/>
    </row>
    <row r="30" spans="2:11" x14ac:dyDescent="0.2">
      <c r="C30" s="6"/>
      <c r="D30" s="6"/>
      <c r="E30" s="6"/>
      <c r="F30" s="8" t="s">
        <v>218</v>
      </c>
      <c r="G30" s="8" t="s">
        <v>248</v>
      </c>
      <c r="H30" s="8" t="s">
        <v>249</v>
      </c>
      <c r="I30" s="8" t="s">
        <v>250</v>
      </c>
      <c r="J30" s="8" t="s">
        <v>251</v>
      </c>
      <c r="K30" s="8" t="s">
        <v>252</v>
      </c>
    </row>
    <row r="31" spans="2:11" x14ac:dyDescent="0.2">
      <c r="B31" s="7"/>
      <c r="C31" s="11" t="s">
        <v>253</v>
      </c>
      <c r="D31" s="11" t="s">
        <v>254</v>
      </c>
      <c r="E31" s="11" t="s">
        <v>255</v>
      </c>
      <c r="F31" s="22" t="s">
        <v>223</v>
      </c>
      <c r="G31" s="10"/>
      <c r="H31" s="10"/>
      <c r="I31" s="10"/>
      <c r="J31" s="10"/>
      <c r="K31" s="10"/>
    </row>
    <row r="32" spans="2:11" x14ac:dyDescent="0.2">
      <c r="C32" s="6"/>
      <c r="F32" s="6"/>
    </row>
    <row r="33" spans="2:11" x14ac:dyDescent="0.2">
      <c r="B33" s="1" t="s">
        <v>231</v>
      </c>
      <c r="C33" s="15">
        <v>1</v>
      </c>
      <c r="D33" s="14">
        <v>4</v>
      </c>
      <c r="E33" s="14">
        <v>72</v>
      </c>
      <c r="F33" s="13">
        <f t="shared" ref="F33:F45" si="3">SUM(G33:K33)</f>
        <v>670.1</v>
      </c>
      <c r="G33" s="14">
        <v>556</v>
      </c>
      <c r="H33" s="14">
        <v>57</v>
      </c>
      <c r="I33" s="14">
        <v>0.1</v>
      </c>
      <c r="J33" s="14">
        <v>41</v>
      </c>
      <c r="K33" s="14">
        <v>16</v>
      </c>
    </row>
    <row r="34" spans="2:11" x14ac:dyDescent="0.2">
      <c r="B34" s="1" t="s">
        <v>233</v>
      </c>
      <c r="C34" s="15">
        <v>5</v>
      </c>
      <c r="D34" s="14">
        <v>5</v>
      </c>
      <c r="E34" s="14">
        <v>143</v>
      </c>
      <c r="F34" s="13">
        <f t="shared" si="3"/>
        <v>593</v>
      </c>
      <c r="G34" s="14">
        <v>443</v>
      </c>
      <c r="H34" s="14">
        <v>34</v>
      </c>
      <c r="I34" s="30" t="s">
        <v>239</v>
      </c>
      <c r="J34" s="14">
        <v>106</v>
      </c>
      <c r="K34" s="14">
        <v>10</v>
      </c>
    </row>
    <row r="35" spans="2:11" x14ac:dyDescent="0.2">
      <c r="B35" s="1" t="s">
        <v>234</v>
      </c>
      <c r="C35" s="15">
        <v>2</v>
      </c>
      <c r="D35" s="14">
        <v>6</v>
      </c>
      <c r="E35" s="14">
        <v>60</v>
      </c>
      <c r="F35" s="13">
        <f t="shared" si="3"/>
        <v>367</v>
      </c>
      <c r="G35" s="14">
        <v>294</v>
      </c>
      <c r="H35" s="14">
        <v>4</v>
      </c>
      <c r="I35" s="30" t="s">
        <v>239</v>
      </c>
      <c r="J35" s="14">
        <v>57</v>
      </c>
      <c r="K35" s="14">
        <v>12</v>
      </c>
    </row>
    <row r="36" spans="2:11" x14ac:dyDescent="0.2">
      <c r="B36" s="1" t="s">
        <v>235</v>
      </c>
      <c r="C36" s="15">
        <v>3</v>
      </c>
      <c r="D36" s="14">
        <v>10</v>
      </c>
      <c r="E36" s="14">
        <v>51</v>
      </c>
      <c r="F36" s="13">
        <f t="shared" si="3"/>
        <v>460</v>
      </c>
      <c r="G36" s="14">
        <v>400</v>
      </c>
      <c r="H36" s="30" t="s">
        <v>239</v>
      </c>
      <c r="I36" s="30" t="s">
        <v>239</v>
      </c>
      <c r="J36" s="14">
        <v>51</v>
      </c>
      <c r="K36" s="14">
        <v>9</v>
      </c>
    </row>
    <row r="37" spans="2:11" x14ac:dyDescent="0.2">
      <c r="B37" s="1" t="s">
        <v>236</v>
      </c>
      <c r="C37" s="15">
        <v>0.1</v>
      </c>
      <c r="D37" s="14">
        <v>0.1</v>
      </c>
      <c r="E37" s="14">
        <v>56</v>
      </c>
      <c r="F37" s="13">
        <f t="shared" si="3"/>
        <v>328</v>
      </c>
      <c r="G37" s="14">
        <v>263</v>
      </c>
      <c r="H37" s="30" t="s">
        <v>239</v>
      </c>
      <c r="I37" s="30" t="s">
        <v>239</v>
      </c>
      <c r="J37" s="14">
        <v>58</v>
      </c>
      <c r="K37" s="14">
        <v>7</v>
      </c>
    </row>
    <row r="38" spans="2:11" x14ac:dyDescent="0.2">
      <c r="B38" s="1" t="s">
        <v>189</v>
      </c>
      <c r="C38" s="15">
        <v>0.1</v>
      </c>
      <c r="D38" s="14">
        <v>0.1</v>
      </c>
      <c r="E38" s="14">
        <v>52</v>
      </c>
      <c r="F38" s="13">
        <f t="shared" si="3"/>
        <v>333.79999999999995</v>
      </c>
      <c r="G38" s="14">
        <v>268</v>
      </c>
      <c r="H38" s="30" t="s">
        <v>239</v>
      </c>
      <c r="I38" s="30" t="s">
        <v>239</v>
      </c>
      <c r="J38" s="14">
        <v>57.4</v>
      </c>
      <c r="K38" s="14">
        <v>8.4</v>
      </c>
    </row>
    <row r="39" spans="2:11" x14ac:dyDescent="0.2">
      <c r="B39" s="1" t="s">
        <v>237</v>
      </c>
      <c r="C39" s="39" t="s">
        <v>239</v>
      </c>
      <c r="D39" s="30" t="s">
        <v>239</v>
      </c>
      <c r="E39" s="14">
        <v>17</v>
      </c>
      <c r="F39" s="13">
        <f t="shared" si="3"/>
        <v>265</v>
      </c>
      <c r="G39" s="14">
        <v>243</v>
      </c>
      <c r="H39" s="30" t="s">
        <v>239</v>
      </c>
      <c r="I39" s="30" t="s">
        <v>239</v>
      </c>
      <c r="J39" s="14">
        <v>17</v>
      </c>
      <c r="K39" s="14">
        <v>5</v>
      </c>
    </row>
    <row r="40" spans="2:11" x14ac:dyDescent="0.2">
      <c r="B40" s="1"/>
      <c r="C40" s="39"/>
      <c r="D40" s="30"/>
      <c r="E40" s="14"/>
      <c r="F40" s="13"/>
      <c r="G40" s="14"/>
      <c r="H40" s="30"/>
      <c r="I40" s="30"/>
      <c r="J40" s="14"/>
      <c r="K40" s="14"/>
    </row>
    <row r="41" spans="2:11" x14ac:dyDescent="0.2">
      <c r="B41" s="1" t="s">
        <v>238</v>
      </c>
      <c r="C41" s="15">
        <v>0.1</v>
      </c>
      <c r="D41" s="14">
        <v>0.1</v>
      </c>
      <c r="E41" s="14">
        <v>8</v>
      </c>
      <c r="F41" s="13">
        <f t="shared" si="3"/>
        <v>249</v>
      </c>
      <c r="G41" s="14">
        <v>234</v>
      </c>
      <c r="H41" s="30" t="s">
        <v>239</v>
      </c>
      <c r="I41" s="30" t="s">
        <v>239</v>
      </c>
      <c r="J41" s="14">
        <v>9</v>
      </c>
      <c r="K41" s="14">
        <v>6</v>
      </c>
    </row>
    <row r="42" spans="2:11" x14ac:dyDescent="0.2">
      <c r="B42" s="1" t="s">
        <v>240</v>
      </c>
      <c r="C42" s="39" t="s">
        <v>239</v>
      </c>
      <c r="D42" s="30" t="s">
        <v>239</v>
      </c>
      <c r="E42" s="14">
        <v>14</v>
      </c>
      <c r="F42" s="13">
        <f t="shared" si="3"/>
        <v>228</v>
      </c>
      <c r="G42" s="14">
        <v>208</v>
      </c>
      <c r="H42" s="30" t="s">
        <v>239</v>
      </c>
      <c r="I42" s="30">
        <v>0</v>
      </c>
      <c r="J42" s="14">
        <v>15</v>
      </c>
      <c r="K42" s="14">
        <v>5</v>
      </c>
    </row>
    <row r="43" spans="2:11" x14ac:dyDescent="0.2">
      <c r="B43" s="1" t="s">
        <v>241</v>
      </c>
      <c r="C43" s="39" t="s">
        <v>239</v>
      </c>
      <c r="D43" s="30" t="s">
        <v>239</v>
      </c>
      <c r="E43" s="30">
        <v>8</v>
      </c>
      <c r="F43" s="13">
        <f t="shared" si="3"/>
        <v>230</v>
      </c>
      <c r="G43" s="14">
        <v>216</v>
      </c>
      <c r="H43" s="30" t="s">
        <v>239</v>
      </c>
      <c r="I43" s="30" t="s">
        <v>239</v>
      </c>
      <c r="J43" s="14">
        <v>9</v>
      </c>
      <c r="K43" s="14">
        <v>5</v>
      </c>
    </row>
    <row r="44" spans="2:11" x14ac:dyDescent="0.2">
      <c r="B44" s="1" t="s">
        <v>242</v>
      </c>
      <c r="C44" s="39" t="s">
        <v>239</v>
      </c>
      <c r="D44" s="30" t="s">
        <v>239</v>
      </c>
      <c r="E44" s="14">
        <v>8</v>
      </c>
      <c r="F44" s="13">
        <f t="shared" si="3"/>
        <v>223</v>
      </c>
      <c r="G44" s="14">
        <v>202</v>
      </c>
      <c r="H44" s="30" t="s">
        <v>239</v>
      </c>
      <c r="I44" s="30" t="s">
        <v>239</v>
      </c>
      <c r="J44" s="14">
        <v>16</v>
      </c>
      <c r="K44" s="14">
        <v>5</v>
      </c>
    </row>
    <row r="45" spans="2:11" x14ac:dyDescent="0.2">
      <c r="B45" s="3" t="s">
        <v>243</v>
      </c>
      <c r="C45" s="40" t="s">
        <v>239</v>
      </c>
      <c r="D45" s="23" t="s">
        <v>239</v>
      </c>
      <c r="E45" s="18">
        <v>7</v>
      </c>
      <c r="F45" s="17">
        <f t="shared" si="3"/>
        <v>205</v>
      </c>
      <c r="G45" s="18">
        <v>193</v>
      </c>
      <c r="H45" s="30" t="s">
        <v>256</v>
      </c>
      <c r="I45" s="23" t="s">
        <v>239</v>
      </c>
      <c r="J45" s="18">
        <v>12</v>
      </c>
      <c r="K45" s="30" t="s">
        <v>256</v>
      </c>
    </row>
    <row r="46" spans="2:11" ht="18" thickBot="1" x14ac:dyDescent="0.25">
      <c r="B46" s="4"/>
      <c r="C46" s="19"/>
      <c r="D46" s="4"/>
      <c r="E46" s="4"/>
      <c r="F46" s="19"/>
      <c r="G46" s="4"/>
      <c r="H46" s="4"/>
      <c r="I46" s="4"/>
      <c r="J46" s="4"/>
      <c r="K46" s="4"/>
    </row>
    <row r="47" spans="2:11" x14ac:dyDescent="0.2">
      <c r="C47" s="2" t="s">
        <v>257</v>
      </c>
    </row>
    <row r="48" spans="2:11" x14ac:dyDescent="0.2">
      <c r="C48" s="1" t="s">
        <v>258</v>
      </c>
    </row>
    <row r="50" spans="2:11" x14ac:dyDescent="0.2">
      <c r="C50" s="3" t="s">
        <v>259</v>
      </c>
    </row>
    <row r="51" spans="2:11" ht="18" thickBot="1" x14ac:dyDescent="0.25">
      <c r="B51" s="4"/>
      <c r="C51" s="4"/>
      <c r="D51" s="4"/>
      <c r="E51" s="4"/>
      <c r="F51" s="4"/>
      <c r="G51" s="4"/>
      <c r="H51" s="4"/>
      <c r="I51" s="4"/>
      <c r="J51" s="5" t="s">
        <v>214</v>
      </c>
      <c r="K51" s="4"/>
    </row>
    <row r="52" spans="2:11" x14ac:dyDescent="0.2">
      <c r="C52" s="6"/>
      <c r="D52" s="7"/>
      <c r="E52" s="7"/>
      <c r="F52" s="7"/>
      <c r="G52" s="7"/>
      <c r="H52" s="7"/>
      <c r="I52" s="7"/>
      <c r="J52" s="7"/>
      <c r="K52" s="7"/>
    </row>
    <row r="53" spans="2:11" x14ac:dyDescent="0.2">
      <c r="C53" s="8" t="s">
        <v>260</v>
      </c>
      <c r="D53" s="22" t="s">
        <v>261</v>
      </c>
      <c r="E53" s="7"/>
      <c r="F53" s="10"/>
      <c r="G53" s="7"/>
      <c r="H53" s="20" t="s">
        <v>262</v>
      </c>
      <c r="I53" s="7"/>
      <c r="J53" s="7"/>
      <c r="K53" s="7"/>
    </row>
    <row r="54" spans="2:11" x14ac:dyDescent="0.2">
      <c r="C54" s="9" t="s">
        <v>263</v>
      </c>
      <c r="D54" s="6"/>
      <c r="E54" s="6"/>
      <c r="F54" s="6"/>
      <c r="G54" s="7"/>
      <c r="H54" s="6"/>
      <c r="I54" s="6"/>
      <c r="J54" s="9" t="s">
        <v>264</v>
      </c>
      <c r="K54" s="6"/>
    </row>
    <row r="55" spans="2:11" x14ac:dyDescent="0.2">
      <c r="B55" s="7"/>
      <c r="C55" s="11" t="s">
        <v>265</v>
      </c>
      <c r="D55" s="11" t="s">
        <v>266</v>
      </c>
      <c r="E55" s="11" t="s">
        <v>267</v>
      </c>
      <c r="F55" s="11" t="s">
        <v>268</v>
      </c>
      <c r="G55" s="11" t="s">
        <v>269</v>
      </c>
      <c r="H55" s="11" t="s">
        <v>270</v>
      </c>
      <c r="I55" s="11" t="s">
        <v>271</v>
      </c>
      <c r="J55" s="11" t="s">
        <v>272</v>
      </c>
      <c r="K55" s="11" t="s">
        <v>273</v>
      </c>
    </row>
    <row r="56" spans="2:11" x14ac:dyDescent="0.2">
      <c r="C56" s="41"/>
    </row>
    <row r="57" spans="2:11" x14ac:dyDescent="0.2">
      <c r="B57" s="1" t="s">
        <v>231</v>
      </c>
      <c r="C57" s="13">
        <v>1718.3</v>
      </c>
      <c r="D57" s="14">
        <v>573</v>
      </c>
      <c r="E57" s="14">
        <v>316</v>
      </c>
      <c r="F57" s="30" t="s">
        <v>256</v>
      </c>
      <c r="G57" s="14">
        <v>66</v>
      </c>
      <c r="H57" s="14">
        <v>661.3</v>
      </c>
      <c r="I57" s="14">
        <v>61</v>
      </c>
      <c r="J57" s="30" t="s">
        <v>256</v>
      </c>
      <c r="K57" s="30" t="s">
        <v>256</v>
      </c>
    </row>
    <row r="58" spans="2:11" x14ac:dyDescent="0.2">
      <c r="B58" s="1" t="s">
        <v>233</v>
      </c>
      <c r="C58" s="13">
        <v>2400</v>
      </c>
      <c r="D58" s="14">
        <v>512</v>
      </c>
      <c r="E58" s="14">
        <v>205</v>
      </c>
      <c r="F58" s="30" t="s">
        <v>256</v>
      </c>
      <c r="G58" s="14">
        <v>114</v>
      </c>
      <c r="H58" s="14">
        <v>1274</v>
      </c>
      <c r="I58" s="14">
        <v>109</v>
      </c>
      <c r="J58" s="30" t="s">
        <v>256</v>
      </c>
      <c r="K58" s="30" t="s">
        <v>256</v>
      </c>
    </row>
    <row r="59" spans="2:11" x14ac:dyDescent="0.2">
      <c r="B59" s="1" t="s">
        <v>234</v>
      </c>
      <c r="C59" s="13">
        <v>1772</v>
      </c>
      <c r="D59" s="14">
        <v>318</v>
      </c>
      <c r="E59" s="14">
        <v>112</v>
      </c>
      <c r="F59" s="30" t="s">
        <v>256</v>
      </c>
      <c r="G59" s="14">
        <v>102</v>
      </c>
      <c r="H59" s="14">
        <v>1047</v>
      </c>
      <c r="I59" s="14">
        <v>59</v>
      </c>
      <c r="J59" s="30" t="s">
        <v>256</v>
      </c>
      <c r="K59" s="30" t="s">
        <v>256</v>
      </c>
    </row>
    <row r="60" spans="2:11" x14ac:dyDescent="0.2">
      <c r="B60" s="1" t="s">
        <v>235</v>
      </c>
      <c r="C60" s="13">
        <v>1797</v>
      </c>
      <c r="D60" s="14">
        <v>344</v>
      </c>
      <c r="E60" s="14">
        <v>72</v>
      </c>
      <c r="F60" s="30" t="s">
        <v>256</v>
      </c>
      <c r="G60" s="14">
        <v>95</v>
      </c>
      <c r="H60" s="14">
        <v>1150</v>
      </c>
      <c r="I60" s="14">
        <v>55</v>
      </c>
      <c r="J60" s="30" t="s">
        <v>256</v>
      </c>
      <c r="K60" s="30" t="s">
        <v>256</v>
      </c>
    </row>
    <row r="61" spans="2:11" x14ac:dyDescent="0.2">
      <c r="B61" s="1" t="s">
        <v>236</v>
      </c>
      <c r="C61" s="13">
        <f>SUM(D61:F61,H61:K61)</f>
        <v>1586</v>
      </c>
      <c r="D61" s="14">
        <v>242</v>
      </c>
      <c r="E61" s="14">
        <v>81</v>
      </c>
      <c r="F61" s="14">
        <v>62</v>
      </c>
      <c r="G61" s="14">
        <v>15</v>
      </c>
      <c r="H61" s="14">
        <v>1124</v>
      </c>
      <c r="I61" s="14">
        <v>30</v>
      </c>
      <c r="J61" s="14">
        <v>46</v>
      </c>
      <c r="K61" s="14">
        <v>1</v>
      </c>
    </row>
    <row r="62" spans="2:11" x14ac:dyDescent="0.2">
      <c r="B62" s="1" t="s">
        <v>189</v>
      </c>
      <c r="C62" s="13">
        <f>SUM(D62:F62,H62:K62)</f>
        <v>1750</v>
      </c>
      <c r="D62" s="14">
        <v>257</v>
      </c>
      <c r="E62" s="14">
        <v>48</v>
      </c>
      <c r="F62" s="14">
        <v>63</v>
      </c>
      <c r="G62" s="14">
        <v>10</v>
      </c>
      <c r="H62" s="14">
        <v>1347</v>
      </c>
      <c r="I62" s="14">
        <v>5</v>
      </c>
      <c r="J62" s="14">
        <v>26</v>
      </c>
      <c r="K62" s="14">
        <v>4</v>
      </c>
    </row>
    <row r="63" spans="2:11" x14ac:dyDescent="0.2">
      <c r="B63" s="1" t="s">
        <v>237</v>
      </c>
      <c r="C63" s="13">
        <f t="shared" ref="C63:C69" si="4">SUM(D63:F63,H63:K63)</f>
        <v>1222</v>
      </c>
      <c r="D63" s="14">
        <v>197</v>
      </c>
      <c r="E63" s="14">
        <v>48</v>
      </c>
      <c r="F63" s="14">
        <v>40</v>
      </c>
      <c r="G63" s="14">
        <v>3</v>
      </c>
      <c r="H63" s="14">
        <v>913</v>
      </c>
      <c r="I63" s="14">
        <v>1</v>
      </c>
      <c r="J63" s="14">
        <v>16</v>
      </c>
      <c r="K63" s="14">
        <v>7</v>
      </c>
    </row>
    <row r="64" spans="2:11" x14ac:dyDescent="0.2">
      <c r="B64" s="1"/>
      <c r="C64" s="13"/>
      <c r="D64" s="14"/>
      <c r="E64" s="14"/>
      <c r="F64" s="14"/>
      <c r="G64" s="14"/>
      <c r="H64" s="14"/>
      <c r="I64" s="14"/>
      <c r="J64" s="14"/>
      <c r="K64" s="14"/>
    </row>
    <row r="65" spans="1:11" x14ac:dyDescent="0.2">
      <c r="B65" s="1" t="s">
        <v>238</v>
      </c>
      <c r="C65" s="13">
        <f t="shared" si="4"/>
        <v>1074</v>
      </c>
      <c r="D65" s="14">
        <v>191</v>
      </c>
      <c r="E65" s="14">
        <v>36</v>
      </c>
      <c r="F65" s="14">
        <v>35</v>
      </c>
      <c r="G65" s="14">
        <v>4</v>
      </c>
      <c r="H65" s="14">
        <v>790</v>
      </c>
      <c r="I65" s="14">
        <v>7</v>
      </c>
      <c r="J65" s="14">
        <v>11</v>
      </c>
      <c r="K65" s="14">
        <v>4</v>
      </c>
    </row>
    <row r="66" spans="1:11" x14ac:dyDescent="0.2">
      <c r="B66" s="1" t="s">
        <v>240</v>
      </c>
      <c r="C66" s="13">
        <f t="shared" si="4"/>
        <v>867</v>
      </c>
      <c r="D66" s="14">
        <v>174</v>
      </c>
      <c r="E66" s="14">
        <v>35</v>
      </c>
      <c r="F66" s="14">
        <v>30</v>
      </c>
      <c r="G66" s="14">
        <v>4</v>
      </c>
      <c r="H66" s="14">
        <v>599</v>
      </c>
      <c r="I66" s="14">
        <v>16</v>
      </c>
      <c r="J66" s="14">
        <v>12</v>
      </c>
      <c r="K66" s="14">
        <v>1</v>
      </c>
    </row>
    <row r="67" spans="1:11" x14ac:dyDescent="0.2">
      <c r="B67" s="1" t="s">
        <v>241</v>
      </c>
      <c r="C67" s="13">
        <f t="shared" si="4"/>
        <v>795</v>
      </c>
      <c r="D67" s="14">
        <v>179</v>
      </c>
      <c r="E67" s="14">
        <v>43</v>
      </c>
      <c r="F67" s="14">
        <v>28</v>
      </c>
      <c r="G67" s="14">
        <v>6</v>
      </c>
      <c r="H67" s="14">
        <v>517</v>
      </c>
      <c r="I67" s="14">
        <v>19</v>
      </c>
      <c r="J67" s="14">
        <v>9</v>
      </c>
      <c r="K67" s="14">
        <v>0</v>
      </c>
    </row>
    <row r="68" spans="1:11" x14ac:dyDescent="0.2">
      <c r="B68" s="1" t="s">
        <v>242</v>
      </c>
      <c r="C68" s="13">
        <f t="shared" si="4"/>
        <v>760</v>
      </c>
      <c r="D68" s="14">
        <v>172</v>
      </c>
      <c r="E68" s="14">
        <v>41</v>
      </c>
      <c r="F68" s="14">
        <v>35</v>
      </c>
      <c r="G68" s="14">
        <v>4</v>
      </c>
      <c r="H68" s="14">
        <v>483</v>
      </c>
      <c r="I68" s="14">
        <v>16</v>
      </c>
      <c r="J68" s="14">
        <v>9</v>
      </c>
      <c r="K68" s="30">
        <v>4</v>
      </c>
    </row>
    <row r="69" spans="1:11" x14ac:dyDescent="0.2">
      <c r="B69" s="3" t="s">
        <v>243</v>
      </c>
      <c r="C69" s="17">
        <f t="shared" si="4"/>
        <v>634</v>
      </c>
      <c r="D69" s="18">
        <v>164</v>
      </c>
      <c r="E69" s="18">
        <v>42</v>
      </c>
      <c r="F69" s="18">
        <v>33</v>
      </c>
      <c r="G69" s="18">
        <v>2</v>
      </c>
      <c r="H69" s="18">
        <v>375</v>
      </c>
      <c r="I69" s="18">
        <v>16</v>
      </c>
      <c r="J69" s="18">
        <v>4</v>
      </c>
      <c r="K69" s="23">
        <v>0</v>
      </c>
    </row>
    <row r="70" spans="1:11" ht="18" thickBot="1" x14ac:dyDescent="0.25">
      <c r="B70" s="4"/>
      <c r="C70" s="19"/>
      <c r="D70" s="4"/>
      <c r="E70" s="4"/>
      <c r="F70" s="4"/>
      <c r="G70" s="4"/>
      <c r="H70" s="4"/>
      <c r="I70" s="4"/>
      <c r="J70" s="4"/>
      <c r="K70" s="4"/>
    </row>
    <row r="71" spans="1:11" x14ac:dyDescent="0.2">
      <c r="A71" s="42"/>
      <c r="C71" s="1" t="s">
        <v>274</v>
      </c>
    </row>
    <row r="72" spans="1:11" x14ac:dyDescent="0.2">
      <c r="C72" s="1" t="s">
        <v>275</v>
      </c>
    </row>
    <row r="73" spans="1:11" x14ac:dyDescent="0.2">
      <c r="A73" s="1"/>
    </row>
  </sheetData>
  <phoneticPr fontId="2"/>
  <pageMargins left="0.46" right="0.46" top="0.52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G01A林家</vt:lpstr>
      <vt:lpstr>G01B林家</vt:lpstr>
      <vt:lpstr>G02林家</vt:lpstr>
      <vt:lpstr>G03町村</vt:lpstr>
      <vt:lpstr>G04町村</vt:lpstr>
      <vt:lpstr>G05町村</vt:lpstr>
      <vt:lpstr>G06保安</vt:lpstr>
      <vt:lpstr>G07保安</vt:lpstr>
      <vt:lpstr>G08素材</vt:lpstr>
      <vt:lpstr>G09所得</vt:lpstr>
      <vt:lpstr>G10製材</vt:lpstr>
      <vt:lpstr>G11製材</vt:lpstr>
      <vt:lpstr>G01A林家!Print_Area</vt:lpstr>
      <vt:lpstr>G01B林家!Print_Area</vt:lpstr>
      <vt:lpstr>G02林家!Print_Area</vt:lpstr>
      <vt:lpstr>G03町村!Print_Area</vt:lpstr>
      <vt:lpstr>G04町村!Print_Area</vt:lpstr>
      <vt:lpstr>G05町村!Print_Area</vt:lpstr>
      <vt:lpstr>G06保安!Print_Area</vt:lpstr>
      <vt:lpstr>G07保安!Print_Area</vt:lpstr>
      <vt:lpstr>G08素材!Print_Area</vt:lpstr>
      <vt:lpstr>G09所得!Print_Area</vt:lpstr>
      <vt:lpstr>G10製材!Print_Area</vt:lpstr>
      <vt:lpstr>G11製材!Print_Area</vt:lpstr>
      <vt:lpstr>G01A林家!Print_Area_MI</vt:lpstr>
      <vt:lpstr>G01B林家!Print_Area_MI</vt:lpstr>
      <vt:lpstr>G02林家!Print_Area_MI</vt:lpstr>
      <vt:lpstr>G03町村!Print_Area_MI</vt:lpstr>
      <vt:lpstr>G04町村!Print_Area_MI</vt:lpstr>
      <vt:lpstr>G05町村!Print_Area_MI</vt:lpstr>
      <vt:lpstr>G06保安!Print_Area_MI</vt:lpstr>
      <vt:lpstr>G07保安!Print_Area_MI</vt:lpstr>
      <vt:lpstr>G08素材!Print_Area_MI</vt:lpstr>
      <vt:lpstr>G09所得!Print_Area_MI</vt:lpstr>
      <vt:lpstr>G10製材!Print_Area_MI</vt:lpstr>
      <vt:lpstr>G11製材!Print_Area_MI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2018-06-21T02:36:32Z</dcterms:created>
  <dcterms:modified xsi:type="dcterms:W3CDTF">2018-06-21T02:38:20Z</dcterms:modified>
</cp:coreProperties>
</file>