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1000" activeTab="14"/>
  </bookViews>
  <sheets>
    <sheet name="O01県財" sheetId="16" r:id="rId1"/>
    <sheet name="O02県財" sheetId="17" r:id="rId2"/>
    <sheet name="O03県財" sheetId="18" r:id="rId3"/>
    <sheet name="O04県財" sheetId="19" r:id="rId4"/>
    <sheet name="O05県財" sheetId="4" r:id="rId5"/>
    <sheet name="O06町村" sheetId="5" r:id="rId6"/>
    <sheet name="O07町村" sheetId="6" r:id="rId7"/>
    <sheet name="O08公債" sheetId="7" r:id="rId8"/>
    <sheet name="O09A町村" sheetId="8" r:id="rId9"/>
    <sheet name="O09B町村" sheetId="9" r:id="rId10"/>
    <sheet name="O10A公企" sheetId="10" r:id="rId11"/>
    <sheet name="O10B公企" sheetId="11" r:id="rId12"/>
    <sheet name="O10C公企" sheetId="12" r:id="rId13"/>
    <sheet name="O10D公企" sheetId="13" r:id="rId14"/>
    <sheet name="O11A国税" sheetId="14" r:id="rId15"/>
    <sheet name="O11B国税 " sheetId="15" r:id="rId16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xlnm.Print_Area" localSheetId="0">O01県財!$A$1:$K$349</definedName>
    <definedName name="_xlnm.Print_Area" localSheetId="1">O02県財!$A$1:$K$279</definedName>
    <definedName name="_xlnm.Print_Area" localSheetId="2">O03県財!$A$1:$K$138</definedName>
    <definedName name="_xlnm.Print_Area" localSheetId="3">O04県財!$A$1:$K$107</definedName>
    <definedName name="_xlnm.Print_Area" localSheetId="4">O05県財!$A$1:$K$65</definedName>
    <definedName name="_xlnm.Print_Area" localSheetId="5">O06町村!$A$1:$L$145</definedName>
    <definedName name="_xlnm.Print_Area" localSheetId="6">O07町村!$A$1:$L$143</definedName>
    <definedName name="_xlnm.Print_Area" localSheetId="7">O08公債!$A$1:$J$73</definedName>
    <definedName name="_xlnm.Print_Area" localSheetId="8">O09A町村!$A$1:$M$146</definedName>
    <definedName name="_xlnm.Print_Area" localSheetId="9">O09B町村!$A$1:$J$145</definedName>
    <definedName name="_xlnm.Print_Area" localSheetId="10">O10A公企!$A$1:$M$71</definedName>
    <definedName name="_xlnm.Print_Area" localSheetId="11">O10B公企!$A$1:$M$37</definedName>
    <definedName name="_xlnm.Print_Area" localSheetId="12">O10C公企!$A$1:$L$73</definedName>
    <definedName name="_xlnm.Print_Area" localSheetId="13">O10D公企!$A$1:$L$72</definedName>
    <definedName name="_xlnm.Print_Area" localSheetId="14">O11A国税!$A$1:$K$59</definedName>
    <definedName name="_xlnm.Print_Area" localSheetId="15">'O11B国税 '!$A$1:$K$3</definedName>
    <definedName name="Print_Area_MI" localSheetId="0">O01県財!$A$1:$K$349</definedName>
    <definedName name="Print_Area_MI" localSheetId="1">O02県財!$A$1:$K$279</definedName>
    <definedName name="Print_Area_MI" localSheetId="2">O03県財!$A$1:$K$138</definedName>
    <definedName name="Print_Area_MI" localSheetId="3">O04県財!$A$1:$K$107</definedName>
    <definedName name="Print_Area_MI" localSheetId="4">O05県財!$A$1:$K$65</definedName>
    <definedName name="Print_Area_MI" localSheetId="5">O06町村!$A$1:$L$145</definedName>
    <definedName name="Print_Area_MI" localSheetId="6">O07町村!$A$1:$L$143</definedName>
    <definedName name="Print_Area_MI" localSheetId="7">O08公債!$A$1:$J$73</definedName>
    <definedName name="Print_Area_MI" localSheetId="8">O09A町村!$A$1:$M$146</definedName>
    <definedName name="Print_Area_MI" localSheetId="9">O09B町村!$A$1:$J$145</definedName>
    <definedName name="Print_Area_MI" localSheetId="10">O10A公企!$A$1:$M$71</definedName>
    <definedName name="Print_Area_MI" localSheetId="11">O10B公企!$A$1:$M$37</definedName>
    <definedName name="Print_Area_MI" localSheetId="12">O10C公企!$A$1:$L$73</definedName>
    <definedName name="Print_Area_MI" localSheetId="13">O10D公企!$A$1:$L$72</definedName>
    <definedName name="Print_Area_MI" localSheetId="14">O11A国税!$A$1:$K$59</definedName>
    <definedName name="Print_Area_MI" localSheetId="15">'O11B国税 '!$A$1:$K$3</definedName>
  </definedNames>
  <calcPr calcId="145621"/>
</workbook>
</file>

<file path=xl/calcChain.xml><?xml version="1.0" encoding="utf-8"?>
<calcChain xmlns="http://schemas.openxmlformats.org/spreadsheetml/2006/main">
  <c r="K29" i="18" l="1"/>
  <c r="J29" i="18"/>
  <c r="I29" i="18"/>
  <c r="H29" i="18"/>
  <c r="G29" i="18"/>
  <c r="F29" i="18"/>
  <c r="F13" i="18"/>
  <c r="F12" i="18"/>
  <c r="K11" i="18"/>
  <c r="J11" i="18"/>
  <c r="I11" i="18"/>
  <c r="H11" i="18"/>
  <c r="G11" i="18"/>
  <c r="F11" i="18"/>
  <c r="K10" i="18"/>
  <c r="J10" i="18"/>
  <c r="I10" i="18"/>
  <c r="H10" i="18"/>
  <c r="G10" i="18"/>
  <c r="F10" i="18"/>
  <c r="K123" i="17"/>
  <c r="J123" i="17"/>
  <c r="I123" i="17"/>
  <c r="H123" i="17"/>
  <c r="G123" i="17"/>
  <c r="F123" i="17"/>
  <c r="K114" i="17"/>
  <c r="J114" i="17"/>
  <c r="I114" i="17"/>
  <c r="H114" i="17"/>
  <c r="G114" i="17"/>
  <c r="F114" i="17"/>
  <c r="K81" i="17"/>
  <c r="J81" i="17"/>
  <c r="I81" i="17"/>
  <c r="H81" i="17"/>
  <c r="G81" i="17"/>
  <c r="F81" i="17"/>
  <c r="K57" i="17"/>
  <c r="J57" i="17"/>
  <c r="I57" i="17"/>
  <c r="H57" i="17"/>
  <c r="G57" i="17"/>
  <c r="F57" i="17"/>
  <c r="K36" i="17"/>
  <c r="J36" i="17"/>
  <c r="I36" i="17"/>
  <c r="H36" i="17"/>
  <c r="G36" i="17"/>
  <c r="F36" i="17"/>
  <c r="K32" i="17"/>
  <c r="J32" i="17"/>
  <c r="I32" i="17"/>
  <c r="H32" i="17"/>
  <c r="G32" i="17"/>
  <c r="F32" i="17"/>
  <c r="K26" i="17"/>
  <c r="J26" i="17"/>
  <c r="I26" i="17"/>
  <c r="I13" i="17" s="1"/>
  <c r="H26" i="17"/>
  <c r="H13" i="17" s="1"/>
  <c r="G26" i="17"/>
  <c r="G13" i="17" s="1"/>
  <c r="F26" i="17"/>
  <c r="F13" i="17" s="1"/>
  <c r="K19" i="17"/>
  <c r="K13" i="17" s="1"/>
  <c r="J19" i="17"/>
  <c r="J13" i="17" s="1"/>
  <c r="I19" i="17"/>
  <c r="H19" i="17"/>
  <c r="G19" i="17"/>
  <c r="F19" i="17"/>
  <c r="K49" i="16"/>
  <c r="J49" i="16"/>
  <c r="I49" i="16"/>
  <c r="H49" i="16"/>
  <c r="G49" i="16"/>
  <c r="F49" i="16"/>
  <c r="K23" i="16"/>
  <c r="J23" i="16"/>
  <c r="I23" i="16"/>
  <c r="H23" i="16"/>
  <c r="G23" i="16"/>
  <c r="F23" i="16"/>
  <c r="K19" i="16"/>
  <c r="J19" i="16"/>
  <c r="I19" i="16"/>
  <c r="H19" i="16"/>
  <c r="G19" i="16"/>
  <c r="F19" i="16"/>
  <c r="C61" i="15"/>
  <c r="C59" i="15"/>
  <c r="C53" i="15"/>
  <c r="C51" i="15"/>
  <c r="C49" i="15"/>
  <c r="C48" i="15"/>
  <c r="C46" i="15"/>
  <c r="C45" i="15"/>
  <c r="C44" i="15"/>
  <c r="I42" i="15"/>
  <c r="G42" i="15"/>
  <c r="F42" i="15"/>
  <c r="E42" i="15"/>
  <c r="D42" i="15"/>
  <c r="C42" i="15"/>
  <c r="C41" i="15"/>
  <c r="C40" i="15"/>
  <c r="C39" i="15"/>
  <c r="C37" i="15"/>
  <c r="C36" i="15"/>
  <c r="C35" i="15"/>
  <c r="C34" i="15"/>
  <c r="C32" i="15"/>
  <c r="C31" i="15"/>
  <c r="C30" i="15"/>
  <c r="C29" i="15"/>
  <c r="C27" i="15"/>
  <c r="C26" i="15"/>
  <c r="C25" i="15"/>
  <c r="C24" i="15"/>
  <c r="C22" i="15"/>
  <c r="C21" i="15"/>
  <c r="C20" i="15"/>
  <c r="C19" i="15"/>
  <c r="C17" i="15"/>
  <c r="C16" i="15"/>
  <c r="C15" i="15"/>
  <c r="C14" i="15"/>
  <c r="K34" i="14"/>
  <c r="J34" i="14"/>
  <c r="I34" i="14"/>
  <c r="H34" i="14"/>
  <c r="G34" i="14"/>
  <c r="F34" i="14"/>
  <c r="I32" i="14"/>
  <c r="K22" i="14"/>
  <c r="J22" i="14"/>
  <c r="I22" i="14"/>
  <c r="H22" i="14"/>
  <c r="G22" i="14"/>
  <c r="F22" i="14"/>
  <c r="K20" i="14"/>
  <c r="J20" i="14"/>
  <c r="I20" i="14"/>
  <c r="H20" i="14"/>
  <c r="H18" i="14" s="1"/>
  <c r="G20" i="14"/>
  <c r="G18" i="14" s="1"/>
  <c r="F20" i="14"/>
  <c r="F18" i="14" s="1"/>
  <c r="K18" i="14"/>
  <c r="J18" i="14"/>
  <c r="I18" i="14"/>
  <c r="L28" i="12"/>
  <c r="K28" i="12"/>
  <c r="J28" i="12"/>
  <c r="H28" i="12"/>
  <c r="G28" i="12"/>
  <c r="F28" i="12"/>
  <c r="E28" i="12"/>
  <c r="L21" i="12"/>
  <c r="K21" i="12"/>
  <c r="J21" i="12"/>
  <c r="I21" i="12"/>
  <c r="H21" i="12"/>
  <c r="G21" i="12"/>
  <c r="F21" i="12"/>
  <c r="E21" i="12"/>
  <c r="E19" i="12" s="1"/>
  <c r="L19" i="12"/>
  <c r="K19" i="12"/>
  <c r="J19" i="12"/>
  <c r="I19" i="12"/>
  <c r="H19" i="12"/>
  <c r="G19" i="12"/>
  <c r="F19" i="12"/>
  <c r="M22" i="11"/>
  <c r="L22" i="11"/>
  <c r="K22" i="11"/>
  <c r="J22" i="11"/>
  <c r="I22" i="11"/>
  <c r="H22" i="11"/>
  <c r="G22" i="11"/>
  <c r="F22" i="11"/>
  <c r="M15" i="11"/>
  <c r="L15" i="11"/>
  <c r="K15" i="11"/>
  <c r="J15" i="11"/>
  <c r="I15" i="11"/>
  <c r="H15" i="11"/>
  <c r="G15" i="11"/>
  <c r="G13" i="11" s="1"/>
  <c r="F15" i="11"/>
  <c r="F13" i="11" s="1"/>
  <c r="M13" i="11"/>
  <c r="L13" i="11"/>
  <c r="K13" i="11"/>
  <c r="J13" i="11"/>
  <c r="I13" i="11"/>
  <c r="H13" i="11"/>
  <c r="M23" i="10"/>
  <c r="L23" i="10"/>
  <c r="K23" i="10"/>
  <c r="J23" i="10"/>
  <c r="I23" i="10"/>
  <c r="H23" i="10"/>
  <c r="G23" i="10"/>
  <c r="F23" i="10"/>
  <c r="M16" i="10"/>
  <c r="L16" i="10"/>
  <c r="K16" i="10"/>
  <c r="J16" i="10"/>
  <c r="I16" i="10"/>
  <c r="H16" i="10"/>
  <c r="G16" i="10"/>
  <c r="G14" i="10" s="1"/>
  <c r="F16" i="10"/>
  <c r="F14" i="10" s="1"/>
  <c r="M14" i="10"/>
  <c r="L14" i="10"/>
  <c r="K14" i="10"/>
  <c r="J14" i="10"/>
  <c r="I14" i="10"/>
  <c r="H14" i="10"/>
  <c r="C69" i="9"/>
  <c r="C68" i="9"/>
  <c r="C67" i="9"/>
  <c r="C66" i="9"/>
  <c r="C65" i="9"/>
  <c r="C64" i="9"/>
  <c r="C63" i="9"/>
  <c r="C61" i="9"/>
  <c r="C60" i="9"/>
  <c r="C59" i="9"/>
  <c r="C58" i="9"/>
  <c r="C57" i="9"/>
  <c r="C56" i="9"/>
  <c r="C55" i="9"/>
  <c r="C53" i="9"/>
  <c r="C52" i="9"/>
  <c r="C51" i="9"/>
  <c r="C50" i="9"/>
  <c r="C49" i="9"/>
  <c r="C48" i="9"/>
  <c r="C47" i="9"/>
  <c r="C46" i="9"/>
  <c r="C45" i="9"/>
  <c r="C44" i="9"/>
  <c r="C42" i="9"/>
  <c r="C41" i="9"/>
  <c r="C40" i="9"/>
  <c r="C39" i="9"/>
  <c r="C38" i="9"/>
  <c r="C36" i="9"/>
  <c r="C35" i="9"/>
  <c r="C34" i="9"/>
  <c r="C33" i="9"/>
  <c r="C32" i="9"/>
  <c r="C30" i="9"/>
  <c r="C29" i="9"/>
  <c r="C28" i="9"/>
  <c r="C27" i="9"/>
  <c r="C26" i="9"/>
  <c r="C25" i="9"/>
  <c r="C24" i="9"/>
  <c r="C23" i="9"/>
  <c r="C22" i="9"/>
  <c r="C20" i="9"/>
  <c r="C19" i="9"/>
  <c r="C18" i="9"/>
  <c r="C17" i="9"/>
  <c r="C16" i="9"/>
  <c r="C15" i="9"/>
  <c r="C14" i="9"/>
  <c r="C70" i="8"/>
  <c r="C69" i="8"/>
  <c r="C68" i="8"/>
  <c r="C67" i="8"/>
  <c r="C66" i="8"/>
  <c r="C65" i="8"/>
  <c r="C64" i="8"/>
  <c r="C62" i="8"/>
  <c r="C61" i="8"/>
  <c r="C60" i="8"/>
  <c r="C59" i="8"/>
  <c r="C58" i="8"/>
  <c r="C57" i="8"/>
  <c r="C56" i="8"/>
  <c r="C54" i="8"/>
  <c r="C53" i="8"/>
  <c r="C52" i="8"/>
  <c r="C51" i="8"/>
  <c r="C50" i="8"/>
  <c r="C49" i="8"/>
  <c r="C48" i="8"/>
  <c r="C47" i="8"/>
  <c r="C46" i="8"/>
  <c r="C45" i="8"/>
  <c r="C43" i="8"/>
  <c r="C42" i="8"/>
  <c r="C41" i="8"/>
  <c r="C40" i="8"/>
  <c r="C39" i="8"/>
  <c r="C37" i="8"/>
  <c r="C36" i="8"/>
  <c r="C35" i="8"/>
  <c r="C34" i="8"/>
  <c r="C33" i="8"/>
  <c r="C31" i="8"/>
  <c r="C30" i="8"/>
  <c r="C29" i="8"/>
  <c r="C28" i="8"/>
  <c r="C27" i="8"/>
  <c r="C26" i="8"/>
  <c r="C25" i="8"/>
  <c r="C24" i="8"/>
  <c r="C23" i="8"/>
  <c r="C21" i="8"/>
  <c r="C20" i="8"/>
  <c r="C19" i="8"/>
  <c r="C18" i="8"/>
  <c r="C17" i="8"/>
  <c r="C16" i="8"/>
  <c r="C15" i="8"/>
  <c r="J13" i="7"/>
  <c r="I13" i="7"/>
  <c r="H13" i="7"/>
  <c r="G13" i="7"/>
  <c r="F13" i="7"/>
  <c r="L30" i="6"/>
  <c r="K30" i="6"/>
  <c r="J30" i="6"/>
  <c r="I30" i="6"/>
  <c r="H30" i="6"/>
  <c r="G30" i="6"/>
  <c r="F30" i="6"/>
  <c r="L20" i="6"/>
  <c r="K20" i="6"/>
  <c r="J20" i="6"/>
  <c r="I20" i="6"/>
  <c r="H20" i="6"/>
  <c r="G20" i="6"/>
  <c r="F20" i="6"/>
  <c r="L19" i="6"/>
  <c r="L14" i="6" s="1"/>
  <c r="L13" i="6" s="1"/>
  <c r="L11" i="6" s="1"/>
  <c r="K19" i="6"/>
  <c r="K14" i="6" s="1"/>
  <c r="K13" i="6" s="1"/>
  <c r="K11" i="6" s="1"/>
  <c r="J19" i="6"/>
  <c r="J14" i="6" s="1"/>
  <c r="J13" i="6" s="1"/>
  <c r="J11" i="6" s="1"/>
  <c r="H19" i="6"/>
  <c r="H14" i="6" s="1"/>
  <c r="H13" i="6" s="1"/>
  <c r="H11" i="6" s="1"/>
  <c r="G19" i="6"/>
  <c r="G14" i="6" s="1"/>
  <c r="G13" i="6" s="1"/>
  <c r="G11" i="6" s="1"/>
  <c r="F19" i="6"/>
  <c r="F17" i="6"/>
  <c r="F16" i="6"/>
  <c r="F15" i="6" s="1"/>
  <c r="F14" i="6" s="1"/>
  <c r="F13" i="6" s="1"/>
  <c r="F11" i="6" s="1"/>
  <c r="L15" i="6"/>
  <c r="K15" i="6"/>
  <c r="J15" i="6"/>
  <c r="I15" i="6"/>
  <c r="H15" i="6"/>
  <c r="G15" i="6"/>
  <c r="I14" i="6"/>
  <c r="F105" i="5"/>
  <c r="L96" i="5"/>
  <c r="K96" i="5"/>
  <c r="J96" i="5"/>
  <c r="I96" i="5"/>
  <c r="H96" i="5"/>
  <c r="G96" i="5"/>
  <c r="F96" i="5"/>
  <c r="L95" i="5"/>
  <c r="K95" i="5"/>
  <c r="J95" i="5"/>
  <c r="I95" i="5"/>
  <c r="H95" i="5"/>
  <c r="G95" i="5"/>
  <c r="F95" i="5"/>
  <c r="L87" i="5"/>
  <c r="L85" i="5" s="1"/>
  <c r="K87" i="5"/>
  <c r="K85" i="5" s="1"/>
  <c r="J87" i="5"/>
  <c r="J85" i="5" s="1"/>
  <c r="I87" i="5"/>
  <c r="I85" i="5" s="1"/>
  <c r="H87" i="5"/>
  <c r="H85" i="5" s="1"/>
  <c r="G87" i="5"/>
  <c r="G85" i="5" s="1"/>
  <c r="F87" i="5"/>
  <c r="F85" i="5" s="1"/>
  <c r="L51" i="5"/>
  <c r="K51" i="5"/>
  <c r="J51" i="5"/>
  <c r="I51" i="5"/>
  <c r="H51" i="5"/>
  <c r="G51" i="5"/>
  <c r="F51" i="5"/>
  <c r="L14" i="5"/>
  <c r="K14" i="5"/>
  <c r="J14" i="5"/>
  <c r="I14" i="5"/>
  <c r="H14" i="5"/>
  <c r="G14" i="5"/>
  <c r="F14" i="5"/>
  <c r="K49" i="4"/>
  <c r="J49" i="4"/>
  <c r="I49" i="4"/>
  <c r="H49" i="4"/>
  <c r="G49" i="4"/>
  <c r="F49" i="4"/>
  <c r="K21" i="4"/>
  <c r="J21" i="4"/>
  <c r="I21" i="4"/>
  <c r="H21" i="4"/>
  <c r="G21" i="4"/>
  <c r="F21" i="4"/>
  <c r="K19" i="4"/>
  <c r="J19" i="4"/>
  <c r="I19" i="4"/>
  <c r="H19" i="4"/>
  <c r="G19" i="4"/>
  <c r="F19" i="4"/>
</calcChain>
</file>

<file path=xl/sharedStrings.xml><?xml version="1.0" encoding="utf-8"?>
<sst xmlns="http://schemas.openxmlformats.org/spreadsheetml/2006/main" count="1562" uniqueCount="637">
  <si>
    <t>Ｏ-05 目的別県債の年度末現在高</t>
  </si>
  <si>
    <t xml:space="preserve">  地方公共団体の会計は，一般会計と特別会計に区分される。普通会計と</t>
  </si>
  <si>
    <t>は，特別会計のうち公営事業会計（公営企業，収益事業，国民健康保険事</t>
  </si>
  <si>
    <t>業等）に属するものを除いた特別会計と一般会計を統合したもので，会計</t>
  </si>
  <si>
    <t>間の重複受払い部分を控除した純計額を計上している。</t>
  </si>
  <si>
    <t>　普通会計債は，普通会計に属し，元利償還のための財源が主に地方税，</t>
  </si>
  <si>
    <t>地方交付税等の一般財源である。一方，公営企業債は，元利償還金が主と</t>
  </si>
  <si>
    <t>して当該企業の収入が充当される。</t>
  </si>
  <si>
    <t xml:space="preserve">           単位：百万円</t>
    <phoneticPr fontId="4"/>
  </si>
  <si>
    <t xml:space="preserve">    1995</t>
  </si>
  <si>
    <t xml:space="preserve">    1996</t>
  </si>
  <si>
    <t xml:space="preserve">    1997</t>
  </si>
  <si>
    <t xml:space="preserve">    1998</t>
  </si>
  <si>
    <t xml:space="preserve">    1999</t>
  </si>
  <si>
    <t xml:space="preserve"> 平成 7年度</t>
  </si>
  <si>
    <t xml:space="preserve"> 平成 8年度</t>
  </si>
  <si>
    <t xml:space="preserve"> 平成 9年度</t>
  </si>
  <si>
    <t xml:space="preserve"> 平成10年度</t>
  </si>
  <si>
    <t xml:space="preserve"> 平成11年度</t>
  </si>
  <si>
    <t xml:space="preserve"> 平成12年度</t>
    <phoneticPr fontId="4"/>
  </si>
  <si>
    <t xml:space="preserve">  地方債現在高合計(県債)</t>
  </si>
  <si>
    <t>普通会計債現在高</t>
  </si>
  <si>
    <t>一般公共事業債</t>
  </si>
  <si>
    <t>一般単独事業債</t>
  </si>
  <si>
    <t>公営住宅建設事業債</t>
  </si>
  <si>
    <t>義務教育施設整備事業債</t>
  </si>
  <si>
    <t>公共用地先行取得等事業債</t>
  </si>
  <si>
    <t>災害復旧事業債</t>
  </si>
  <si>
    <t>新産業都市等建設事業債</t>
  </si>
  <si>
    <t>厚生福祉施設整備事業債</t>
  </si>
  <si>
    <t>地域財政特例対策債</t>
  </si>
  <si>
    <t>国予算･政府関係機関貸付債</t>
  </si>
  <si>
    <t>財源対策債</t>
  </si>
  <si>
    <t>減収補填債(1982,86,98年度分)</t>
  </si>
  <si>
    <t>臨時財政特例債</t>
  </si>
  <si>
    <t>公共事業等臨時特例債</t>
  </si>
  <si>
    <t>減税補填債</t>
  </si>
  <si>
    <t>臨時税収補填債</t>
  </si>
  <si>
    <t>－</t>
    <phoneticPr fontId="4"/>
  </si>
  <si>
    <t>調整債(1985～88年度分)</t>
  </si>
  <si>
    <t>その他</t>
  </si>
  <si>
    <t>特定資金公共事業債</t>
  </si>
  <si>
    <t>公営企業債現在高</t>
  </si>
  <si>
    <t>電気事業債</t>
  </si>
  <si>
    <t>工業用水道事業債</t>
  </si>
  <si>
    <t>土地造成事業債</t>
  </si>
  <si>
    <t>駐車場事業債</t>
  </si>
  <si>
    <t>五稜病院事業債</t>
  </si>
  <si>
    <t>県立医科大学病院事業債</t>
  </si>
  <si>
    <t>母子寡婦特別会計</t>
  </si>
  <si>
    <t>┐</t>
    <phoneticPr fontId="4"/>
  </si>
  <si>
    <t>港湾特別会計</t>
  </si>
  <si>
    <t>┼</t>
    <phoneticPr fontId="4"/>
  </si>
  <si>
    <t>流域下水特別会計</t>
  </si>
  <si>
    <t>┤</t>
    <phoneticPr fontId="4"/>
  </si>
  <si>
    <t>想定企業分</t>
  </si>
  <si>
    <t>┘</t>
    <phoneticPr fontId="4"/>
  </si>
  <si>
    <t>資料：県財政課</t>
  </si>
  <si>
    <t xml:space="preserve">  Ｏ-06 普通会計決算額（市町村）</t>
  </si>
  <si>
    <t xml:space="preserve">    「普通会計」は，O-05 県債現在高の説明を参照。</t>
  </si>
  <si>
    <t>Ａ．歳入</t>
  </si>
  <si>
    <t xml:space="preserve">         単位：百万円</t>
    <phoneticPr fontId="4"/>
  </si>
  <si>
    <t xml:space="preserve">   1994</t>
  </si>
  <si>
    <t xml:space="preserve">   1995</t>
  </si>
  <si>
    <t xml:space="preserve">   1996</t>
  </si>
  <si>
    <t xml:space="preserve">   1997</t>
  </si>
  <si>
    <t xml:space="preserve">   1998</t>
  </si>
  <si>
    <t xml:space="preserve">   1999</t>
  </si>
  <si>
    <t>平成 6年度</t>
  </si>
  <si>
    <t>平成 7年度</t>
  </si>
  <si>
    <t>平成 8年度</t>
  </si>
  <si>
    <t>平成 9年度</t>
  </si>
  <si>
    <t>平成10年度</t>
  </si>
  <si>
    <t>平成11年度</t>
  </si>
  <si>
    <t>平成12年度</t>
    <phoneticPr fontId="4"/>
  </si>
  <si>
    <t xml:space="preserve">    歳入総額</t>
  </si>
  <si>
    <t>地方税</t>
  </si>
  <si>
    <t>地方譲与税</t>
  </si>
  <si>
    <t>利子割交付金</t>
  </si>
  <si>
    <t>地方消費税交付金</t>
  </si>
  <si>
    <t>－</t>
    <phoneticPr fontId="4"/>
  </si>
  <si>
    <t>ｺﾞﾙﾌ場利用税交付金</t>
  </si>
  <si>
    <t>特別地方消費税交付金</t>
  </si>
  <si>
    <t>自動車取得税交付金</t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</si>
  <si>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</si>
  <si>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</si>
  <si>
    <t>交通安全対策特別交付金</t>
  </si>
  <si>
    <t>分担金及び負担金</t>
  </si>
  <si>
    <t>使用料</t>
  </si>
  <si>
    <t>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</si>
  <si>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</si>
  <si>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</si>
  <si>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</si>
  <si>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</si>
  <si>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</si>
  <si>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</si>
  <si>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</si>
  <si>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地方債</t>
  </si>
  <si>
    <t>資料：県市町村課</t>
  </si>
  <si>
    <t>Ｂ．目的別歳出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</si>
  <si>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</si>
  <si>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</si>
  <si>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</si>
  <si>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</si>
  <si>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</si>
  <si>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</si>
  <si>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</si>
  <si>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</si>
  <si>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</si>
  <si>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</si>
  <si>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</si>
  <si>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</si>
  <si>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</si>
  <si>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</si>
  <si>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前年度繰上充用金</t>
  </si>
  <si>
    <t>Ｏ-06 普通会計決算額（市町村）－続き－</t>
  </si>
  <si>
    <t>Ｃ．性質別歳出</t>
  </si>
  <si>
    <t xml:space="preserve">  歳出総額</t>
  </si>
  <si>
    <t>消費的経費</t>
  </si>
  <si>
    <t>人件費</t>
  </si>
  <si>
    <t>物件費</t>
  </si>
  <si>
    <t>維持補修費</t>
  </si>
  <si>
    <t>扶助費</t>
  </si>
  <si>
    <t>補助費等</t>
  </si>
  <si>
    <t>投資的経費</t>
  </si>
  <si>
    <t>普通建設事業費</t>
  </si>
  <si>
    <t xml:space="preserve">    補助事業費  (注</t>
    <phoneticPr fontId="4"/>
  </si>
  <si>
    <t xml:space="preserve">    単独事業費</t>
  </si>
  <si>
    <t>災害復旧事業費</t>
  </si>
  <si>
    <t>失業対策事業費</t>
  </si>
  <si>
    <t>積立金</t>
  </si>
  <si>
    <t>投資及出資金･貸付金</t>
  </si>
  <si>
    <t>繰出金</t>
  </si>
  <si>
    <r>
      <t>資料：県市町村課  (注)補助事業費には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国直轄事業負担金を含み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単独事業費には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県事業負担金及び</t>
    </r>
    <phoneticPr fontId="4"/>
  </si>
  <si>
    <t xml:space="preserve">                 同級他団体施行事業負担金を含む。</t>
    <phoneticPr fontId="4"/>
  </si>
  <si>
    <t>Ｏ-07 税目別地方税収入額（市町村）</t>
  </si>
  <si>
    <t xml:space="preserve">  歳入決算額</t>
  </si>
  <si>
    <t>普通税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</si>
  <si>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</si>
  <si>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</si>
  <si>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</si>
  <si>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</si>
  <si>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</si>
  <si>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</si>
  <si>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</si>
  <si>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</si>
  <si>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</si>
  <si>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</si>
  <si>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</si>
  <si>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</si>
  <si>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</si>
  <si>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</si>
  <si>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目的税</t>
  </si>
  <si>
    <t>入湯税</t>
  </si>
  <si>
    <t>事業所税</t>
  </si>
  <si>
    <t>都市計画税</t>
  </si>
  <si>
    <t>旧法による税</t>
  </si>
  <si>
    <t>Ｏ-08 市町村別財政力指数及び地方債（普通会計債）現在高</t>
  </si>
  <si>
    <t xml:space="preserve">     「普通会計債」は，O-05 県債現在高の説明を参照。</t>
  </si>
  <si>
    <t xml:space="preserve">    財政力指数（ 3年間の平均）</t>
  </si>
  <si>
    <t>地方債（普通会計債）年度末現在高</t>
  </si>
  <si>
    <t xml:space="preserve"> 1998</t>
  </si>
  <si>
    <t xml:space="preserve"> 1999</t>
  </si>
  <si>
    <t xml:space="preserve"> 1996</t>
  </si>
  <si>
    <t xml:space="preserve"> 1997</t>
  </si>
  <si>
    <t>百万円</t>
  </si>
  <si>
    <t xml:space="preserve"> 県    計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</si>
  <si>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</si>
  <si>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</si>
  <si>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</si>
  <si>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</si>
  <si>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</si>
  <si>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</si>
  <si>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</si>
  <si>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</si>
  <si>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</si>
  <si>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</si>
  <si>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</si>
  <si>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</si>
  <si>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</si>
  <si>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</si>
  <si>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</si>
  <si>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</si>
  <si>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</si>
  <si>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</si>
  <si>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</si>
  <si>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</si>
  <si>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</si>
  <si>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</si>
  <si>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</si>
  <si>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</si>
  <si>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</si>
  <si>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</si>
  <si>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</si>
  <si>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</si>
  <si>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</si>
  <si>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</si>
  <si>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</si>
  <si>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</si>
  <si>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</si>
  <si>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</si>
  <si>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</si>
  <si>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</si>
  <si>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</si>
  <si>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</si>
  <si>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</si>
  <si>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</si>
  <si>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</si>
  <si>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</si>
  <si>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</si>
  <si>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</si>
  <si>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</si>
  <si>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</si>
  <si>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</si>
  <si>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</si>
  <si>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</si>
  <si>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</si>
  <si>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Ｏ-09 市町村別 普通会計決算額</t>
  </si>
  <si>
    <r>
      <t xml:space="preserve">    「普通会計」は，</t>
    </r>
    <r>
      <rPr>
        <sz val="11"/>
        <color theme="1"/>
        <rFont val="ＭＳ Ｐゴシック"/>
        <family val="2"/>
        <charset val="128"/>
        <scheme val="minor"/>
      </rPr>
      <t>Ｏ</t>
    </r>
    <r>
      <rPr>
        <sz val="14"/>
        <rFont val="ＭＳ 明朝"/>
        <family val="1"/>
        <charset val="128"/>
      </rPr>
      <t>-05 県債現在高の説明を参照。</t>
    </r>
    <phoneticPr fontId="4"/>
  </si>
  <si>
    <t xml:space="preserve">           単位：百万円</t>
    <phoneticPr fontId="4"/>
  </si>
  <si>
    <t xml:space="preserve"> 地方</t>
  </si>
  <si>
    <t>ｺﾞﾙﾌ場</t>
  </si>
  <si>
    <t>特別地方</t>
  </si>
  <si>
    <t xml:space="preserve"> 自動車</t>
  </si>
  <si>
    <t>地　方</t>
    <rPh sb="0" eb="1">
      <t>チ</t>
    </rPh>
    <rPh sb="2" eb="3">
      <t>ホウ</t>
    </rPh>
    <phoneticPr fontId="4"/>
  </si>
  <si>
    <t>交通安全</t>
  </si>
  <si>
    <t xml:space="preserve"> 歳入総額</t>
  </si>
  <si>
    <t xml:space="preserve"> 地方</t>
    <rPh sb="2" eb="3">
      <t>ホウ</t>
    </rPh>
    <phoneticPr fontId="4"/>
  </si>
  <si>
    <t>利子割</t>
  </si>
  <si>
    <t xml:space="preserve"> 消費税</t>
  </si>
  <si>
    <t>利用税</t>
  </si>
  <si>
    <t xml:space="preserve"> 取得税</t>
  </si>
  <si>
    <t>特　例</t>
    <rPh sb="0" eb="1">
      <t>トク</t>
    </rPh>
    <rPh sb="2" eb="3">
      <t>レイ</t>
    </rPh>
    <phoneticPr fontId="4"/>
  </si>
  <si>
    <t xml:space="preserve"> 地  方</t>
  </si>
  <si>
    <t>対策特別</t>
  </si>
  <si>
    <t>譲与税</t>
    <phoneticPr fontId="4"/>
  </si>
  <si>
    <t>交付金</t>
  </si>
  <si>
    <t xml:space="preserve"> 交付金</t>
  </si>
  <si>
    <t>交付金</t>
    <rPh sb="0" eb="3">
      <t>コウフキン</t>
    </rPh>
    <phoneticPr fontId="4"/>
  </si>
  <si>
    <t xml:space="preserve"> 交付税</t>
  </si>
  <si>
    <t>平成11年度</t>
    <phoneticPr fontId="4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</si>
  <si>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</si>
  <si>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</si>
  <si>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</si>
  <si>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</si>
  <si>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</si>
  <si>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</si>
  <si>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</si>
  <si>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下 津 町</t>
  </si>
  <si>
    <t>野 上 町</t>
  </si>
  <si>
    <t>美 里 町</t>
  </si>
  <si>
    <t>打 田 町</t>
  </si>
  <si>
    <t>粉 河 町</t>
  </si>
  <si>
    <t>那 賀 町</t>
  </si>
  <si>
    <t>桃 山 町</t>
  </si>
  <si>
    <t>貴志川町</t>
  </si>
  <si>
    <t>岩 出 町</t>
  </si>
  <si>
    <t>かつらぎ町</t>
  </si>
  <si>
    <t>高野口町</t>
  </si>
  <si>
    <t>九度山町</t>
  </si>
  <si>
    <t>高 野 町</t>
  </si>
  <si>
    <t>花 園 村</t>
  </si>
  <si>
    <t>湯 浅 町</t>
  </si>
  <si>
    <t>広 川 町</t>
  </si>
  <si>
    <t>吉 備 町</t>
  </si>
  <si>
    <t>金 屋 町</t>
  </si>
  <si>
    <t>清 水 町</t>
  </si>
  <si>
    <t>美 浜 町</t>
  </si>
  <si>
    <t>日 高 町</t>
  </si>
  <si>
    <t>由 良 町</t>
  </si>
  <si>
    <t>川 辺 町</t>
  </si>
  <si>
    <t>中 津 村</t>
  </si>
  <si>
    <t>美 山 村</t>
  </si>
  <si>
    <t>龍 神 村</t>
  </si>
  <si>
    <t>南部川村</t>
  </si>
  <si>
    <t>南 部 町</t>
  </si>
  <si>
    <t>印 南 町</t>
  </si>
  <si>
    <t>白 浜 町</t>
  </si>
  <si>
    <t>中辺路町</t>
  </si>
  <si>
    <t>大 塔 村</t>
  </si>
  <si>
    <t>上富田町</t>
  </si>
  <si>
    <t>日置川町</t>
  </si>
  <si>
    <t>すさみ町</t>
  </si>
  <si>
    <t>串 本 町</t>
  </si>
  <si>
    <t>那智勝浦町</t>
  </si>
  <si>
    <t>太 地 町</t>
  </si>
  <si>
    <t>古 座 町</t>
  </si>
  <si>
    <t>古座川町</t>
  </si>
  <si>
    <t>熊野川町</t>
  </si>
  <si>
    <t>本 宮 町</t>
  </si>
  <si>
    <t>北 山 村</t>
  </si>
  <si>
    <t>－続き－</t>
  </si>
  <si>
    <t>分担金</t>
    <phoneticPr fontId="4"/>
  </si>
  <si>
    <t xml:space="preserve"> 及び</t>
    <phoneticPr fontId="4"/>
  </si>
  <si>
    <t xml:space="preserve">  使用料</t>
  </si>
  <si>
    <t xml:space="preserve"> 国庫</t>
    <phoneticPr fontId="4"/>
  </si>
  <si>
    <t>県支出金</t>
    <rPh sb="1" eb="4">
      <t>シシュツキン</t>
    </rPh>
    <phoneticPr fontId="4"/>
  </si>
  <si>
    <t xml:space="preserve"> 寄附金</t>
  </si>
  <si>
    <t xml:space="preserve"> 諸収入</t>
  </si>
  <si>
    <t>負担金</t>
    <phoneticPr fontId="4"/>
  </si>
  <si>
    <t>支出金</t>
  </si>
  <si>
    <t>Ｏ-09 市町村別普通会計決算額</t>
  </si>
  <si>
    <t>Ｂ．歳出</t>
  </si>
  <si>
    <t>「普通会計」は，Ｏ-05 県債現在高の説明を参照。</t>
    <phoneticPr fontId="4"/>
  </si>
  <si>
    <t>単位：百万円</t>
    <phoneticPr fontId="4"/>
  </si>
  <si>
    <t xml:space="preserve">  農林</t>
  </si>
  <si>
    <t xml:space="preserve">  議会費</t>
  </si>
  <si>
    <t xml:space="preserve">   総務費</t>
  </si>
  <si>
    <t xml:space="preserve">   民生費</t>
  </si>
  <si>
    <t xml:space="preserve">   衛生費</t>
  </si>
  <si>
    <t xml:space="preserve">  労働費</t>
  </si>
  <si>
    <t xml:space="preserve">  水産業費</t>
  </si>
  <si>
    <t xml:space="preserve">  商工費</t>
  </si>
  <si>
    <t>平成11年度</t>
    <phoneticPr fontId="4"/>
  </si>
  <si>
    <t xml:space="preserve">  前年度繰</t>
  </si>
  <si>
    <t xml:space="preserve">   土木費</t>
  </si>
  <si>
    <t xml:space="preserve">  消防費</t>
  </si>
  <si>
    <t xml:space="preserve">   教育費</t>
  </si>
  <si>
    <t xml:space="preserve"> 災害復旧費</t>
  </si>
  <si>
    <t xml:space="preserve">   公債費</t>
  </si>
  <si>
    <t xml:space="preserve"> 諸支出金</t>
  </si>
  <si>
    <t xml:space="preserve">  上充用金</t>
  </si>
  <si>
    <t>Ｏ-10 市町村の公営事業</t>
  </si>
  <si>
    <t>Ａ．公営企業事業数及び職員数</t>
  </si>
  <si>
    <t xml:space="preserve">   事業数（年度末）</t>
  </si>
  <si>
    <t xml:space="preserve">  従業者数（年度末）</t>
  </si>
  <si>
    <t>人</t>
  </si>
  <si>
    <t>総数</t>
  </si>
  <si>
    <t>法適用企業</t>
  </si>
  <si>
    <t>上水道</t>
  </si>
  <si>
    <t>工業用水道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</si>
  <si>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</si>
  <si>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</si>
  <si>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</si>
  <si>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</si>
  <si>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</si>
  <si>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</si>
  <si>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</si>
  <si>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</si>
  <si>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</si>
  <si>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</si>
  <si>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農業集落排水</t>
  </si>
  <si>
    <t>電気</t>
  </si>
  <si>
    <t>介護ｻｰﾋﾞｽ事業</t>
    <rPh sb="0" eb="2">
      <t>カイゴ</t>
    </rPh>
    <rPh sb="7" eb="9">
      <t>ジギョウ</t>
    </rPh>
    <phoneticPr fontId="4"/>
  </si>
  <si>
    <t>－</t>
  </si>
  <si>
    <t>Ｂ．公営企業債発行額及び残高</t>
  </si>
  <si>
    <t xml:space="preserve">        単位：百万円</t>
    <phoneticPr fontId="4"/>
  </si>
  <si>
    <t xml:space="preserve">    企業債発行額</t>
  </si>
  <si>
    <t xml:space="preserve">     年度末現在高</t>
  </si>
  <si>
    <t>Ｏ-10 市町村の公営事業－続き－</t>
  </si>
  <si>
    <t>Ｃ．公営企業決算額</t>
  </si>
  <si>
    <t>　    単位：百万円</t>
    <phoneticPr fontId="4"/>
  </si>
  <si>
    <t xml:space="preserve">  収益的収支</t>
  </si>
  <si>
    <t>　　資本的収支</t>
  </si>
  <si>
    <t xml:space="preserve">  総収益</t>
  </si>
  <si>
    <t xml:space="preserve"> 料金収入</t>
  </si>
  <si>
    <t xml:space="preserve">  総費用</t>
  </si>
  <si>
    <t xml:space="preserve"> 職員給与</t>
  </si>
  <si>
    <t>減価償却費</t>
  </si>
  <si>
    <t xml:space="preserve"> 支払利息</t>
  </si>
  <si>
    <t xml:space="preserve"> 収入</t>
  </si>
  <si>
    <t xml:space="preserve"> 支出</t>
  </si>
  <si>
    <t xml:space="preserve">  平成 6年度 1994</t>
    <phoneticPr fontId="4"/>
  </si>
  <si>
    <t xml:space="preserve">       7     1995 </t>
  </si>
  <si>
    <t xml:space="preserve">       8     1996</t>
  </si>
  <si>
    <t xml:space="preserve">       9     1997</t>
  </si>
  <si>
    <t xml:space="preserve">      10     1998</t>
  </si>
  <si>
    <t xml:space="preserve">      11     1999</t>
  </si>
  <si>
    <t xml:space="preserve">      12     2000</t>
    <phoneticPr fontId="4"/>
  </si>
  <si>
    <t>－</t>
    <phoneticPr fontId="4"/>
  </si>
  <si>
    <t>－</t>
    <phoneticPr fontId="4"/>
  </si>
  <si>
    <t>Ｄ．その他の公営事業決算額（注）</t>
  </si>
  <si>
    <t xml:space="preserve">    市町村の公営事業会計には，この外に自転車競争事業（収益事業）がある。</t>
  </si>
  <si>
    <t>　    単位：百万円</t>
    <phoneticPr fontId="4"/>
  </si>
  <si>
    <t xml:space="preserve">  国民健康保険事業</t>
  </si>
  <si>
    <t xml:space="preserve"> 事業勘定</t>
  </si>
  <si>
    <t xml:space="preserve"> 直診勘定</t>
  </si>
  <si>
    <t xml:space="preserve"> 老人保健医療事業</t>
  </si>
  <si>
    <t>歳入</t>
  </si>
  <si>
    <t>歳出</t>
  </si>
  <si>
    <t>注)再差引</t>
  </si>
  <si>
    <t>注)再差引</t>
    <phoneticPr fontId="4"/>
  </si>
  <si>
    <t>平成 6年度 1994</t>
    <phoneticPr fontId="4"/>
  </si>
  <si>
    <t xml:space="preserve">     7     1995 </t>
  </si>
  <si>
    <t xml:space="preserve">     8     1996</t>
  </si>
  <si>
    <t xml:space="preserve">     9     1997</t>
  </si>
  <si>
    <t xml:space="preserve">    10     1998</t>
  </si>
  <si>
    <t xml:space="preserve">    11     1999</t>
  </si>
  <si>
    <t xml:space="preserve">   12    2000</t>
    <phoneticPr fontId="4"/>
  </si>
  <si>
    <t>老人保健</t>
  </si>
  <si>
    <t>医療事業</t>
  </si>
  <si>
    <t xml:space="preserve">       交通災害共済事業</t>
  </si>
  <si>
    <t xml:space="preserve">        介護保険事業</t>
    <rPh sb="8" eb="10">
      <t>カイゴ</t>
    </rPh>
    <rPh sb="10" eb="12">
      <t>ホケン</t>
    </rPh>
    <phoneticPr fontId="4"/>
  </si>
  <si>
    <t xml:space="preserve"> 実質収支</t>
  </si>
  <si>
    <t xml:space="preserve"> 歳入</t>
  </si>
  <si>
    <t xml:space="preserve"> 歳出</t>
  </si>
  <si>
    <t>－</t>
    <phoneticPr fontId="4"/>
  </si>
  <si>
    <t>注）「再差引」とは，実質収支（歳入－歳出－繰越予定財源）から財政措置額を引いた額。</t>
  </si>
  <si>
    <t>Ｏ-11 国税収納済額</t>
  </si>
  <si>
    <t>　ここでの国税収納済額は，県内税務署において徴収された国税である。し</t>
  </si>
  <si>
    <t>たがって，税関の収納済額及び郵政省の印紙収入分納税額は含まれない。</t>
  </si>
  <si>
    <t xml:space="preserve">  また，消費税のように納税地が本店又は主たる事業所の所在地の国税も，</t>
  </si>
  <si>
    <t>課税対象事業所が県内にあっても含まれない場合がある（逆の場合もある）。</t>
  </si>
  <si>
    <t>Ａ．税目別国税収納済額</t>
  </si>
  <si>
    <t>単位:百万円</t>
  </si>
  <si>
    <t xml:space="preserve"> 1990</t>
  </si>
  <si>
    <t xml:space="preserve"> 1995</t>
  </si>
  <si>
    <t xml:space="preserve"> 平成 2年度</t>
  </si>
  <si>
    <t xml:space="preserve"> 平成11年度</t>
    <phoneticPr fontId="4"/>
  </si>
  <si>
    <t xml:space="preserve">  総  数</t>
  </si>
  <si>
    <t>直接国税</t>
  </si>
  <si>
    <t>所得税計</t>
  </si>
  <si>
    <t xml:space="preserve">    源泉分所得税</t>
  </si>
  <si>
    <t xml:space="preserve">    申告分所得税</t>
  </si>
  <si>
    <t>法人税</t>
  </si>
  <si>
    <t>相続・贈与税　(注1</t>
    <rPh sb="3" eb="6">
      <t>ゾウヨゼイ</t>
    </rPh>
    <rPh sb="8" eb="9">
      <t>チュウ</t>
    </rPh>
    <phoneticPr fontId="4"/>
  </si>
  <si>
    <t>有価証券取引税</t>
  </si>
  <si>
    <t>その他の直接税</t>
  </si>
  <si>
    <t>間接国税</t>
  </si>
  <si>
    <t>消費税</t>
  </si>
  <si>
    <t>消費税及び地方消費税</t>
  </si>
  <si>
    <t>酒税</t>
  </si>
  <si>
    <t>たばこ税  (注2</t>
    <rPh sb="7" eb="8">
      <t>チュウ</t>
    </rPh>
    <phoneticPr fontId="4"/>
  </si>
  <si>
    <t>たばこ税及び</t>
    <rPh sb="4" eb="5">
      <t>オヨ</t>
    </rPh>
    <phoneticPr fontId="4"/>
  </si>
  <si>
    <t>　　たばこ特別税  (注3</t>
    <rPh sb="5" eb="8">
      <t>トクベツゼイ</t>
    </rPh>
    <rPh sb="11" eb="12">
      <t>チュウ</t>
    </rPh>
    <phoneticPr fontId="4"/>
  </si>
  <si>
    <t>物品税</t>
  </si>
  <si>
    <t>電源開発促進税</t>
  </si>
  <si>
    <t>揮発油税</t>
  </si>
  <si>
    <t xml:space="preserve">    及び地方道路税</t>
  </si>
  <si>
    <t>石油ガス税</t>
  </si>
  <si>
    <t>印紙収入</t>
  </si>
  <si>
    <t>　　注4）</t>
    <rPh sb="2" eb="3">
      <t>チュウ</t>
    </rPh>
    <phoneticPr fontId="4"/>
  </si>
  <si>
    <t>その他の間接税</t>
  </si>
  <si>
    <t>注1）平成10年度から表章を相続・贈与税としたが、平成 9年度以前についても</t>
    <rPh sb="0" eb="1">
      <t>チュウ</t>
    </rPh>
    <rPh sb="3" eb="5">
      <t>ヘイセイ</t>
    </rPh>
    <rPh sb="7" eb="8">
      <t>ネン</t>
    </rPh>
    <rPh sb="8" eb="9">
      <t>ネンド</t>
    </rPh>
    <rPh sb="11" eb="12">
      <t>ヒョウ</t>
    </rPh>
    <rPh sb="12" eb="13">
      <t>ショウ</t>
    </rPh>
    <rPh sb="14" eb="16">
      <t>ソウゾク</t>
    </rPh>
    <rPh sb="17" eb="20">
      <t>ゾウヨゼイ</t>
    </rPh>
    <rPh sb="25" eb="27">
      <t>ヘイセイ</t>
    </rPh>
    <rPh sb="29" eb="31">
      <t>ネンド</t>
    </rPh>
    <rPh sb="31" eb="33">
      <t>イゼン</t>
    </rPh>
    <phoneticPr fontId="4"/>
  </si>
  <si>
    <t>　　 贈与税を含む。</t>
    <rPh sb="3" eb="5">
      <t>ゾウヨ</t>
    </rPh>
    <rPh sb="5" eb="6">
      <t>ゼイ</t>
    </rPh>
    <rPh sb="7" eb="8">
      <t>フク</t>
    </rPh>
    <phoneticPr fontId="4"/>
  </si>
  <si>
    <t>注2）平成10年 9月以前分。</t>
    <rPh sb="0" eb="1">
      <t>チュウ</t>
    </rPh>
    <rPh sb="3" eb="5">
      <t>ヘイセイ</t>
    </rPh>
    <rPh sb="7" eb="8">
      <t>ネン</t>
    </rPh>
    <rPh sb="10" eb="11">
      <t>ガツ</t>
    </rPh>
    <rPh sb="11" eb="13">
      <t>イゼン</t>
    </rPh>
    <rPh sb="13" eb="14">
      <t>ブン</t>
    </rPh>
    <phoneticPr fontId="4"/>
  </si>
  <si>
    <t>注3）平成10年10月1日以降分。</t>
    <rPh sb="0" eb="1">
      <t>チュウ</t>
    </rPh>
    <rPh sb="3" eb="5">
      <t>ヘイセイ</t>
    </rPh>
    <rPh sb="7" eb="8">
      <t>ネン</t>
    </rPh>
    <rPh sb="10" eb="11">
      <t>ガツ</t>
    </rPh>
    <rPh sb="12" eb="13">
      <t>ヒ</t>
    </rPh>
    <rPh sb="13" eb="15">
      <t>イコウ</t>
    </rPh>
    <rPh sb="15" eb="16">
      <t>ブン</t>
    </rPh>
    <phoneticPr fontId="4"/>
  </si>
  <si>
    <t>注4）揮発油税及び地方道路税、石油ガス税を含む。</t>
    <rPh sb="0" eb="1">
      <t>チュウ</t>
    </rPh>
    <rPh sb="3" eb="6">
      <t>キハツユ</t>
    </rPh>
    <rPh sb="6" eb="7">
      <t>ゼイ</t>
    </rPh>
    <rPh sb="7" eb="8">
      <t>オヨ</t>
    </rPh>
    <rPh sb="9" eb="11">
      <t>チホウ</t>
    </rPh>
    <rPh sb="11" eb="13">
      <t>ドウロ</t>
    </rPh>
    <rPh sb="13" eb="14">
      <t>ゼイ</t>
    </rPh>
    <rPh sb="15" eb="17">
      <t>セキユ</t>
    </rPh>
    <rPh sb="19" eb="20">
      <t>ゼイ</t>
    </rPh>
    <rPh sb="21" eb="22">
      <t>フク</t>
    </rPh>
    <phoneticPr fontId="4"/>
  </si>
  <si>
    <t>資料：国税庁「国税庁統計年報書」,大阪国税局「大阪国税局統計書」</t>
  </si>
  <si>
    <t>Ｂ．税務署別国税収納済額</t>
  </si>
  <si>
    <t>（税務署別）</t>
  </si>
  <si>
    <t xml:space="preserve"> 総 数</t>
  </si>
  <si>
    <t xml:space="preserve"> 和歌山</t>
  </si>
  <si>
    <t xml:space="preserve"> 粉河</t>
  </si>
  <si>
    <t xml:space="preserve"> 海南</t>
  </si>
  <si>
    <t xml:space="preserve"> 湯浅</t>
  </si>
  <si>
    <t xml:space="preserve"> 御坊</t>
  </si>
  <si>
    <t xml:space="preserve"> 田辺</t>
  </si>
  <si>
    <t>新宮</t>
  </si>
  <si>
    <t>昭和51年度 1976</t>
    <phoneticPr fontId="4"/>
  </si>
  <si>
    <t xml:space="preserve">    52     1977</t>
  </si>
  <si>
    <t xml:space="preserve">    53     1978</t>
  </si>
  <si>
    <t xml:space="preserve">    54     1979</t>
  </si>
  <si>
    <t xml:space="preserve">    55     1980</t>
  </si>
  <si>
    <t xml:space="preserve">    56     1981</t>
  </si>
  <si>
    <t xml:space="preserve">    57     1982</t>
  </si>
  <si>
    <t xml:space="preserve">    58     1983</t>
  </si>
  <si>
    <t xml:space="preserve">    59     1984</t>
  </si>
  <si>
    <t xml:space="preserve">    60     1985</t>
  </si>
  <si>
    <t xml:space="preserve">    61     1986</t>
  </si>
  <si>
    <t xml:space="preserve">    62     1987</t>
  </si>
  <si>
    <t xml:space="preserve">    63     1988</t>
  </si>
  <si>
    <t>平成元     1989</t>
  </si>
  <si>
    <t xml:space="preserve">     2     1990</t>
  </si>
  <si>
    <t xml:space="preserve">     3     1991</t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</si>
  <si>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</si>
  <si>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</si>
  <si>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</si>
  <si>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</si>
  <si>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11    1999</t>
    <phoneticPr fontId="4"/>
  </si>
  <si>
    <t xml:space="preserve">  源泉分所得税</t>
  </si>
  <si>
    <t xml:space="preserve">  申告分所得税</t>
  </si>
  <si>
    <t xml:space="preserve">  法人税</t>
  </si>
  <si>
    <t>　注1）</t>
    <rPh sb="1" eb="2">
      <t>チュウ</t>
    </rPh>
    <phoneticPr fontId="4"/>
  </si>
  <si>
    <t xml:space="preserve">  相続・贈与税</t>
    <rPh sb="5" eb="8">
      <t>ゾウヨゼイ</t>
    </rPh>
    <phoneticPr fontId="4"/>
  </si>
  <si>
    <t xml:space="preserve">  その他の直接税</t>
  </si>
  <si>
    <t xml:space="preserve">  消費税</t>
  </si>
  <si>
    <t xml:space="preserve">  消費税及び</t>
  </si>
  <si>
    <t xml:space="preserve">  地方消費税</t>
  </si>
  <si>
    <t xml:space="preserve">  酒税</t>
  </si>
  <si>
    <t>x</t>
    <phoneticPr fontId="4"/>
  </si>
  <si>
    <t xml:space="preserve">  たばこ税　注2）</t>
    <rPh sb="7" eb="8">
      <t>チュウ</t>
    </rPh>
    <phoneticPr fontId="4"/>
  </si>
  <si>
    <t>　注3）</t>
    <rPh sb="1" eb="2">
      <t>チュウ</t>
    </rPh>
    <phoneticPr fontId="4"/>
  </si>
  <si>
    <t xml:space="preserve">  たばこ税及び</t>
    <rPh sb="5" eb="6">
      <t>ゼイ</t>
    </rPh>
    <phoneticPr fontId="4"/>
  </si>
  <si>
    <t>　  たばこ特別税</t>
    <rPh sb="6" eb="9">
      <t>トクベツゼイ</t>
    </rPh>
    <phoneticPr fontId="4"/>
  </si>
  <si>
    <t xml:space="preserve">  印紙収入</t>
  </si>
  <si>
    <t>　注4）</t>
    <rPh sb="1" eb="2">
      <t>チュウ</t>
    </rPh>
    <phoneticPr fontId="4"/>
  </si>
  <si>
    <t xml:space="preserve">  その他の間接税</t>
  </si>
  <si>
    <t>資料：大阪国税局「大阪国税局統計書」</t>
  </si>
  <si>
    <t>注1）～注4）については０－11Aの説明を参照。</t>
    <rPh sb="0" eb="1">
      <t>チュウ</t>
    </rPh>
    <rPh sb="4" eb="5">
      <t>チュウ</t>
    </rPh>
    <rPh sb="18" eb="20">
      <t>セツメイ</t>
    </rPh>
    <rPh sb="21" eb="23">
      <t>サンショウ</t>
    </rPh>
    <phoneticPr fontId="4"/>
  </si>
  <si>
    <t xml:space="preserve">  税務署の管轄区域</t>
  </si>
  <si>
    <t>和歌山税務署：和歌山市</t>
  </si>
  <si>
    <t>粉河    〃  ：橋本市，那賀郡，伊都郡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</si>
  <si>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</si>
  <si>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</si>
  <si>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</si>
  <si>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</si>
  <si>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</si>
  <si>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>Ｏ　財  政</t>
  </si>
  <si>
    <t>Ｏ-01 会計別歳出決算額（県財政）</t>
  </si>
  <si>
    <t xml:space="preserve">  地方公共団体の会計は，「一般会計」と「特別会計」に区分されるが，特別会計の範</t>
  </si>
  <si>
    <t>囲はそれぞれの団体によって異なる。そこで，統計上では，普通会計と公営事業会計と</t>
  </si>
  <si>
    <t>いう区分により統一がはかられている。特別会計のうち公営事業会計（公営企業，収</t>
    <phoneticPr fontId="4"/>
  </si>
  <si>
    <t>益事業，国民健康保険事業等）に属する部分と，それ以外の特別会計と一般会計を統合</t>
  </si>
  <si>
    <t>した「普通会計」とに区分する。ここでは，会計間の重複受払い部分を控除した純計額</t>
  </si>
  <si>
    <t>を計上している。</t>
  </si>
  <si>
    <t>総  額</t>
  </si>
  <si>
    <t>一般会計</t>
  </si>
  <si>
    <t>特別会計</t>
  </si>
  <si>
    <t>農業改良資金</t>
  </si>
  <si>
    <t>林業改善資金</t>
  </si>
  <si>
    <t>沿岸漁業改善資金</t>
  </si>
  <si>
    <t>中小企業近代化資金</t>
  </si>
  <si>
    <t>母子寡婦福祉資金</t>
  </si>
  <si>
    <t xml:space="preserve">母子福祉資金 </t>
  </si>
  <si>
    <t>寡婦福祉資金</t>
  </si>
  <si>
    <t>東京事務所宿舎</t>
  </si>
  <si>
    <t>職員住宅</t>
  </si>
  <si>
    <t>物品調達</t>
  </si>
  <si>
    <t>県立医科大学</t>
  </si>
  <si>
    <t>印刷事業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</si>
  <si>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</si>
  <si>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</si>
  <si>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</si>
  <si>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</si>
  <si>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</si>
  <si>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</si>
  <si>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公営企業会計</t>
  </si>
  <si>
    <t>電気事業</t>
  </si>
  <si>
    <t>収益的支出</t>
  </si>
  <si>
    <t>資本的支出</t>
  </si>
  <si>
    <t>土地造成</t>
  </si>
  <si>
    <t>駐車場</t>
  </si>
  <si>
    <t>観光ﾚｸﾘｴ-ｼｮﾝ</t>
  </si>
  <si>
    <t>県立五稜病院</t>
  </si>
  <si>
    <t>資料：県総務学事課「和歌山県の財政状況」</t>
    <rPh sb="10" eb="14">
      <t>ワカヤマケン</t>
    </rPh>
    <phoneticPr fontId="4"/>
  </si>
  <si>
    <t>Ｏ-02 普通会計（県財政）</t>
  </si>
  <si>
    <t>「普通会計」は,O-01 会計別歳出決算額の説明を参照。</t>
  </si>
  <si>
    <t>Ａ．普通会計 歳入</t>
  </si>
  <si>
    <t>歳入決算額</t>
  </si>
  <si>
    <t>地方税（県税）</t>
  </si>
  <si>
    <t>地方特例交付金</t>
    <rPh sb="2" eb="4">
      <t>トクレイ</t>
    </rPh>
    <rPh sb="6" eb="7">
      <t>キン</t>
    </rPh>
    <phoneticPr fontId="4"/>
  </si>
  <si>
    <t>普通交付税</t>
  </si>
  <si>
    <t>特別交付税</t>
  </si>
  <si>
    <t>授業料</t>
  </si>
  <si>
    <t>発電水利使用料</t>
  </si>
  <si>
    <t>公営住宅使用料</t>
  </si>
  <si>
    <t>法定受託事務に係るもの</t>
    <rPh sb="1" eb="2">
      <t>テイ</t>
    </rPh>
    <rPh sb="2" eb="4">
      <t>ジュタク</t>
    </rPh>
    <rPh sb="4" eb="6">
      <t>ジム</t>
    </rPh>
    <rPh sb="7" eb="8">
      <t>カカ</t>
    </rPh>
    <phoneticPr fontId="4"/>
  </si>
  <si>
    <t>自治事務に係るもの</t>
    <rPh sb="0" eb="2">
      <t>ジチ</t>
    </rPh>
    <rPh sb="2" eb="4">
      <t>ジム</t>
    </rPh>
    <rPh sb="5" eb="6">
      <t>カカ</t>
    </rPh>
    <phoneticPr fontId="4"/>
  </si>
  <si>
    <t>義務教育費負担金</t>
  </si>
  <si>
    <t>生活保護費負担金</t>
  </si>
  <si>
    <t>児童保護費負担金</t>
  </si>
  <si>
    <t>結核医寮費負担金</t>
  </si>
  <si>
    <t>精神保健費負担金</t>
  </si>
  <si>
    <t>老人保護費負担金</t>
  </si>
  <si>
    <t>普通建設事業費支出金</t>
  </si>
  <si>
    <t>災害復旧事業費支出金</t>
  </si>
  <si>
    <t>失業対策事業費支出金</t>
  </si>
  <si>
    <t>委託金</t>
  </si>
  <si>
    <t>財政補給金</t>
  </si>
  <si>
    <t>電源立地促進対策等交付金</t>
  </si>
  <si>
    <t>石油貯蔵施設立地  〃</t>
  </si>
  <si>
    <t>国有提供施設等所在地交付金</t>
  </si>
  <si>
    <t>財産運用収入</t>
  </si>
  <si>
    <t>財産売払収入</t>
  </si>
  <si>
    <t>寄 付 金</t>
  </si>
  <si>
    <t>繰 入 金</t>
  </si>
  <si>
    <t>繰 越 金</t>
  </si>
  <si>
    <t>諸 収 入</t>
  </si>
  <si>
    <t>地方債（県債）</t>
  </si>
  <si>
    <t>資料：県財政課「地方財政状況調査表」</t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</si>
  <si>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地方税の額は地方消費税清算金を含む。</t>
    </r>
    <rPh sb="0" eb="1">
      <t>チュウ</t>
    </rPh>
    <rPh sb="3" eb="6">
      <t>チホウゼイ</t>
    </rPh>
    <rPh sb="7" eb="8">
      <t>ガク</t>
    </rPh>
    <rPh sb="9" eb="11">
      <t>チホウ</t>
    </rPh>
    <rPh sb="11" eb="14">
      <t>ショウヒゼイ</t>
    </rPh>
    <rPh sb="14" eb="17">
      <t>セイサンキン</t>
    </rPh>
    <rPh sb="18" eb="19">
      <t>フク</t>
    </rPh>
    <phoneticPr fontId="4"/>
  </si>
  <si>
    <t>Ｏ-02 普通会計（県財政）－続き－</t>
  </si>
  <si>
    <t>Ｂ．普通会計 目的別歳出</t>
  </si>
  <si>
    <t xml:space="preserve">       「普通会計」は,O-01 会計別歳出決算額の説明を参照。</t>
  </si>
  <si>
    <t>歳出決算額</t>
  </si>
  <si>
    <t>議   会   費</t>
  </si>
  <si>
    <t>総   務   費</t>
  </si>
  <si>
    <t>民   生   費</t>
  </si>
  <si>
    <t>衛   生   費</t>
  </si>
  <si>
    <t>労   働   費</t>
  </si>
  <si>
    <t>商   工   費</t>
  </si>
  <si>
    <t>土   木   費</t>
  </si>
  <si>
    <t>警   察   費</t>
  </si>
  <si>
    <t>教   育   費</t>
  </si>
  <si>
    <t>公   債   費</t>
  </si>
  <si>
    <t>諸 支 出 金</t>
  </si>
  <si>
    <t>ゴルフ場利用税交付金</t>
  </si>
  <si>
    <t>Ｃ．普通会計 性質別歳出</t>
  </si>
  <si>
    <t>　補助事業費</t>
  </si>
  <si>
    <t>　単独事業費</t>
  </si>
  <si>
    <t>　国直轄事業負担金</t>
  </si>
  <si>
    <t>　同級他団体事業負担金</t>
  </si>
  <si>
    <t>　受託事業費</t>
  </si>
  <si>
    <t>　　</t>
  </si>
  <si>
    <t>失業対策費</t>
  </si>
  <si>
    <t>投資及び出資金</t>
  </si>
  <si>
    <t>貸付金</t>
  </si>
  <si>
    <t>前年度繰上充当金</t>
  </si>
  <si>
    <t>Ｏ-03 税目別地方税（県税）収入額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</si>
  <si>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</si>
  <si>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</si>
  <si>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</si>
  <si>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</si>
  <si>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</si>
  <si>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</si>
  <si>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</si>
  <si>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</si>
  <si>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</si>
  <si>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</si>
  <si>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特別地方消費税</t>
  </si>
  <si>
    <t>自動車税</t>
  </si>
  <si>
    <t>鉱区税</t>
  </si>
  <si>
    <t>狩猟者登録税</t>
  </si>
  <si>
    <t>自動車取得税</t>
  </si>
  <si>
    <t>軽油引取税</t>
  </si>
  <si>
    <t>入猟税</t>
  </si>
  <si>
    <t>旧法による税収入</t>
  </si>
  <si>
    <t>資料：総務学事課「和歌山県の財政状況」</t>
    <rPh sb="3" eb="5">
      <t>ソウム</t>
    </rPh>
    <rPh sb="5" eb="7">
      <t>ガクジ</t>
    </rPh>
    <rPh sb="9" eb="13">
      <t>ワカヤマケン</t>
    </rPh>
    <phoneticPr fontId="4"/>
  </si>
  <si>
    <t>Ｏ-04 公営企業会計損益計算書（県財政）</t>
  </si>
  <si>
    <t>営業収益（電気料）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</si>
  <si>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</si>
  <si>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</si>
  <si>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</si>
  <si>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</si>
  <si>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</si>
  <si>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</si>
  <si>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</si>
  <si>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駐車場事業</t>
  </si>
  <si>
    <t>営業収益（駐車場収益等）</t>
  </si>
  <si>
    <t>観光ﾚｸﾘｴ-ｼｮﾝ事業</t>
  </si>
  <si>
    <t>営業収益</t>
  </si>
  <si>
    <t>県立五稜病院事業</t>
  </si>
  <si>
    <t>営業収益（医業収益）</t>
  </si>
  <si>
    <t>営業外収益（医業外収益）</t>
  </si>
  <si>
    <t>営業費用（医業費用）</t>
  </si>
  <si>
    <t>営業外費用（医業外費用）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</si>
</sst>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00_);[Red]\(0.000\)"/>
    <numFmt numFmtId="178" formatCode="#,##0.000;\-#,##0.000"/>
    <numFmt numFmtId="179" formatCode="#,##0.00000;\-#,##0.0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72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3" fillId="0" borderId="0" xfId="1" applyFont="1" applyProtection="1"/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3" fillId="0" borderId="1" xfId="1" applyFont="1" applyBorder="1" applyProtection="1"/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49" fontId="1" fillId="0" borderId="2" xfId="1" applyNumberFormat="1" applyFont="1" applyBorder="1" applyAlignment="1" applyProtection="1">
      <alignment horizontal="center"/>
    </xf>
    <xf numFmtId="37" fontId="3" fillId="0" borderId="3" xfId="1" applyFont="1" applyBorder="1" applyProtection="1"/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5" xfId="1" applyFont="1" applyBorder="1"/>
    <xf numFmtId="37" fontId="3" fillId="0" borderId="2" xfId="1" applyFont="1" applyBorder="1" applyProtection="1"/>
    <xf numFmtId="37" fontId="1" fillId="0" borderId="2" xfId="1" applyFont="1" applyBorder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quotePrefix="1" applyFont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6" xfId="1" applyFont="1" applyBorder="1"/>
    <xf numFmtId="37" fontId="1" fillId="0" borderId="0" xfId="1" applyFont="1" applyBorder="1"/>
    <xf numFmtId="37" fontId="3" fillId="0" borderId="5" xfId="1" applyFont="1" applyBorder="1" applyProtection="1"/>
    <xf numFmtId="37" fontId="3" fillId="0" borderId="6" xfId="1" applyFont="1" applyBorder="1" applyProtection="1"/>
    <xf numFmtId="37" fontId="1" fillId="0" borderId="2" xfId="1" applyFont="1" applyBorder="1" applyProtection="1"/>
    <xf numFmtId="37" fontId="1" fillId="0" borderId="0" xfId="1" applyFont="1" applyProtection="1"/>
    <xf numFmtId="37" fontId="3" fillId="0" borderId="0" xfId="1" applyFont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1" fillId="0" borderId="4" xfId="1" applyFont="1" applyBorder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176" fontId="3" fillId="0" borderId="2" xfId="1" applyNumberFormat="1" applyFont="1" applyBorder="1" applyProtection="1">
      <protection locked="0"/>
    </xf>
    <xf numFmtId="176" fontId="3" fillId="0" borderId="0" xfId="1" applyNumberFormat="1" applyFont="1" applyProtection="1">
      <protection locked="0"/>
    </xf>
    <xf numFmtId="177" fontId="3" fillId="0" borderId="0" xfId="1" applyNumberFormat="1" applyFont="1" applyBorder="1"/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8" fontId="1" fillId="0" borderId="2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177" fontId="1" fillId="0" borderId="0" xfId="1" applyNumberFormat="1" applyFont="1" applyBorder="1" applyAlignment="1" applyProtection="1">
      <alignment horizontal="right"/>
    </xf>
    <xf numFmtId="37" fontId="1" fillId="0" borderId="1" xfId="1" applyFont="1" applyBorder="1" applyProtection="1">
      <protection locked="0"/>
    </xf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>
      <alignment horizontal="left"/>
    </xf>
    <xf numFmtId="37" fontId="1" fillId="0" borderId="7" xfId="1" applyFont="1" applyBorder="1" applyAlignment="1" applyProtection="1"/>
    <xf numFmtId="37" fontId="3" fillId="0" borderId="0" xfId="1" applyFont="1" applyAlignment="1" applyProtection="1">
      <alignment horizontal="center"/>
    </xf>
    <xf numFmtId="37" fontId="1" fillId="0" borderId="0" xfId="1" applyNumberFormat="1" applyFont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right"/>
    </xf>
    <xf numFmtId="37" fontId="1" fillId="0" borderId="0" xfId="1" applyFont="1" applyBorder="1" applyProtection="1"/>
    <xf numFmtId="37" fontId="3" fillId="0" borderId="0" xfId="1" applyFont="1" applyBorder="1" applyProtection="1"/>
    <xf numFmtId="37" fontId="1" fillId="0" borderId="0" xfId="1" applyFont="1" applyBorder="1" applyProtection="1">
      <protection locked="0"/>
    </xf>
    <xf numFmtId="37" fontId="1" fillId="0" borderId="0" xfId="1" applyFont="1" applyBorder="1" applyAlignment="1" applyProtection="1">
      <alignment horizontal="right"/>
    </xf>
    <xf numFmtId="37" fontId="1" fillId="0" borderId="8" xfId="1" applyFont="1" applyBorder="1"/>
    <xf numFmtId="37" fontId="1" fillId="0" borderId="7" xfId="1" applyFont="1" applyBorder="1"/>
    <xf numFmtId="37" fontId="1" fillId="0" borderId="7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1" fillId="0" borderId="9" xfId="1" applyFont="1" applyBorder="1"/>
    <xf numFmtId="37" fontId="1" fillId="0" borderId="10" xfId="1" applyFont="1" applyBorder="1"/>
    <xf numFmtId="37" fontId="3" fillId="0" borderId="0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left"/>
    </xf>
    <xf numFmtId="37" fontId="3" fillId="0" borderId="2" xfId="1" applyFont="1" applyBorder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  <protection locked="0"/>
    </xf>
    <xf numFmtId="179" fontId="1" fillId="0" borderId="0" xfId="1" applyNumberFormat="1" applyFont="1"/>
    <xf numFmtId="37" fontId="3" fillId="0" borderId="0" xfId="1" applyNumberFormat="1" applyFont="1" applyProtection="1"/>
    <xf numFmtId="37" fontId="1" fillId="0" borderId="0" xfId="1" applyNumberFormat="1" applyFont="1" applyProtection="1"/>
    <xf numFmtId="37" fontId="1" fillId="0" borderId="2" xfId="1" applyFont="1" applyBorder="1" applyAlignment="1" applyProtection="1">
      <alignment horizontal="right"/>
    </xf>
    <xf numFmtId="37" fontId="1" fillId="0" borderId="6" xfId="1" applyFont="1" applyBorder="1" applyProtection="1">
      <protection locked="0"/>
    </xf>
    <xf numFmtId="37" fontId="6" fillId="0" borderId="0" xfId="1" applyFont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49"/>
  <sheetViews>
    <sheetView showGridLines="0" zoomScale="75" zoomScaleNormal="75" workbookViewId="0">
      <selection activeCell="C71" sqref="C71"/>
    </sheetView>
  </sheetViews>
  <sheetFormatPr defaultColWidth="15.875" defaultRowHeight="17.25" x14ac:dyDescent="0.2"/>
  <cols>
    <col min="1" max="1" width="13.375" style="3" customWidth="1"/>
    <col min="2" max="3" width="5.875" style="3" customWidth="1"/>
    <col min="4" max="5" width="15.875" style="3"/>
    <col min="6" max="11" width="14.625" style="3" customWidth="1"/>
    <col min="12" max="256" width="15.875" style="3"/>
    <col min="257" max="257" width="13.375" style="3" customWidth="1"/>
    <col min="258" max="259" width="5.875" style="3" customWidth="1"/>
    <col min="260" max="261" width="15.875" style="3"/>
    <col min="262" max="267" width="14.625" style="3" customWidth="1"/>
    <col min="268" max="512" width="15.875" style="3"/>
    <col min="513" max="513" width="13.375" style="3" customWidth="1"/>
    <col min="514" max="515" width="5.875" style="3" customWidth="1"/>
    <col min="516" max="517" width="15.875" style="3"/>
    <col min="518" max="523" width="14.625" style="3" customWidth="1"/>
    <col min="524" max="768" width="15.875" style="3"/>
    <col min="769" max="769" width="13.375" style="3" customWidth="1"/>
    <col min="770" max="771" width="5.875" style="3" customWidth="1"/>
    <col min="772" max="773" width="15.875" style="3"/>
    <col min="774" max="779" width="14.625" style="3" customWidth="1"/>
    <col min="780" max="1024" width="15.875" style="3"/>
    <col min="1025" max="1025" width="13.375" style="3" customWidth="1"/>
    <col min="1026" max="1027" width="5.875" style="3" customWidth="1"/>
    <col min="1028" max="1029" width="15.875" style="3"/>
    <col min="1030" max="1035" width="14.625" style="3" customWidth="1"/>
    <col min="1036" max="1280" width="15.875" style="3"/>
    <col min="1281" max="1281" width="13.375" style="3" customWidth="1"/>
    <col min="1282" max="1283" width="5.875" style="3" customWidth="1"/>
    <col min="1284" max="1285" width="15.875" style="3"/>
    <col min="1286" max="1291" width="14.625" style="3" customWidth="1"/>
    <col min="1292" max="1536" width="15.875" style="3"/>
    <col min="1537" max="1537" width="13.375" style="3" customWidth="1"/>
    <col min="1538" max="1539" width="5.875" style="3" customWidth="1"/>
    <col min="1540" max="1541" width="15.875" style="3"/>
    <col min="1542" max="1547" width="14.625" style="3" customWidth="1"/>
    <col min="1548" max="1792" width="15.875" style="3"/>
    <col min="1793" max="1793" width="13.375" style="3" customWidth="1"/>
    <col min="1794" max="1795" width="5.875" style="3" customWidth="1"/>
    <col min="1796" max="1797" width="15.875" style="3"/>
    <col min="1798" max="1803" width="14.625" style="3" customWidth="1"/>
    <col min="1804" max="2048" width="15.875" style="3"/>
    <col min="2049" max="2049" width="13.375" style="3" customWidth="1"/>
    <col min="2050" max="2051" width="5.875" style="3" customWidth="1"/>
    <col min="2052" max="2053" width="15.875" style="3"/>
    <col min="2054" max="2059" width="14.625" style="3" customWidth="1"/>
    <col min="2060" max="2304" width="15.875" style="3"/>
    <col min="2305" max="2305" width="13.375" style="3" customWidth="1"/>
    <col min="2306" max="2307" width="5.875" style="3" customWidth="1"/>
    <col min="2308" max="2309" width="15.875" style="3"/>
    <col min="2310" max="2315" width="14.625" style="3" customWidth="1"/>
    <col min="2316" max="2560" width="15.875" style="3"/>
    <col min="2561" max="2561" width="13.375" style="3" customWidth="1"/>
    <col min="2562" max="2563" width="5.875" style="3" customWidth="1"/>
    <col min="2564" max="2565" width="15.875" style="3"/>
    <col min="2566" max="2571" width="14.625" style="3" customWidth="1"/>
    <col min="2572" max="2816" width="15.875" style="3"/>
    <col min="2817" max="2817" width="13.375" style="3" customWidth="1"/>
    <col min="2818" max="2819" width="5.875" style="3" customWidth="1"/>
    <col min="2820" max="2821" width="15.875" style="3"/>
    <col min="2822" max="2827" width="14.625" style="3" customWidth="1"/>
    <col min="2828" max="3072" width="15.875" style="3"/>
    <col min="3073" max="3073" width="13.375" style="3" customWidth="1"/>
    <col min="3074" max="3075" width="5.875" style="3" customWidth="1"/>
    <col min="3076" max="3077" width="15.875" style="3"/>
    <col min="3078" max="3083" width="14.625" style="3" customWidth="1"/>
    <col min="3084" max="3328" width="15.875" style="3"/>
    <col min="3329" max="3329" width="13.375" style="3" customWidth="1"/>
    <col min="3330" max="3331" width="5.875" style="3" customWidth="1"/>
    <col min="3332" max="3333" width="15.875" style="3"/>
    <col min="3334" max="3339" width="14.625" style="3" customWidth="1"/>
    <col min="3340" max="3584" width="15.875" style="3"/>
    <col min="3585" max="3585" width="13.375" style="3" customWidth="1"/>
    <col min="3586" max="3587" width="5.875" style="3" customWidth="1"/>
    <col min="3588" max="3589" width="15.875" style="3"/>
    <col min="3590" max="3595" width="14.625" style="3" customWidth="1"/>
    <col min="3596" max="3840" width="15.875" style="3"/>
    <col min="3841" max="3841" width="13.375" style="3" customWidth="1"/>
    <col min="3842" max="3843" width="5.875" style="3" customWidth="1"/>
    <col min="3844" max="3845" width="15.875" style="3"/>
    <col min="3846" max="3851" width="14.625" style="3" customWidth="1"/>
    <col min="3852" max="4096" width="15.875" style="3"/>
    <col min="4097" max="4097" width="13.375" style="3" customWidth="1"/>
    <col min="4098" max="4099" width="5.875" style="3" customWidth="1"/>
    <col min="4100" max="4101" width="15.875" style="3"/>
    <col min="4102" max="4107" width="14.625" style="3" customWidth="1"/>
    <col min="4108" max="4352" width="15.875" style="3"/>
    <col min="4353" max="4353" width="13.375" style="3" customWidth="1"/>
    <col min="4354" max="4355" width="5.875" style="3" customWidth="1"/>
    <col min="4356" max="4357" width="15.875" style="3"/>
    <col min="4358" max="4363" width="14.625" style="3" customWidth="1"/>
    <col min="4364" max="4608" width="15.875" style="3"/>
    <col min="4609" max="4609" width="13.375" style="3" customWidth="1"/>
    <col min="4610" max="4611" width="5.875" style="3" customWidth="1"/>
    <col min="4612" max="4613" width="15.875" style="3"/>
    <col min="4614" max="4619" width="14.625" style="3" customWidth="1"/>
    <col min="4620" max="4864" width="15.875" style="3"/>
    <col min="4865" max="4865" width="13.375" style="3" customWidth="1"/>
    <col min="4866" max="4867" width="5.875" style="3" customWidth="1"/>
    <col min="4868" max="4869" width="15.875" style="3"/>
    <col min="4870" max="4875" width="14.625" style="3" customWidth="1"/>
    <col min="4876" max="5120" width="15.875" style="3"/>
    <col min="5121" max="5121" width="13.375" style="3" customWidth="1"/>
    <col min="5122" max="5123" width="5.875" style="3" customWidth="1"/>
    <col min="5124" max="5125" width="15.875" style="3"/>
    <col min="5126" max="5131" width="14.625" style="3" customWidth="1"/>
    <col min="5132" max="5376" width="15.875" style="3"/>
    <col min="5377" max="5377" width="13.375" style="3" customWidth="1"/>
    <col min="5378" max="5379" width="5.875" style="3" customWidth="1"/>
    <col min="5380" max="5381" width="15.875" style="3"/>
    <col min="5382" max="5387" width="14.625" style="3" customWidth="1"/>
    <col min="5388" max="5632" width="15.875" style="3"/>
    <col min="5633" max="5633" width="13.375" style="3" customWidth="1"/>
    <col min="5634" max="5635" width="5.875" style="3" customWidth="1"/>
    <col min="5636" max="5637" width="15.875" style="3"/>
    <col min="5638" max="5643" width="14.625" style="3" customWidth="1"/>
    <col min="5644" max="5888" width="15.875" style="3"/>
    <col min="5889" max="5889" width="13.375" style="3" customWidth="1"/>
    <col min="5890" max="5891" width="5.875" style="3" customWidth="1"/>
    <col min="5892" max="5893" width="15.875" style="3"/>
    <col min="5894" max="5899" width="14.625" style="3" customWidth="1"/>
    <col min="5900" max="6144" width="15.875" style="3"/>
    <col min="6145" max="6145" width="13.375" style="3" customWidth="1"/>
    <col min="6146" max="6147" width="5.875" style="3" customWidth="1"/>
    <col min="6148" max="6149" width="15.875" style="3"/>
    <col min="6150" max="6155" width="14.625" style="3" customWidth="1"/>
    <col min="6156" max="6400" width="15.875" style="3"/>
    <col min="6401" max="6401" width="13.375" style="3" customWidth="1"/>
    <col min="6402" max="6403" width="5.875" style="3" customWidth="1"/>
    <col min="6404" max="6405" width="15.875" style="3"/>
    <col min="6406" max="6411" width="14.625" style="3" customWidth="1"/>
    <col min="6412" max="6656" width="15.875" style="3"/>
    <col min="6657" max="6657" width="13.375" style="3" customWidth="1"/>
    <col min="6658" max="6659" width="5.875" style="3" customWidth="1"/>
    <col min="6660" max="6661" width="15.875" style="3"/>
    <col min="6662" max="6667" width="14.625" style="3" customWidth="1"/>
    <col min="6668" max="6912" width="15.875" style="3"/>
    <col min="6913" max="6913" width="13.375" style="3" customWidth="1"/>
    <col min="6914" max="6915" width="5.875" style="3" customWidth="1"/>
    <col min="6916" max="6917" width="15.875" style="3"/>
    <col min="6918" max="6923" width="14.625" style="3" customWidth="1"/>
    <col min="6924" max="7168" width="15.875" style="3"/>
    <col min="7169" max="7169" width="13.375" style="3" customWidth="1"/>
    <col min="7170" max="7171" width="5.875" style="3" customWidth="1"/>
    <col min="7172" max="7173" width="15.875" style="3"/>
    <col min="7174" max="7179" width="14.625" style="3" customWidth="1"/>
    <col min="7180" max="7424" width="15.875" style="3"/>
    <col min="7425" max="7425" width="13.375" style="3" customWidth="1"/>
    <col min="7426" max="7427" width="5.875" style="3" customWidth="1"/>
    <col min="7428" max="7429" width="15.875" style="3"/>
    <col min="7430" max="7435" width="14.625" style="3" customWidth="1"/>
    <col min="7436" max="7680" width="15.875" style="3"/>
    <col min="7681" max="7681" width="13.375" style="3" customWidth="1"/>
    <col min="7682" max="7683" width="5.875" style="3" customWidth="1"/>
    <col min="7684" max="7685" width="15.875" style="3"/>
    <col min="7686" max="7691" width="14.625" style="3" customWidth="1"/>
    <col min="7692" max="7936" width="15.875" style="3"/>
    <col min="7937" max="7937" width="13.375" style="3" customWidth="1"/>
    <col min="7938" max="7939" width="5.875" style="3" customWidth="1"/>
    <col min="7940" max="7941" width="15.875" style="3"/>
    <col min="7942" max="7947" width="14.625" style="3" customWidth="1"/>
    <col min="7948" max="8192" width="15.875" style="3"/>
    <col min="8193" max="8193" width="13.375" style="3" customWidth="1"/>
    <col min="8194" max="8195" width="5.875" style="3" customWidth="1"/>
    <col min="8196" max="8197" width="15.875" style="3"/>
    <col min="8198" max="8203" width="14.625" style="3" customWidth="1"/>
    <col min="8204" max="8448" width="15.875" style="3"/>
    <col min="8449" max="8449" width="13.375" style="3" customWidth="1"/>
    <col min="8450" max="8451" width="5.875" style="3" customWidth="1"/>
    <col min="8452" max="8453" width="15.875" style="3"/>
    <col min="8454" max="8459" width="14.625" style="3" customWidth="1"/>
    <col min="8460" max="8704" width="15.875" style="3"/>
    <col min="8705" max="8705" width="13.375" style="3" customWidth="1"/>
    <col min="8706" max="8707" width="5.875" style="3" customWidth="1"/>
    <col min="8708" max="8709" width="15.875" style="3"/>
    <col min="8710" max="8715" width="14.625" style="3" customWidth="1"/>
    <col min="8716" max="8960" width="15.875" style="3"/>
    <col min="8961" max="8961" width="13.375" style="3" customWidth="1"/>
    <col min="8962" max="8963" width="5.875" style="3" customWidth="1"/>
    <col min="8964" max="8965" width="15.875" style="3"/>
    <col min="8966" max="8971" width="14.625" style="3" customWidth="1"/>
    <col min="8972" max="9216" width="15.875" style="3"/>
    <col min="9217" max="9217" width="13.375" style="3" customWidth="1"/>
    <col min="9218" max="9219" width="5.875" style="3" customWidth="1"/>
    <col min="9220" max="9221" width="15.875" style="3"/>
    <col min="9222" max="9227" width="14.625" style="3" customWidth="1"/>
    <col min="9228" max="9472" width="15.875" style="3"/>
    <col min="9473" max="9473" width="13.375" style="3" customWidth="1"/>
    <col min="9474" max="9475" width="5.875" style="3" customWidth="1"/>
    <col min="9476" max="9477" width="15.875" style="3"/>
    <col min="9478" max="9483" width="14.625" style="3" customWidth="1"/>
    <col min="9484" max="9728" width="15.875" style="3"/>
    <col min="9729" max="9729" width="13.375" style="3" customWidth="1"/>
    <col min="9730" max="9731" width="5.875" style="3" customWidth="1"/>
    <col min="9732" max="9733" width="15.875" style="3"/>
    <col min="9734" max="9739" width="14.625" style="3" customWidth="1"/>
    <col min="9740" max="9984" width="15.875" style="3"/>
    <col min="9985" max="9985" width="13.375" style="3" customWidth="1"/>
    <col min="9986" max="9987" width="5.875" style="3" customWidth="1"/>
    <col min="9988" max="9989" width="15.875" style="3"/>
    <col min="9990" max="9995" width="14.625" style="3" customWidth="1"/>
    <col min="9996" max="10240" width="15.875" style="3"/>
    <col min="10241" max="10241" width="13.375" style="3" customWidth="1"/>
    <col min="10242" max="10243" width="5.875" style="3" customWidth="1"/>
    <col min="10244" max="10245" width="15.875" style="3"/>
    <col min="10246" max="10251" width="14.625" style="3" customWidth="1"/>
    <col min="10252" max="10496" width="15.875" style="3"/>
    <col min="10497" max="10497" width="13.375" style="3" customWidth="1"/>
    <col min="10498" max="10499" width="5.875" style="3" customWidth="1"/>
    <col min="10500" max="10501" width="15.875" style="3"/>
    <col min="10502" max="10507" width="14.625" style="3" customWidth="1"/>
    <col min="10508" max="10752" width="15.875" style="3"/>
    <col min="10753" max="10753" width="13.375" style="3" customWidth="1"/>
    <col min="10754" max="10755" width="5.875" style="3" customWidth="1"/>
    <col min="10756" max="10757" width="15.875" style="3"/>
    <col min="10758" max="10763" width="14.625" style="3" customWidth="1"/>
    <col min="10764" max="11008" width="15.875" style="3"/>
    <col min="11009" max="11009" width="13.375" style="3" customWidth="1"/>
    <col min="11010" max="11011" width="5.875" style="3" customWidth="1"/>
    <col min="11012" max="11013" width="15.875" style="3"/>
    <col min="11014" max="11019" width="14.625" style="3" customWidth="1"/>
    <col min="11020" max="11264" width="15.875" style="3"/>
    <col min="11265" max="11265" width="13.375" style="3" customWidth="1"/>
    <col min="11266" max="11267" width="5.875" style="3" customWidth="1"/>
    <col min="11268" max="11269" width="15.875" style="3"/>
    <col min="11270" max="11275" width="14.625" style="3" customWidth="1"/>
    <col min="11276" max="11520" width="15.875" style="3"/>
    <col min="11521" max="11521" width="13.375" style="3" customWidth="1"/>
    <col min="11522" max="11523" width="5.875" style="3" customWidth="1"/>
    <col min="11524" max="11525" width="15.875" style="3"/>
    <col min="11526" max="11531" width="14.625" style="3" customWidth="1"/>
    <col min="11532" max="11776" width="15.875" style="3"/>
    <col min="11777" max="11777" width="13.375" style="3" customWidth="1"/>
    <col min="11778" max="11779" width="5.875" style="3" customWidth="1"/>
    <col min="11780" max="11781" width="15.875" style="3"/>
    <col min="11782" max="11787" width="14.625" style="3" customWidth="1"/>
    <col min="11788" max="12032" width="15.875" style="3"/>
    <col min="12033" max="12033" width="13.375" style="3" customWidth="1"/>
    <col min="12034" max="12035" width="5.875" style="3" customWidth="1"/>
    <col min="12036" max="12037" width="15.875" style="3"/>
    <col min="12038" max="12043" width="14.625" style="3" customWidth="1"/>
    <col min="12044" max="12288" width="15.875" style="3"/>
    <col min="12289" max="12289" width="13.375" style="3" customWidth="1"/>
    <col min="12290" max="12291" width="5.875" style="3" customWidth="1"/>
    <col min="12292" max="12293" width="15.875" style="3"/>
    <col min="12294" max="12299" width="14.625" style="3" customWidth="1"/>
    <col min="12300" max="12544" width="15.875" style="3"/>
    <col min="12545" max="12545" width="13.375" style="3" customWidth="1"/>
    <col min="12546" max="12547" width="5.875" style="3" customWidth="1"/>
    <col min="12548" max="12549" width="15.875" style="3"/>
    <col min="12550" max="12555" width="14.625" style="3" customWidth="1"/>
    <col min="12556" max="12800" width="15.875" style="3"/>
    <col min="12801" max="12801" width="13.375" style="3" customWidth="1"/>
    <col min="12802" max="12803" width="5.875" style="3" customWidth="1"/>
    <col min="12804" max="12805" width="15.875" style="3"/>
    <col min="12806" max="12811" width="14.625" style="3" customWidth="1"/>
    <col min="12812" max="13056" width="15.875" style="3"/>
    <col min="13057" max="13057" width="13.375" style="3" customWidth="1"/>
    <col min="13058" max="13059" width="5.875" style="3" customWidth="1"/>
    <col min="13060" max="13061" width="15.875" style="3"/>
    <col min="13062" max="13067" width="14.625" style="3" customWidth="1"/>
    <col min="13068" max="13312" width="15.875" style="3"/>
    <col min="13313" max="13313" width="13.375" style="3" customWidth="1"/>
    <col min="13314" max="13315" width="5.875" style="3" customWidth="1"/>
    <col min="13316" max="13317" width="15.875" style="3"/>
    <col min="13318" max="13323" width="14.625" style="3" customWidth="1"/>
    <col min="13324" max="13568" width="15.875" style="3"/>
    <col min="13569" max="13569" width="13.375" style="3" customWidth="1"/>
    <col min="13570" max="13571" width="5.875" style="3" customWidth="1"/>
    <col min="13572" max="13573" width="15.875" style="3"/>
    <col min="13574" max="13579" width="14.625" style="3" customWidth="1"/>
    <col min="13580" max="13824" width="15.875" style="3"/>
    <col min="13825" max="13825" width="13.375" style="3" customWidth="1"/>
    <col min="13826" max="13827" width="5.875" style="3" customWidth="1"/>
    <col min="13828" max="13829" width="15.875" style="3"/>
    <col min="13830" max="13835" width="14.625" style="3" customWidth="1"/>
    <col min="13836" max="14080" width="15.875" style="3"/>
    <col min="14081" max="14081" width="13.375" style="3" customWidth="1"/>
    <col min="14082" max="14083" width="5.875" style="3" customWidth="1"/>
    <col min="14084" max="14085" width="15.875" style="3"/>
    <col min="14086" max="14091" width="14.625" style="3" customWidth="1"/>
    <col min="14092" max="14336" width="15.875" style="3"/>
    <col min="14337" max="14337" width="13.375" style="3" customWidth="1"/>
    <col min="14338" max="14339" width="5.875" style="3" customWidth="1"/>
    <col min="14340" max="14341" width="15.875" style="3"/>
    <col min="14342" max="14347" width="14.625" style="3" customWidth="1"/>
    <col min="14348" max="14592" width="15.875" style="3"/>
    <col min="14593" max="14593" width="13.375" style="3" customWidth="1"/>
    <col min="14594" max="14595" width="5.875" style="3" customWidth="1"/>
    <col min="14596" max="14597" width="15.875" style="3"/>
    <col min="14598" max="14603" width="14.625" style="3" customWidth="1"/>
    <col min="14604" max="14848" width="15.875" style="3"/>
    <col min="14849" max="14849" width="13.375" style="3" customWidth="1"/>
    <col min="14850" max="14851" width="5.875" style="3" customWidth="1"/>
    <col min="14852" max="14853" width="15.875" style="3"/>
    <col min="14854" max="14859" width="14.625" style="3" customWidth="1"/>
    <col min="14860" max="15104" width="15.875" style="3"/>
    <col min="15105" max="15105" width="13.375" style="3" customWidth="1"/>
    <col min="15106" max="15107" width="5.875" style="3" customWidth="1"/>
    <col min="15108" max="15109" width="15.875" style="3"/>
    <col min="15110" max="15115" width="14.625" style="3" customWidth="1"/>
    <col min="15116" max="15360" width="15.875" style="3"/>
    <col min="15361" max="15361" width="13.375" style="3" customWidth="1"/>
    <col min="15362" max="15363" width="5.875" style="3" customWidth="1"/>
    <col min="15364" max="15365" width="15.875" style="3"/>
    <col min="15366" max="15371" width="14.625" style="3" customWidth="1"/>
    <col min="15372" max="15616" width="15.875" style="3"/>
    <col min="15617" max="15617" width="13.375" style="3" customWidth="1"/>
    <col min="15618" max="15619" width="5.875" style="3" customWidth="1"/>
    <col min="15620" max="15621" width="15.875" style="3"/>
    <col min="15622" max="15627" width="14.625" style="3" customWidth="1"/>
    <col min="15628" max="15872" width="15.875" style="3"/>
    <col min="15873" max="15873" width="13.375" style="3" customWidth="1"/>
    <col min="15874" max="15875" width="5.875" style="3" customWidth="1"/>
    <col min="15876" max="15877" width="15.875" style="3"/>
    <col min="15878" max="15883" width="14.625" style="3" customWidth="1"/>
    <col min="15884" max="16128" width="15.875" style="3"/>
    <col min="16129" max="16129" width="13.375" style="3" customWidth="1"/>
    <col min="16130" max="16131" width="5.875" style="3" customWidth="1"/>
    <col min="16132" max="16133" width="15.875" style="3"/>
    <col min="16134" max="16139" width="14.625" style="3" customWidth="1"/>
    <col min="16140" max="16384" width="15.875" style="3"/>
  </cols>
  <sheetData>
    <row r="1" spans="1:11" x14ac:dyDescent="0.2">
      <c r="A1" s="1"/>
    </row>
    <row r="6" spans="1:11" ht="28.5" x14ac:dyDescent="0.3">
      <c r="F6" s="71" t="s">
        <v>498</v>
      </c>
    </row>
    <row r="8" spans="1:11" x14ac:dyDescent="0.2">
      <c r="F8" s="4" t="s">
        <v>499</v>
      </c>
    </row>
    <row r="9" spans="1:11" x14ac:dyDescent="0.2">
      <c r="D9" s="1" t="s">
        <v>500</v>
      </c>
    </row>
    <row r="10" spans="1:11" x14ac:dyDescent="0.2">
      <c r="D10" s="1" t="s">
        <v>501</v>
      </c>
    </row>
    <row r="11" spans="1:11" x14ac:dyDescent="0.2">
      <c r="D11" s="1" t="s">
        <v>502</v>
      </c>
    </row>
    <row r="12" spans="1:11" x14ac:dyDescent="0.2">
      <c r="D12" s="1" t="s">
        <v>503</v>
      </c>
    </row>
    <row r="13" spans="1:11" x14ac:dyDescent="0.2">
      <c r="D13" s="1" t="s">
        <v>504</v>
      </c>
    </row>
    <row r="14" spans="1:11" x14ac:dyDescent="0.2">
      <c r="D14" s="1" t="s">
        <v>505</v>
      </c>
    </row>
    <row r="15" spans="1:11" ht="18" thickBot="1" x14ac:dyDescent="0.25">
      <c r="B15" s="6"/>
      <c r="C15" s="6"/>
      <c r="D15" s="6"/>
      <c r="E15" s="6"/>
      <c r="F15" s="6"/>
      <c r="G15" s="6"/>
      <c r="H15" s="6"/>
      <c r="I15" s="6"/>
      <c r="J15" s="7" t="s">
        <v>8</v>
      </c>
      <c r="K15" s="6"/>
    </row>
    <row r="16" spans="1:11" x14ac:dyDescent="0.2">
      <c r="F16" s="8" t="s">
        <v>9</v>
      </c>
      <c r="G16" s="8" t="s">
        <v>10</v>
      </c>
      <c r="H16" s="8" t="s">
        <v>11</v>
      </c>
      <c r="I16" s="8" t="s">
        <v>12</v>
      </c>
      <c r="J16" s="8" t="s">
        <v>13</v>
      </c>
      <c r="K16" s="9">
        <v>2000</v>
      </c>
    </row>
    <row r="17" spans="2:11" x14ac:dyDescent="0.2">
      <c r="B17" s="11"/>
      <c r="C17" s="11"/>
      <c r="D17" s="11"/>
      <c r="E17" s="11"/>
      <c r="F17" s="12" t="s">
        <v>14</v>
      </c>
      <c r="G17" s="12" t="s">
        <v>15</v>
      </c>
      <c r="H17" s="12" t="s">
        <v>16</v>
      </c>
      <c r="I17" s="12" t="s">
        <v>17</v>
      </c>
      <c r="J17" s="12" t="s">
        <v>18</v>
      </c>
      <c r="K17" s="12" t="s">
        <v>19</v>
      </c>
    </row>
    <row r="18" spans="2:11" x14ac:dyDescent="0.2">
      <c r="F18" s="13"/>
    </row>
    <row r="19" spans="2:11" x14ac:dyDescent="0.2">
      <c r="B19" s="2"/>
      <c r="C19" s="4" t="s">
        <v>506</v>
      </c>
      <c r="E19" s="2"/>
      <c r="F19" s="14">
        <f t="shared" ref="F19:K19" si="0">F21+F23+F49</f>
        <v>683209.83199999994</v>
      </c>
      <c r="G19" s="2">
        <f t="shared" si="0"/>
        <v>688186.77399999998</v>
      </c>
      <c r="H19" s="2">
        <f t="shared" si="0"/>
        <v>685993.4360000001</v>
      </c>
      <c r="I19" s="2">
        <f t="shared" si="0"/>
        <v>706777.35899999982</v>
      </c>
      <c r="J19" s="2">
        <f t="shared" si="0"/>
        <v>689129.91999999993</v>
      </c>
      <c r="K19" s="2">
        <f t="shared" si="0"/>
        <v>661587.39815699996</v>
      </c>
    </row>
    <row r="20" spans="2:11" x14ac:dyDescent="0.2">
      <c r="F20" s="15"/>
    </row>
    <row r="21" spans="2:11" x14ac:dyDescent="0.2">
      <c r="C21" s="1" t="s">
        <v>507</v>
      </c>
      <c r="F21" s="16">
        <v>563264.34600000002</v>
      </c>
      <c r="G21" s="17">
        <v>571340.23300000001</v>
      </c>
      <c r="H21" s="17">
        <v>577024.88800000004</v>
      </c>
      <c r="I21" s="17">
        <v>612361.48899999994</v>
      </c>
      <c r="J21" s="17">
        <v>617220.28799999994</v>
      </c>
      <c r="K21" s="17">
        <v>587078.98800000001</v>
      </c>
    </row>
    <row r="22" spans="2:11" x14ac:dyDescent="0.2">
      <c r="F22" s="15"/>
    </row>
    <row r="23" spans="2:11" x14ac:dyDescent="0.2">
      <c r="C23" s="1" t="s">
        <v>508</v>
      </c>
      <c r="F23" s="26">
        <f t="shared" ref="F23:K23" si="1">SUM(F25:F47)</f>
        <v>97925.449999999983</v>
      </c>
      <c r="G23" s="27">
        <f t="shared" si="1"/>
        <v>100037.61500000001</v>
      </c>
      <c r="H23" s="27">
        <f t="shared" si="1"/>
        <v>92864.057000000015</v>
      </c>
      <c r="I23" s="27">
        <f t="shared" si="1"/>
        <v>83961.20199999999</v>
      </c>
      <c r="J23" s="27">
        <f t="shared" si="1"/>
        <v>63366.233000000007</v>
      </c>
      <c r="K23" s="27">
        <f t="shared" si="1"/>
        <v>59082.232000000004</v>
      </c>
    </row>
    <row r="24" spans="2:11" x14ac:dyDescent="0.2">
      <c r="F24" s="15"/>
    </row>
    <row r="25" spans="2:11" x14ac:dyDescent="0.2">
      <c r="D25" s="1" t="s">
        <v>509</v>
      </c>
      <c r="F25" s="16">
        <v>539.85199999999998</v>
      </c>
      <c r="G25" s="17">
        <v>453.25700000000001</v>
      </c>
      <c r="H25" s="17">
        <v>381.49799999999999</v>
      </c>
      <c r="I25" s="17">
        <v>283.16699999999997</v>
      </c>
      <c r="J25" s="17">
        <v>360.505</v>
      </c>
      <c r="K25" s="17">
        <v>188.33099999999999</v>
      </c>
    </row>
    <row r="26" spans="2:11" x14ac:dyDescent="0.2">
      <c r="D26" s="1" t="s">
        <v>510</v>
      </c>
      <c r="F26" s="16">
        <v>796.44299999999998</v>
      </c>
      <c r="G26" s="17">
        <v>785.41</v>
      </c>
      <c r="H26" s="17">
        <v>809.84299999999996</v>
      </c>
      <c r="I26" s="17">
        <v>778.51499999999999</v>
      </c>
      <c r="J26" s="17">
        <v>755.30700000000002</v>
      </c>
      <c r="K26" s="17">
        <v>774.19100000000003</v>
      </c>
    </row>
    <row r="27" spans="2:11" x14ac:dyDescent="0.2">
      <c r="D27" s="1" t="s">
        <v>511</v>
      </c>
      <c r="F27" s="16">
        <v>243.09899999999999</v>
      </c>
      <c r="G27" s="17">
        <v>235.92500000000001</v>
      </c>
      <c r="H27" s="17">
        <v>258.59399999999999</v>
      </c>
      <c r="I27" s="17">
        <v>258.12299999999999</v>
      </c>
      <c r="J27" s="17">
        <v>152.767</v>
      </c>
      <c r="K27" s="17">
        <v>216.82900000000001</v>
      </c>
    </row>
    <row r="28" spans="2:11" x14ac:dyDescent="0.2">
      <c r="F28" s="16"/>
      <c r="G28" s="17"/>
      <c r="H28" s="17"/>
      <c r="I28" s="17"/>
      <c r="J28" s="17"/>
      <c r="K28" s="17"/>
    </row>
    <row r="29" spans="2:11" x14ac:dyDescent="0.2">
      <c r="D29" s="1" t="s">
        <v>512</v>
      </c>
      <c r="F29" s="16">
        <v>4301.4459999999999</v>
      </c>
      <c r="G29" s="17">
        <v>5357.3609999999999</v>
      </c>
      <c r="H29" s="17">
        <v>4678.5600000000004</v>
      </c>
      <c r="I29" s="17">
        <v>3727.12</v>
      </c>
      <c r="J29" s="17">
        <v>1865.5340000000001</v>
      </c>
      <c r="K29" s="17">
        <v>1532.9259999999999</v>
      </c>
    </row>
    <row r="30" spans="2:11" x14ac:dyDescent="0.2">
      <c r="D30" s="1" t="s">
        <v>513</v>
      </c>
      <c r="F30" s="16">
        <v>238.06299999999999</v>
      </c>
      <c r="G30" s="17">
        <v>239.08199999999999</v>
      </c>
      <c r="H30" s="17">
        <v>135.03200000000001</v>
      </c>
      <c r="I30" s="17">
        <v>112.288</v>
      </c>
      <c r="J30" s="17">
        <v>116.42400000000001</v>
      </c>
      <c r="K30" s="17">
        <v>111.795</v>
      </c>
    </row>
    <row r="31" spans="2:11" x14ac:dyDescent="0.2">
      <c r="D31" s="1" t="s">
        <v>514</v>
      </c>
      <c r="F31" s="18" t="s">
        <v>80</v>
      </c>
      <c r="G31" s="19" t="s">
        <v>80</v>
      </c>
      <c r="H31" s="19" t="s">
        <v>80</v>
      </c>
      <c r="I31" s="19" t="s">
        <v>80</v>
      </c>
      <c r="J31" s="19" t="s">
        <v>80</v>
      </c>
      <c r="K31" s="19" t="s">
        <v>80</v>
      </c>
    </row>
    <row r="32" spans="2:11" x14ac:dyDescent="0.2">
      <c r="D32" s="1" t="s">
        <v>515</v>
      </c>
      <c r="F32" s="18" t="s">
        <v>80</v>
      </c>
      <c r="G32" s="19" t="s">
        <v>80</v>
      </c>
      <c r="H32" s="19" t="s">
        <v>80</v>
      </c>
      <c r="I32" s="19" t="s">
        <v>80</v>
      </c>
      <c r="J32" s="19" t="s">
        <v>80</v>
      </c>
      <c r="K32" s="19" t="s">
        <v>80</v>
      </c>
    </row>
    <row r="33" spans="4:11" x14ac:dyDescent="0.2">
      <c r="F33" s="16"/>
      <c r="G33" s="17"/>
      <c r="H33" s="17"/>
      <c r="I33" s="17"/>
      <c r="J33" s="17"/>
      <c r="K33" s="17"/>
    </row>
    <row r="34" spans="4:11" x14ac:dyDescent="0.2">
      <c r="D34" s="1" t="s">
        <v>516</v>
      </c>
      <c r="F34" s="16">
        <v>21.393000000000001</v>
      </c>
      <c r="G34" s="17">
        <v>22.097999999999999</v>
      </c>
      <c r="H34" s="17">
        <v>18.128</v>
      </c>
      <c r="I34" s="17">
        <v>16.611999999999998</v>
      </c>
      <c r="J34" s="17">
        <v>20.498000000000001</v>
      </c>
      <c r="K34" s="19" t="s">
        <v>80</v>
      </c>
    </row>
    <row r="35" spans="4:11" x14ac:dyDescent="0.2">
      <c r="D35" s="1" t="s">
        <v>517</v>
      </c>
      <c r="F35" s="16">
        <v>159.56899999999999</v>
      </c>
      <c r="G35" s="17">
        <v>172.28299999999999</v>
      </c>
      <c r="H35" s="17">
        <v>174.11699999999999</v>
      </c>
      <c r="I35" s="17">
        <v>175.02699999999999</v>
      </c>
      <c r="J35" s="17">
        <v>189.63</v>
      </c>
      <c r="K35" s="17">
        <v>169.88</v>
      </c>
    </row>
    <row r="36" spans="4:11" x14ac:dyDescent="0.2">
      <c r="D36" s="1" t="s">
        <v>518</v>
      </c>
      <c r="F36" s="16">
        <v>5846.1679999999997</v>
      </c>
      <c r="G36" s="17">
        <v>5683.9840000000004</v>
      </c>
      <c r="H36" s="17">
        <v>4401</v>
      </c>
      <c r="I36" s="19" t="s">
        <v>80</v>
      </c>
      <c r="J36" s="19" t="s">
        <v>80</v>
      </c>
      <c r="K36" s="19" t="s">
        <v>80</v>
      </c>
    </row>
    <row r="37" spans="4:11" x14ac:dyDescent="0.2">
      <c r="F37" s="16"/>
      <c r="G37" s="17"/>
      <c r="H37" s="17"/>
      <c r="I37" s="17"/>
      <c r="J37" s="17"/>
      <c r="K37" s="17"/>
    </row>
    <row r="38" spans="4:11" x14ac:dyDescent="0.2">
      <c r="D38" s="1" t="s">
        <v>519</v>
      </c>
      <c r="F38" s="16">
        <v>22862.465</v>
      </c>
      <c r="G38" s="17">
        <v>28173.525000000001</v>
      </c>
      <c r="H38" s="17">
        <v>40810.703000000001</v>
      </c>
      <c r="I38" s="17">
        <v>40681.843999999997</v>
      </c>
      <c r="J38" s="17">
        <v>22088.626</v>
      </c>
      <c r="K38" s="17">
        <v>23939.233</v>
      </c>
    </row>
    <row r="39" spans="4:11" x14ac:dyDescent="0.2">
      <c r="D39" s="1" t="s">
        <v>520</v>
      </c>
      <c r="F39" s="16">
        <v>329.45800000000003</v>
      </c>
      <c r="G39" s="17">
        <v>395.77499999999998</v>
      </c>
      <c r="H39" s="17">
        <v>344.05200000000002</v>
      </c>
      <c r="I39" s="17">
        <v>275.30700000000002</v>
      </c>
      <c r="J39" s="17">
        <v>207.34899999999999</v>
      </c>
      <c r="K39" s="17">
        <v>188.33699999999999</v>
      </c>
    </row>
    <row r="40" spans="4:11" x14ac:dyDescent="0.2">
      <c r="D40" s="1" t="s">
        <v>521</v>
      </c>
      <c r="F40" s="16">
        <v>33063.659</v>
      </c>
      <c r="G40" s="17">
        <v>31160.955000000002</v>
      </c>
      <c r="H40" s="17">
        <v>16016.013000000001</v>
      </c>
      <c r="I40" s="17">
        <v>15589.654</v>
      </c>
      <c r="J40" s="17">
        <v>14088.736000000001</v>
      </c>
      <c r="K40" s="17">
        <v>11633.031999999999</v>
      </c>
    </row>
    <row r="41" spans="4:11" x14ac:dyDescent="0.2">
      <c r="F41" s="16"/>
      <c r="G41" s="17"/>
      <c r="H41" s="17"/>
      <c r="I41" s="17"/>
      <c r="J41" s="17"/>
      <c r="K41" s="17"/>
    </row>
    <row r="42" spans="4:11" x14ac:dyDescent="0.2">
      <c r="D42" s="1" t="s">
        <v>522</v>
      </c>
      <c r="F42" s="16">
        <v>985.73699999999997</v>
      </c>
      <c r="G42" s="17">
        <v>947.58</v>
      </c>
      <c r="H42" s="17">
        <v>1325.1179999999999</v>
      </c>
      <c r="I42" s="17">
        <v>1548.384</v>
      </c>
      <c r="J42" s="17">
        <v>1097.557</v>
      </c>
      <c r="K42" s="17">
        <v>1706.461</v>
      </c>
    </row>
    <row r="43" spans="4:11" x14ac:dyDescent="0.2">
      <c r="D43" s="1" t="s">
        <v>523</v>
      </c>
      <c r="F43" s="16">
        <v>2923.192</v>
      </c>
      <c r="G43" s="17">
        <v>3426.0390000000002</v>
      </c>
      <c r="H43" s="17">
        <v>3253.1930000000002</v>
      </c>
      <c r="I43" s="17">
        <v>4306.1540000000005</v>
      </c>
      <c r="J43" s="17">
        <v>7458.9430000000002</v>
      </c>
      <c r="K43" s="17">
        <v>4885.9539999999997</v>
      </c>
    </row>
    <row r="44" spans="4:11" x14ac:dyDescent="0.2">
      <c r="D44" s="1" t="s">
        <v>524</v>
      </c>
      <c r="F44" s="16">
        <v>4768.3370000000004</v>
      </c>
      <c r="G44" s="17">
        <v>4650.2780000000002</v>
      </c>
      <c r="H44" s="17">
        <v>3654.8150000000001</v>
      </c>
      <c r="I44" s="17">
        <v>3481.6129999999998</v>
      </c>
      <c r="J44" s="17">
        <v>2809.0880000000002</v>
      </c>
      <c r="K44" s="17">
        <v>3178.5340000000001</v>
      </c>
    </row>
    <row r="45" spans="4:11" x14ac:dyDescent="0.2">
      <c r="F45" s="15"/>
    </row>
    <row r="46" spans="4:11" x14ac:dyDescent="0.2">
      <c r="D46" s="1" t="s">
        <v>525</v>
      </c>
      <c r="F46" s="16">
        <v>5322.4920000000002</v>
      </c>
      <c r="G46" s="17">
        <v>5817.2749999999996</v>
      </c>
      <c r="H46" s="17">
        <v>5084.134</v>
      </c>
      <c r="I46" s="17">
        <v>4501.6149999999998</v>
      </c>
      <c r="J46" s="17">
        <v>4091.85</v>
      </c>
      <c r="K46" s="17">
        <v>4075.4470000000001</v>
      </c>
    </row>
    <row r="47" spans="4:11" x14ac:dyDescent="0.2">
      <c r="D47" s="1" t="s">
        <v>526</v>
      </c>
      <c r="F47" s="16">
        <v>15524.076999999999</v>
      </c>
      <c r="G47" s="17">
        <v>12516.788</v>
      </c>
      <c r="H47" s="17">
        <v>11519.257</v>
      </c>
      <c r="I47" s="17">
        <v>8225.7790000000005</v>
      </c>
      <c r="J47" s="17">
        <v>8063.4189999999999</v>
      </c>
      <c r="K47" s="17">
        <v>6481.2820000000002</v>
      </c>
    </row>
    <row r="48" spans="4:11" x14ac:dyDescent="0.2">
      <c r="F48" s="15"/>
    </row>
    <row r="49" spans="3:11" x14ac:dyDescent="0.2">
      <c r="C49" s="1" t="s">
        <v>527</v>
      </c>
      <c r="F49" s="26">
        <f t="shared" ref="F49:K49" si="2">SUM(F51:F68)</f>
        <v>22020.036</v>
      </c>
      <c r="G49" s="51">
        <f t="shared" si="2"/>
        <v>16808.925999999999</v>
      </c>
      <c r="H49" s="51">
        <f t="shared" si="2"/>
        <v>16104.491000000002</v>
      </c>
      <c r="I49" s="51">
        <f t="shared" si="2"/>
        <v>10454.668</v>
      </c>
      <c r="J49" s="27">
        <f t="shared" si="2"/>
        <v>8543.3989999999994</v>
      </c>
      <c r="K49" s="27">
        <f t="shared" si="2"/>
        <v>15426.178157</v>
      </c>
    </row>
    <row r="50" spans="3:11" x14ac:dyDescent="0.2">
      <c r="F50" s="15"/>
    </row>
    <row r="51" spans="3:11" x14ac:dyDescent="0.2">
      <c r="D51" s="1" t="s">
        <v>528</v>
      </c>
      <c r="E51" s="1" t="s">
        <v>529</v>
      </c>
      <c r="F51" s="16">
        <v>1438.788</v>
      </c>
      <c r="G51" s="17">
        <v>1411.249</v>
      </c>
      <c r="H51" s="17">
        <v>1512.2940000000001</v>
      </c>
      <c r="I51" s="17">
        <v>1478.915</v>
      </c>
      <c r="J51" s="17">
        <v>1455.337</v>
      </c>
      <c r="K51" s="17">
        <v>1449.335</v>
      </c>
    </row>
    <row r="52" spans="3:11" x14ac:dyDescent="0.2">
      <c r="E52" s="1" t="s">
        <v>530</v>
      </c>
      <c r="F52" s="16">
        <v>510.11799999999999</v>
      </c>
      <c r="G52" s="17">
        <v>700</v>
      </c>
      <c r="H52" s="17">
        <v>536.22299999999996</v>
      </c>
      <c r="I52" s="17">
        <v>449.44200000000001</v>
      </c>
      <c r="J52" s="17">
        <v>498.21899999999999</v>
      </c>
      <c r="K52" s="17">
        <v>470.96600000000001</v>
      </c>
    </row>
    <row r="53" spans="3:11" x14ac:dyDescent="0.2">
      <c r="F53" s="16"/>
      <c r="G53" s="17"/>
      <c r="H53" s="17"/>
      <c r="I53" s="17"/>
      <c r="J53" s="17"/>
      <c r="K53" s="17"/>
    </row>
    <row r="54" spans="3:11" x14ac:dyDescent="0.2">
      <c r="D54" s="1" t="s">
        <v>330</v>
      </c>
      <c r="E54" s="1" t="s">
        <v>529</v>
      </c>
      <c r="F54" s="16">
        <v>869.05600000000004</v>
      </c>
      <c r="G54" s="17">
        <v>862.34500000000003</v>
      </c>
      <c r="H54" s="17">
        <v>857.97699999999998</v>
      </c>
      <c r="I54" s="17">
        <v>805.827</v>
      </c>
      <c r="J54" s="17">
        <v>817.428</v>
      </c>
      <c r="K54" s="17">
        <v>829.923</v>
      </c>
    </row>
    <row r="55" spans="3:11" x14ac:dyDescent="0.2">
      <c r="E55" s="1" t="s">
        <v>530</v>
      </c>
      <c r="F55" s="16">
        <v>244.886</v>
      </c>
      <c r="G55" s="17">
        <v>341.69099999999997</v>
      </c>
      <c r="H55" s="17">
        <v>278.66800000000001</v>
      </c>
      <c r="I55" s="17">
        <v>171.89500000000001</v>
      </c>
      <c r="J55" s="17">
        <v>640.93600000000004</v>
      </c>
      <c r="K55" s="17">
        <v>348.84199999999998</v>
      </c>
    </row>
    <row r="56" spans="3:11" x14ac:dyDescent="0.2">
      <c r="F56" s="16"/>
      <c r="G56" s="17"/>
      <c r="H56" s="17"/>
      <c r="I56" s="17"/>
      <c r="J56" s="17"/>
      <c r="K56" s="17"/>
    </row>
    <row r="57" spans="3:11" x14ac:dyDescent="0.2">
      <c r="D57" s="1" t="s">
        <v>531</v>
      </c>
      <c r="E57" s="1" t="s">
        <v>529</v>
      </c>
      <c r="F57" s="16">
        <v>3882.9430000000002</v>
      </c>
      <c r="G57" s="17">
        <v>3075.9070000000002</v>
      </c>
      <c r="H57" s="17">
        <v>3040.6239999999998</v>
      </c>
      <c r="I57" s="17">
        <v>644.505</v>
      </c>
      <c r="J57" s="17">
        <v>187.21100000000001</v>
      </c>
      <c r="K57" s="17">
        <v>2324.3739999999998</v>
      </c>
    </row>
    <row r="58" spans="3:11" x14ac:dyDescent="0.2">
      <c r="E58" s="1" t="s">
        <v>530</v>
      </c>
      <c r="F58" s="16">
        <v>11648.157999999999</v>
      </c>
      <c r="G58" s="17">
        <v>6356.6289999999999</v>
      </c>
      <c r="H58" s="17">
        <v>7663.0780000000004</v>
      </c>
      <c r="I58" s="17">
        <v>4566.7759999999998</v>
      </c>
      <c r="J58" s="17">
        <v>2358.9459999999999</v>
      </c>
      <c r="K58" s="17">
        <v>3210.3110000000001</v>
      </c>
    </row>
    <row r="59" spans="3:11" x14ac:dyDescent="0.2">
      <c r="F59" s="16"/>
      <c r="G59" s="17"/>
      <c r="H59" s="17"/>
      <c r="I59" s="17"/>
      <c r="J59" s="17"/>
      <c r="K59" s="17"/>
    </row>
    <row r="60" spans="3:11" x14ac:dyDescent="0.2">
      <c r="D60" s="1" t="s">
        <v>532</v>
      </c>
      <c r="E60" s="1" t="s">
        <v>529</v>
      </c>
      <c r="F60" s="18" t="s">
        <v>80</v>
      </c>
      <c r="G60" s="17">
        <v>1223.778</v>
      </c>
      <c r="H60" s="17">
        <v>174.07</v>
      </c>
      <c r="I60" s="17">
        <v>173.58699999999999</v>
      </c>
      <c r="J60" s="17">
        <v>175.28899999999999</v>
      </c>
      <c r="K60" s="17">
        <v>170.18199999999999</v>
      </c>
    </row>
    <row r="61" spans="3:11" x14ac:dyDescent="0.2">
      <c r="E61" s="1" t="s">
        <v>530</v>
      </c>
      <c r="F61" s="16">
        <v>1420.4870000000001</v>
      </c>
      <c r="G61" s="17">
        <v>839</v>
      </c>
      <c r="H61" s="19" t="s">
        <v>80</v>
      </c>
      <c r="I61" s="17">
        <v>9.7170000000000005</v>
      </c>
      <c r="J61" s="17">
        <v>36.805999999999997</v>
      </c>
      <c r="K61" s="17">
        <v>52.283000000000001</v>
      </c>
    </row>
    <row r="62" spans="3:11" x14ac:dyDescent="0.2">
      <c r="F62" s="16"/>
      <c r="G62" s="17"/>
      <c r="H62" s="17"/>
      <c r="I62" s="17"/>
      <c r="J62" s="17"/>
      <c r="K62" s="17"/>
    </row>
    <row r="63" spans="3:11" x14ac:dyDescent="0.2">
      <c r="D63" s="1" t="s">
        <v>533</v>
      </c>
      <c r="E63" s="1" t="s">
        <v>529</v>
      </c>
      <c r="F63" s="18" t="s">
        <v>80</v>
      </c>
      <c r="G63" s="19" t="s">
        <v>80</v>
      </c>
      <c r="H63" s="19" t="s">
        <v>80</v>
      </c>
      <c r="I63" s="19" t="s">
        <v>80</v>
      </c>
      <c r="J63" s="19" t="s">
        <v>80</v>
      </c>
      <c r="K63" s="19">
        <v>1.5699999999999999E-4</v>
      </c>
    </row>
    <row r="64" spans="3:11" x14ac:dyDescent="0.2">
      <c r="E64" s="1" t="s">
        <v>530</v>
      </c>
      <c r="F64" s="18" t="s">
        <v>80</v>
      </c>
      <c r="G64" s="17">
        <v>0.13800000000000001</v>
      </c>
      <c r="H64" s="17">
        <v>0.36299999999999999</v>
      </c>
      <c r="I64" s="17">
        <v>11.211</v>
      </c>
      <c r="J64" s="17">
        <v>5.1239999999999997</v>
      </c>
      <c r="K64" s="17">
        <v>5</v>
      </c>
    </row>
    <row r="65" spans="1:11" x14ac:dyDescent="0.2">
      <c r="F65" s="15"/>
    </row>
    <row r="66" spans="1:11" x14ac:dyDescent="0.2">
      <c r="D66" s="1" t="s">
        <v>534</v>
      </c>
      <c r="E66" s="1" t="s">
        <v>529</v>
      </c>
      <c r="F66" s="16">
        <v>1891.693</v>
      </c>
      <c r="G66" s="17">
        <v>1936.3510000000001</v>
      </c>
      <c r="H66" s="17">
        <v>1954.3420000000001</v>
      </c>
      <c r="I66" s="17">
        <v>1952.712</v>
      </c>
      <c r="J66" s="17">
        <v>2075.2719999999999</v>
      </c>
      <c r="K66" s="17">
        <v>2028.357</v>
      </c>
    </row>
    <row r="67" spans="1:11" x14ac:dyDescent="0.2">
      <c r="E67" s="1" t="s">
        <v>530</v>
      </c>
      <c r="F67" s="16">
        <v>113.907</v>
      </c>
      <c r="G67" s="17">
        <v>61.838000000000001</v>
      </c>
      <c r="H67" s="17">
        <v>86.852000000000004</v>
      </c>
      <c r="I67" s="17">
        <v>190.08099999999999</v>
      </c>
      <c r="J67" s="17">
        <v>292.83100000000002</v>
      </c>
      <c r="K67" s="17">
        <v>4536.6049999999996</v>
      </c>
    </row>
    <row r="68" spans="1:11" ht="18" thickBot="1" x14ac:dyDescent="0.25">
      <c r="B68" s="6"/>
      <c r="C68" s="6"/>
      <c r="D68" s="6"/>
      <c r="E68" s="6"/>
      <c r="F68" s="22"/>
      <c r="G68" s="6"/>
      <c r="H68" s="6"/>
      <c r="I68" s="6"/>
      <c r="J68" s="6"/>
      <c r="K68" s="6"/>
    </row>
    <row r="69" spans="1:11" x14ac:dyDescent="0.2">
      <c r="E69" s="1" t="s">
        <v>535</v>
      </c>
    </row>
    <row r="70" spans="1:11" x14ac:dyDescent="0.2">
      <c r="A70" s="1"/>
    </row>
    <row r="71" spans="1:11" x14ac:dyDescent="0.2">
      <c r="A71" s="1"/>
    </row>
    <row r="148" spans="1:1" x14ac:dyDescent="0.2">
      <c r="A148" s="23"/>
    </row>
    <row r="149" spans="1:1" x14ac:dyDescent="0.2">
      <c r="A149" s="23"/>
    </row>
    <row r="181" spans="1:1" x14ac:dyDescent="0.2">
      <c r="A181" s="23"/>
    </row>
    <row r="182" spans="1:1" x14ac:dyDescent="0.2">
      <c r="A182" s="23"/>
    </row>
    <row r="349" spans="1:5" x14ac:dyDescent="0.2">
      <c r="A349" s="1"/>
      <c r="E349" s="2"/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  <rowBreaks count="1" manualBreakCount="1">
    <brk id="70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/>
  <dimension ref="A1:J145"/>
  <sheetViews>
    <sheetView showGridLines="0" topLeftCell="A3" zoomScale="75" zoomScaleNormal="100" workbookViewId="0">
      <selection activeCell="K30" sqref="K30"/>
    </sheetView>
  </sheetViews>
  <sheetFormatPr defaultColWidth="13.375" defaultRowHeight="17.25" x14ac:dyDescent="0.2"/>
  <cols>
    <col min="1" max="1" width="13.375" style="3" customWidth="1"/>
    <col min="2" max="2" width="14.625" style="3" customWidth="1"/>
    <col min="3" max="3" width="15.875" style="3" customWidth="1"/>
    <col min="4" max="4" width="13.375" style="3"/>
    <col min="5" max="7" width="14.625" style="3" customWidth="1"/>
    <col min="8" max="8" width="13.375" style="3"/>
    <col min="9" max="9" width="14.625" style="3" customWidth="1"/>
    <col min="10" max="256" width="13.375" style="3"/>
    <col min="257" max="257" width="13.375" style="3" customWidth="1"/>
    <col min="258" max="258" width="14.625" style="3" customWidth="1"/>
    <col min="259" max="259" width="15.875" style="3" customWidth="1"/>
    <col min="260" max="260" width="13.375" style="3"/>
    <col min="261" max="263" width="14.625" style="3" customWidth="1"/>
    <col min="264" max="264" width="13.375" style="3"/>
    <col min="265" max="265" width="14.625" style="3" customWidth="1"/>
    <col min="266" max="512" width="13.375" style="3"/>
    <col min="513" max="513" width="13.375" style="3" customWidth="1"/>
    <col min="514" max="514" width="14.625" style="3" customWidth="1"/>
    <col min="515" max="515" width="15.875" style="3" customWidth="1"/>
    <col min="516" max="516" width="13.375" style="3"/>
    <col min="517" max="519" width="14.625" style="3" customWidth="1"/>
    <col min="520" max="520" width="13.375" style="3"/>
    <col min="521" max="521" width="14.625" style="3" customWidth="1"/>
    <col min="522" max="768" width="13.375" style="3"/>
    <col min="769" max="769" width="13.375" style="3" customWidth="1"/>
    <col min="770" max="770" width="14.625" style="3" customWidth="1"/>
    <col min="771" max="771" width="15.875" style="3" customWidth="1"/>
    <col min="772" max="772" width="13.375" style="3"/>
    <col min="773" max="775" width="14.625" style="3" customWidth="1"/>
    <col min="776" max="776" width="13.375" style="3"/>
    <col min="777" max="777" width="14.625" style="3" customWidth="1"/>
    <col min="778" max="1024" width="13.375" style="3"/>
    <col min="1025" max="1025" width="13.375" style="3" customWidth="1"/>
    <col min="1026" max="1026" width="14.625" style="3" customWidth="1"/>
    <col min="1027" max="1027" width="15.875" style="3" customWidth="1"/>
    <col min="1028" max="1028" width="13.375" style="3"/>
    <col min="1029" max="1031" width="14.625" style="3" customWidth="1"/>
    <col min="1032" max="1032" width="13.375" style="3"/>
    <col min="1033" max="1033" width="14.625" style="3" customWidth="1"/>
    <col min="1034" max="1280" width="13.375" style="3"/>
    <col min="1281" max="1281" width="13.375" style="3" customWidth="1"/>
    <col min="1282" max="1282" width="14.625" style="3" customWidth="1"/>
    <col min="1283" max="1283" width="15.875" style="3" customWidth="1"/>
    <col min="1284" max="1284" width="13.375" style="3"/>
    <col min="1285" max="1287" width="14.625" style="3" customWidth="1"/>
    <col min="1288" max="1288" width="13.375" style="3"/>
    <col min="1289" max="1289" width="14.625" style="3" customWidth="1"/>
    <col min="1290" max="1536" width="13.375" style="3"/>
    <col min="1537" max="1537" width="13.375" style="3" customWidth="1"/>
    <col min="1538" max="1538" width="14.625" style="3" customWidth="1"/>
    <col min="1539" max="1539" width="15.875" style="3" customWidth="1"/>
    <col min="1540" max="1540" width="13.375" style="3"/>
    <col min="1541" max="1543" width="14.625" style="3" customWidth="1"/>
    <col min="1544" max="1544" width="13.375" style="3"/>
    <col min="1545" max="1545" width="14.625" style="3" customWidth="1"/>
    <col min="1546" max="1792" width="13.375" style="3"/>
    <col min="1793" max="1793" width="13.375" style="3" customWidth="1"/>
    <col min="1794" max="1794" width="14.625" style="3" customWidth="1"/>
    <col min="1795" max="1795" width="15.875" style="3" customWidth="1"/>
    <col min="1796" max="1796" width="13.375" style="3"/>
    <col min="1797" max="1799" width="14.625" style="3" customWidth="1"/>
    <col min="1800" max="1800" width="13.375" style="3"/>
    <col min="1801" max="1801" width="14.625" style="3" customWidth="1"/>
    <col min="1802" max="2048" width="13.375" style="3"/>
    <col min="2049" max="2049" width="13.375" style="3" customWidth="1"/>
    <col min="2050" max="2050" width="14.625" style="3" customWidth="1"/>
    <col min="2051" max="2051" width="15.875" style="3" customWidth="1"/>
    <col min="2052" max="2052" width="13.375" style="3"/>
    <col min="2053" max="2055" width="14.625" style="3" customWidth="1"/>
    <col min="2056" max="2056" width="13.375" style="3"/>
    <col min="2057" max="2057" width="14.625" style="3" customWidth="1"/>
    <col min="2058" max="2304" width="13.375" style="3"/>
    <col min="2305" max="2305" width="13.375" style="3" customWidth="1"/>
    <col min="2306" max="2306" width="14.625" style="3" customWidth="1"/>
    <col min="2307" max="2307" width="15.875" style="3" customWidth="1"/>
    <col min="2308" max="2308" width="13.375" style="3"/>
    <col min="2309" max="2311" width="14.625" style="3" customWidth="1"/>
    <col min="2312" max="2312" width="13.375" style="3"/>
    <col min="2313" max="2313" width="14.625" style="3" customWidth="1"/>
    <col min="2314" max="2560" width="13.375" style="3"/>
    <col min="2561" max="2561" width="13.375" style="3" customWidth="1"/>
    <col min="2562" max="2562" width="14.625" style="3" customWidth="1"/>
    <col min="2563" max="2563" width="15.875" style="3" customWidth="1"/>
    <col min="2564" max="2564" width="13.375" style="3"/>
    <col min="2565" max="2567" width="14.625" style="3" customWidth="1"/>
    <col min="2568" max="2568" width="13.375" style="3"/>
    <col min="2569" max="2569" width="14.625" style="3" customWidth="1"/>
    <col min="2570" max="2816" width="13.375" style="3"/>
    <col min="2817" max="2817" width="13.375" style="3" customWidth="1"/>
    <col min="2818" max="2818" width="14.625" style="3" customWidth="1"/>
    <col min="2819" max="2819" width="15.875" style="3" customWidth="1"/>
    <col min="2820" max="2820" width="13.375" style="3"/>
    <col min="2821" max="2823" width="14.625" style="3" customWidth="1"/>
    <col min="2824" max="2824" width="13.375" style="3"/>
    <col min="2825" max="2825" width="14.625" style="3" customWidth="1"/>
    <col min="2826" max="3072" width="13.375" style="3"/>
    <col min="3073" max="3073" width="13.375" style="3" customWidth="1"/>
    <col min="3074" max="3074" width="14.625" style="3" customWidth="1"/>
    <col min="3075" max="3075" width="15.875" style="3" customWidth="1"/>
    <col min="3076" max="3076" width="13.375" style="3"/>
    <col min="3077" max="3079" width="14.625" style="3" customWidth="1"/>
    <col min="3080" max="3080" width="13.375" style="3"/>
    <col min="3081" max="3081" width="14.625" style="3" customWidth="1"/>
    <col min="3082" max="3328" width="13.375" style="3"/>
    <col min="3329" max="3329" width="13.375" style="3" customWidth="1"/>
    <col min="3330" max="3330" width="14.625" style="3" customWidth="1"/>
    <col min="3331" max="3331" width="15.875" style="3" customWidth="1"/>
    <col min="3332" max="3332" width="13.375" style="3"/>
    <col min="3333" max="3335" width="14.625" style="3" customWidth="1"/>
    <col min="3336" max="3336" width="13.375" style="3"/>
    <col min="3337" max="3337" width="14.625" style="3" customWidth="1"/>
    <col min="3338" max="3584" width="13.375" style="3"/>
    <col min="3585" max="3585" width="13.375" style="3" customWidth="1"/>
    <col min="3586" max="3586" width="14.625" style="3" customWidth="1"/>
    <col min="3587" max="3587" width="15.875" style="3" customWidth="1"/>
    <col min="3588" max="3588" width="13.375" style="3"/>
    <col min="3589" max="3591" width="14.625" style="3" customWidth="1"/>
    <col min="3592" max="3592" width="13.375" style="3"/>
    <col min="3593" max="3593" width="14.625" style="3" customWidth="1"/>
    <col min="3594" max="3840" width="13.375" style="3"/>
    <col min="3841" max="3841" width="13.375" style="3" customWidth="1"/>
    <col min="3842" max="3842" width="14.625" style="3" customWidth="1"/>
    <col min="3843" max="3843" width="15.875" style="3" customWidth="1"/>
    <col min="3844" max="3844" width="13.375" style="3"/>
    <col min="3845" max="3847" width="14.625" style="3" customWidth="1"/>
    <col min="3848" max="3848" width="13.375" style="3"/>
    <col min="3849" max="3849" width="14.625" style="3" customWidth="1"/>
    <col min="3850" max="4096" width="13.375" style="3"/>
    <col min="4097" max="4097" width="13.375" style="3" customWidth="1"/>
    <col min="4098" max="4098" width="14.625" style="3" customWidth="1"/>
    <col min="4099" max="4099" width="15.875" style="3" customWidth="1"/>
    <col min="4100" max="4100" width="13.375" style="3"/>
    <col min="4101" max="4103" width="14.625" style="3" customWidth="1"/>
    <col min="4104" max="4104" width="13.375" style="3"/>
    <col min="4105" max="4105" width="14.625" style="3" customWidth="1"/>
    <col min="4106" max="4352" width="13.375" style="3"/>
    <col min="4353" max="4353" width="13.375" style="3" customWidth="1"/>
    <col min="4354" max="4354" width="14.625" style="3" customWidth="1"/>
    <col min="4355" max="4355" width="15.875" style="3" customWidth="1"/>
    <col min="4356" max="4356" width="13.375" style="3"/>
    <col min="4357" max="4359" width="14.625" style="3" customWidth="1"/>
    <col min="4360" max="4360" width="13.375" style="3"/>
    <col min="4361" max="4361" width="14.625" style="3" customWidth="1"/>
    <col min="4362" max="4608" width="13.375" style="3"/>
    <col min="4609" max="4609" width="13.375" style="3" customWidth="1"/>
    <col min="4610" max="4610" width="14.625" style="3" customWidth="1"/>
    <col min="4611" max="4611" width="15.875" style="3" customWidth="1"/>
    <col min="4612" max="4612" width="13.375" style="3"/>
    <col min="4613" max="4615" width="14.625" style="3" customWidth="1"/>
    <col min="4616" max="4616" width="13.375" style="3"/>
    <col min="4617" max="4617" width="14.625" style="3" customWidth="1"/>
    <col min="4618" max="4864" width="13.375" style="3"/>
    <col min="4865" max="4865" width="13.375" style="3" customWidth="1"/>
    <col min="4866" max="4866" width="14.625" style="3" customWidth="1"/>
    <col min="4867" max="4867" width="15.875" style="3" customWidth="1"/>
    <col min="4868" max="4868" width="13.375" style="3"/>
    <col min="4869" max="4871" width="14.625" style="3" customWidth="1"/>
    <col min="4872" max="4872" width="13.375" style="3"/>
    <col min="4873" max="4873" width="14.625" style="3" customWidth="1"/>
    <col min="4874" max="5120" width="13.375" style="3"/>
    <col min="5121" max="5121" width="13.375" style="3" customWidth="1"/>
    <col min="5122" max="5122" width="14.625" style="3" customWidth="1"/>
    <col min="5123" max="5123" width="15.875" style="3" customWidth="1"/>
    <col min="5124" max="5124" width="13.375" style="3"/>
    <col min="5125" max="5127" width="14.625" style="3" customWidth="1"/>
    <col min="5128" max="5128" width="13.375" style="3"/>
    <col min="5129" max="5129" width="14.625" style="3" customWidth="1"/>
    <col min="5130" max="5376" width="13.375" style="3"/>
    <col min="5377" max="5377" width="13.375" style="3" customWidth="1"/>
    <col min="5378" max="5378" width="14.625" style="3" customWidth="1"/>
    <col min="5379" max="5379" width="15.875" style="3" customWidth="1"/>
    <col min="5380" max="5380" width="13.375" style="3"/>
    <col min="5381" max="5383" width="14.625" style="3" customWidth="1"/>
    <col min="5384" max="5384" width="13.375" style="3"/>
    <col min="5385" max="5385" width="14.625" style="3" customWidth="1"/>
    <col min="5386" max="5632" width="13.375" style="3"/>
    <col min="5633" max="5633" width="13.375" style="3" customWidth="1"/>
    <col min="5634" max="5634" width="14.625" style="3" customWidth="1"/>
    <col min="5635" max="5635" width="15.875" style="3" customWidth="1"/>
    <col min="5636" max="5636" width="13.375" style="3"/>
    <col min="5637" max="5639" width="14.625" style="3" customWidth="1"/>
    <col min="5640" max="5640" width="13.375" style="3"/>
    <col min="5641" max="5641" width="14.625" style="3" customWidth="1"/>
    <col min="5642" max="5888" width="13.375" style="3"/>
    <col min="5889" max="5889" width="13.375" style="3" customWidth="1"/>
    <col min="5890" max="5890" width="14.625" style="3" customWidth="1"/>
    <col min="5891" max="5891" width="15.875" style="3" customWidth="1"/>
    <col min="5892" max="5892" width="13.375" style="3"/>
    <col min="5893" max="5895" width="14.625" style="3" customWidth="1"/>
    <col min="5896" max="5896" width="13.375" style="3"/>
    <col min="5897" max="5897" width="14.625" style="3" customWidth="1"/>
    <col min="5898" max="6144" width="13.375" style="3"/>
    <col min="6145" max="6145" width="13.375" style="3" customWidth="1"/>
    <col min="6146" max="6146" width="14.625" style="3" customWidth="1"/>
    <col min="6147" max="6147" width="15.875" style="3" customWidth="1"/>
    <col min="6148" max="6148" width="13.375" style="3"/>
    <col min="6149" max="6151" width="14.625" style="3" customWidth="1"/>
    <col min="6152" max="6152" width="13.375" style="3"/>
    <col min="6153" max="6153" width="14.625" style="3" customWidth="1"/>
    <col min="6154" max="6400" width="13.375" style="3"/>
    <col min="6401" max="6401" width="13.375" style="3" customWidth="1"/>
    <col min="6402" max="6402" width="14.625" style="3" customWidth="1"/>
    <col min="6403" max="6403" width="15.875" style="3" customWidth="1"/>
    <col min="6404" max="6404" width="13.375" style="3"/>
    <col min="6405" max="6407" width="14.625" style="3" customWidth="1"/>
    <col min="6408" max="6408" width="13.375" style="3"/>
    <col min="6409" max="6409" width="14.625" style="3" customWidth="1"/>
    <col min="6410" max="6656" width="13.375" style="3"/>
    <col min="6657" max="6657" width="13.375" style="3" customWidth="1"/>
    <col min="6658" max="6658" width="14.625" style="3" customWidth="1"/>
    <col min="6659" max="6659" width="15.875" style="3" customWidth="1"/>
    <col min="6660" max="6660" width="13.375" style="3"/>
    <col min="6661" max="6663" width="14.625" style="3" customWidth="1"/>
    <col min="6664" max="6664" width="13.375" style="3"/>
    <col min="6665" max="6665" width="14.625" style="3" customWidth="1"/>
    <col min="6666" max="6912" width="13.375" style="3"/>
    <col min="6913" max="6913" width="13.375" style="3" customWidth="1"/>
    <col min="6914" max="6914" width="14.625" style="3" customWidth="1"/>
    <col min="6915" max="6915" width="15.875" style="3" customWidth="1"/>
    <col min="6916" max="6916" width="13.375" style="3"/>
    <col min="6917" max="6919" width="14.625" style="3" customWidth="1"/>
    <col min="6920" max="6920" width="13.375" style="3"/>
    <col min="6921" max="6921" width="14.625" style="3" customWidth="1"/>
    <col min="6922" max="7168" width="13.375" style="3"/>
    <col min="7169" max="7169" width="13.375" style="3" customWidth="1"/>
    <col min="7170" max="7170" width="14.625" style="3" customWidth="1"/>
    <col min="7171" max="7171" width="15.875" style="3" customWidth="1"/>
    <col min="7172" max="7172" width="13.375" style="3"/>
    <col min="7173" max="7175" width="14.625" style="3" customWidth="1"/>
    <col min="7176" max="7176" width="13.375" style="3"/>
    <col min="7177" max="7177" width="14.625" style="3" customWidth="1"/>
    <col min="7178" max="7424" width="13.375" style="3"/>
    <col min="7425" max="7425" width="13.375" style="3" customWidth="1"/>
    <col min="7426" max="7426" width="14.625" style="3" customWidth="1"/>
    <col min="7427" max="7427" width="15.875" style="3" customWidth="1"/>
    <col min="7428" max="7428" width="13.375" style="3"/>
    <col min="7429" max="7431" width="14.625" style="3" customWidth="1"/>
    <col min="7432" max="7432" width="13.375" style="3"/>
    <col min="7433" max="7433" width="14.625" style="3" customWidth="1"/>
    <col min="7434" max="7680" width="13.375" style="3"/>
    <col min="7681" max="7681" width="13.375" style="3" customWidth="1"/>
    <col min="7682" max="7682" width="14.625" style="3" customWidth="1"/>
    <col min="7683" max="7683" width="15.875" style="3" customWidth="1"/>
    <col min="7684" max="7684" width="13.375" style="3"/>
    <col min="7685" max="7687" width="14.625" style="3" customWidth="1"/>
    <col min="7688" max="7688" width="13.375" style="3"/>
    <col min="7689" max="7689" width="14.625" style="3" customWidth="1"/>
    <col min="7690" max="7936" width="13.375" style="3"/>
    <col min="7937" max="7937" width="13.375" style="3" customWidth="1"/>
    <col min="7938" max="7938" width="14.625" style="3" customWidth="1"/>
    <col min="7939" max="7939" width="15.875" style="3" customWidth="1"/>
    <col min="7940" max="7940" width="13.375" style="3"/>
    <col min="7941" max="7943" width="14.625" style="3" customWidth="1"/>
    <col min="7944" max="7944" width="13.375" style="3"/>
    <col min="7945" max="7945" width="14.625" style="3" customWidth="1"/>
    <col min="7946" max="8192" width="13.375" style="3"/>
    <col min="8193" max="8193" width="13.375" style="3" customWidth="1"/>
    <col min="8194" max="8194" width="14.625" style="3" customWidth="1"/>
    <col min="8195" max="8195" width="15.875" style="3" customWidth="1"/>
    <col min="8196" max="8196" width="13.375" style="3"/>
    <col min="8197" max="8199" width="14.625" style="3" customWidth="1"/>
    <col min="8200" max="8200" width="13.375" style="3"/>
    <col min="8201" max="8201" width="14.625" style="3" customWidth="1"/>
    <col min="8202" max="8448" width="13.375" style="3"/>
    <col min="8449" max="8449" width="13.375" style="3" customWidth="1"/>
    <col min="8450" max="8450" width="14.625" style="3" customWidth="1"/>
    <col min="8451" max="8451" width="15.875" style="3" customWidth="1"/>
    <col min="8452" max="8452" width="13.375" style="3"/>
    <col min="8453" max="8455" width="14.625" style="3" customWidth="1"/>
    <col min="8456" max="8456" width="13.375" style="3"/>
    <col min="8457" max="8457" width="14.625" style="3" customWidth="1"/>
    <col min="8458" max="8704" width="13.375" style="3"/>
    <col min="8705" max="8705" width="13.375" style="3" customWidth="1"/>
    <col min="8706" max="8706" width="14.625" style="3" customWidth="1"/>
    <col min="8707" max="8707" width="15.875" style="3" customWidth="1"/>
    <col min="8708" max="8708" width="13.375" style="3"/>
    <col min="8709" max="8711" width="14.625" style="3" customWidth="1"/>
    <col min="8712" max="8712" width="13.375" style="3"/>
    <col min="8713" max="8713" width="14.625" style="3" customWidth="1"/>
    <col min="8714" max="8960" width="13.375" style="3"/>
    <col min="8961" max="8961" width="13.375" style="3" customWidth="1"/>
    <col min="8962" max="8962" width="14.625" style="3" customWidth="1"/>
    <col min="8963" max="8963" width="15.875" style="3" customWidth="1"/>
    <col min="8964" max="8964" width="13.375" style="3"/>
    <col min="8965" max="8967" width="14.625" style="3" customWidth="1"/>
    <col min="8968" max="8968" width="13.375" style="3"/>
    <col min="8969" max="8969" width="14.625" style="3" customWidth="1"/>
    <col min="8970" max="9216" width="13.375" style="3"/>
    <col min="9217" max="9217" width="13.375" style="3" customWidth="1"/>
    <col min="9218" max="9218" width="14.625" style="3" customWidth="1"/>
    <col min="9219" max="9219" width="15.875" style="3" customWidth="1"/>
    <col min="9220" max="9220" width="13.375" style="3"/>
    <col min="9221" max="9223" width="14.625" style="3" customWidth="1"/>
    <col min="9224" max="9224" width="13.375" style="3"/>
    <col min="9225" max="9225" width="14.625" style="3" customWidth="1"/>
    <col min="9226" max="9472" width="13.375" style="3"/>
    <col min="9473" max="9473" width="13.375" style="3" customWidth="1"/>
    <col min="9474" max="9474" width="14.625" style="3" customWidth="1"/>
    <col min="9475" max="9475" width="15.875" style="3" customWidth="1"/>
    <col min="9476" max="9476" width="13.375" style="3"/>
    <col min="9477" max="9479" width="14.625" style="3" customWidth="1"/>
    <col min="9480" max="9480" width="13.375" style="3"/>
    <col min="9481" max="9481" width="14.625" style="3" customWidth="1"/>
    <col min="9482" max="9728" width="13.375" style="3"/>
    <col min="9729" max="9729" width="13.375" style="3" customWidth="1"/>
    <col min="9730" max="9730" width="14.625" style="3" customWidth="1"/>
    <col min="9731" max="9731" width="15.875" style="3" customWidth="1"/>
    <col min="9732" max="9732" width="13.375" style="3"/>
    <col min="9733" max="9735" width="14.625" style="3" customWidth="1"/>
    <col min="9736" max="9736" width="13.375" style="3"/>
    <col min="9737" max="9737" width="14.625" style="3" customWidth="1"/>
    <col min="9738" max="9984" width="13.375" style="3"/>
    <col min="9985" max="9985" width="13.375" style="3" customWidth="1"/>
    <col min="9986" max="9986" width="14.625" style="3" customWidth="1"/>
    <col min="9987" max="9987" width="15.875" style="3" customWidth="1"/>
    <col min="9988" max="9988" width="13.375" style="3"/>
    <col min="9989" max="9991" width="14.625" style="3" customWidth="1"/>
    <col min="9992" max="9992" width="13.375" style="3"/>
    <col min="9993" max="9993" width="14.625" style="3" customWidth="1"/>
    <col min="9994" max="10240" width="13.375" style="3"/>
    <col min="10241" max="10241" width="13.375" style="3" customWidth="1"/>
    <col min="10242" max="10242" width="14.625" style="3" customWidth="1"/>
    <col min="10243" max="10243" width="15.875" style="3" customWidth="1"/>
    <col min="10244" max="10244" width="13.375" style="3"/>
    <col min="10245" max="10247" width="14.625" style="3" customWidth="1"/>
    <col min="10248" max="10248" width="13.375" style="3"/>
    <col min="10249" max="10249" width="14.625" style="3" customWidth="1"/>
    <col min="10250" max="10496" width="13.375" style="3"/>
    <col min="10497" max="10497" width="13.375" style="3" customWidth="1"/>
    <col min="10498" max="10498" width="14.625" style="3" customWidth="1"/>
    <col min="10499" max="10499" width="15.875" style="3" customWidth="1"/>
    <col min="10500" max="10500" width="13.375" style="3"/>
    <col min="10501" max="10503" width="14.625" style="3" customWidth="1"/>
    <col min="10504" max="10504" width="13.375" style="3"/>
    <col min="10505" max="10505" width="14.625" style="3" customWidth="1"/>
    <col min="10506" max="10752" width="13.375" style="3"/>
    <col min="10753" max="10753" width="13.375" style="3" customWidth="1"/>
    <col min="10754" max="10754" width="14.625" style="3" customWidth="1"/>
    <col min="10755" max="10755" width="15.875" style="3" customWidth="1"/>
    <col min="10756" max="10756" width="13.375" style="3"/>
    <col min="10757" max="10759" width="14.625" style="3" customWidth="1"/>
    <col min="10760" max="10760" width="13.375" style="3"/>
    <col min="10761" max="10761" width="14.625" style="3" customWidth="1"/>
    <col min="10762" max="11008" width="13.375" style="3"/>
    <col min="11009" max="11009" width="13.375" style="3" customWidth="1"/>
    <col min="11010" max="11010" width="14.625" style="3" customWidth="1"/>
    <col min="11011" max="11011" width="15.875" style="3" customWidth="1"/>
    <col min="11012" max="11012" width="13.375" style="3"/>
    <col min="11013" max="11015" width="14.625" style="3" customWidth="1"/>
    <col min="11016" max="11016" width="13.375" style="3"/>
    <col min="11017" max="11017" width="14.625" style="3" customWidth="1"/>
    <col min="11018" max="11264" width="13.375" style="3"/>
    <col min="11265" max="11265" width="13.375" style="3" customWidth="1"/>
    <col min="11266" max="11266" width="14.625" style="3" customWidth="1"/>
    <col min="11267" max="11267" width="15.875" style="3" customWidth="1"/>
    <col min="11268" max="11268" width="13.375" style="3"/>
    <col min="11269" max="11271" width="14.625" style="3" customWidth="1"/>
    <col min="11272" max="11272" width="13.375" style="3"/>
    <col min="11273" max="11273" width="14.625" style="3" customWidth="1"/>
    <col min="11274" max="11520" width="13.375" style="3"/>
    <col min="11521" max="11521" width="13.375" style="3" customWidth="1"/>
    <col min="11522" max="11522" width="14.625" style="3" customWidth="1"/>
    <col min="11523" max="11523" width="15.875" style="3" customWidth="1"/>
    <col min="11524" max="11524" width="13.375" style="3"/>
    <col min="11525" max="11527" width="14.625" style="3" customWidth="1"/>
    <col min="11528" max="11528" width="13.375" style="3"/>
    <col min="11529" max="11529" width="14.625" style="3" customWidth="1"/>
    <col min="11530" max="11776" width="13.375" style="3"/>
    <col min="11777" max="11777" width="13.375" style="3" customWidth="1"/>
    <col min="11778" max="11778" width="14.625" style="3" customWidth="1"/>
    <col min="11779" max="11779" width="15.875" style="3" customWidth="1"/>
    <col min="11780" max="11780" width="13.375" style="3"/>
    <col min="11781" max="11783" width="14.625" style="3" customWidth="1"/>
    <col min="11784" max="11784" width="13.375" style="3"/>
    <col min="11785" max="11785" width="14.625" style="3" customWidth="1"/>
    <col min="11786" max="12032" width="13.375" style="3"/>
    <col min="12033" max="12033" width="13.375" style="3" customWidth="1"/>
    <col min="12034" max="12034" width="14.625" style="3" customWidth="1"/>
    <col min="12035" max="12035" width="15.875" style="3" customWidth="1"/>
    <col min="12036" max="12036" width="13.375" style="3"/>
    <col min="12037" max="12039" width="14.625" style="3" customWidth="1"/>
    <col min="12040" max="12040" width="13.375" style="3"/>
    <col min="12041" max="12041" width="14.625" style="3" customWidth="1"/>
    <col min="12042" max="12288" width="13.375" style="3"/>
    <col min="12289" max="12289" width="13.375" style="3" customWidth="1"/>
    <col min="12290" max="12290" width="14.625" style="3" customWidth="1"/>
    <col min="12291" max="12291" width="15.875" style="3" customWidth="1"/>
    <col min="12292" max="12292" width="13.375" style="3"/>
    <col min="12293" max="12295" width="14.625" style="3" customWidth="1"/>
    <col min="12296" max="12296" width="13.375" style="3"/>
    <col min="12297" max="12297" width="14.625" style="3" customWidth="1"/>
    <col min="12298" max="12544" width="13.375" style="3"/>
    <col min="12545" max="12545" width="13.375" style="3" customWidth="1"/>
    <col min="12546" max="12546" width="14.625" style="3" customWidth="1"/>
    <col min="12547" max="12547" width="15.875" style="3" customWidth="1"/>
    <col min="12548" max="12548" width="13.375" style="3"/>
    <col min="12549" max="12551" width="14.625" style="3" customWidth="1"/>
    <col min="12552" max="12552" width="13.375" style="3"/>
    <col min="12553" max="12553" width="14.625" style="3" customWidth="1"/>
    <col min="12554" max="12800" width="13.375" style="3"/>
    <col min="12801" max="12801" width="13.375" style="3" customWidth="1"/>
    <col min="12802" max="12802" width="14.625" style="3" customWidth="1"/>
    <col min="12803" max="12803" width="15.875" style="3" customWidth="1"/>
    <col min="12804" max="12804" width="13.375" style="3"/>
    <col min="12805" max="12807" width="14.625" style="3" customWidth="1"/>
    <col min="12808" max="12808" width="13.375" style="3"/>
    <col min="12809" max="12809" width="14.625" style="3" customWidth="1"/>
    <col min="12810" max="13056" width="13.375" style="3"/>
    <col min="13057" max="13057" width="13.375" style="3" customWidth="1"/>
    <col min="13058" max="13058" width="14.625" style="3" customWidth="1"/>
    <col min="13059" max="13059" width="15.875" style="3" customWidth="1"/>
    <col min="13060" max="13060" width="13.375" style="3"/>
    <col min="13061" max="13063" width="14.625" style="3" customWidth="1"/>
    <col min="13064" max="13064" width="13.375" style="3"/>
    <col min="13065" max="13065" width="14.625" style="3" customWidth="1"/>
    <col min="13066" max="13312" width="13.375" style="3"/>
    <col min="13313" max="13313" width="13.375" style="3" customWidth="1"/>
    <col min="13314" max="13314" width="14.625" style="3" customWidth="1"/>
    <col min="13315" max="13315" width="15.875" style="3" customWidth="1"/>
    <col min="13316" max="13316" width="13.375" style="3"/>
    <col min="13317" max="13319" width="14.625" style="3" customWidth="1"/>
    <col min="13320" max="13320" width="13.375" style="3"/>
    <col min="13321" max="13321" width="14.625" style="3" customWidth="1"/>
    <col min="13322" max="13568" width="13.375" style="3"/>
    <col min="13569" max="13569" width="13.375" style="3" customWidth="1"/>
    <col min="13570" max="13570" width="14.625" style="3" customWidth="1"/>
    <col min="13571" max="13571" width="15.875" style="3" customWidth="1"/>
    <col min="13572" max="13572" width="13.375" style="3"/>
    <col min="13573" max="13575" width="14.625" style="3" customWidth="1"/>
    <col min="13576" max="13576" width="13.375" style="3"/>
    <col min="13577" max="13577" width="14.625" style="3" customWidth="1"/>
    <col min="13578" max="13824" width="13.375" style="3"/>
    <col min="13825" max="13825" width="13.375" style="3" customWidth="1"/>
    <col min="13826" max="13826" width="14.625" style="3" customWidth="1"/>
    <col min="13827" max="13827" width="15.875" style="3" customWidth="1"/>
    <col min="13828" max="13828" width="13.375" style="3"/>
    <col min="13829" max="13831" width="14.625" style="3" customWidth="1"/>
    <col min="13832" max="13832" width="13.375" style="3"/>
    <col min="13833" max="13833" width="14.625" style="3" customWidth="1"/>
    <col min="13834" max="14080" width="13.375" style="3"/>
    <col min="14081" max="14081" width="13.375" style="3" customWidth="1"/>
    <col min="14082" max="14082" width="14.625" style="3" customWidth="1"/>
    <col min="14083" max="14083" width="15.875" style="3" customWidth="1"/>
    <col min="14084" max="14084" width="13.375" style="3"/>
    <col min="14085" max="14087" width="14.625" style="3" customWidth="1"/>
    <col min="14088" max="14088" width="13.375" style="3"/>
    <col min="14089" max="14089" width="14.625" style="3" customWidth="1"/>
    <col min="14090" max="14336" width="13.375" style="3"/>
    <col min="14337" max="14337" width="13.375" style="3" customWidth="1"/>
    <col min="14338" max="14338" width="14.625" style="3" customWidth="1"/>
    <col min="14339" max="14339" width="15.875" style="3" customWidth="1"/>
    <col min="14340" max="14340" width="13.375" style="3"/>
    <col min="14341" max="14343" width="14.625" style="3" customWidth="1"/>
    <col min="14344" max="14344" width="13.375" style="3"/>
    <col min="14345" max="14345" width="14.625" style="3" customWidth="1"/>
    <col min="14346" max="14592" width="13.375" style="3"/>
    <col min="14593" max="14593" width="13.375" style="3" customWidth="1"/>
    <col min="14594" max="14594" width="14.625" style="3" customWidth="1"/>
    <col min="14595" max="14595" width="15.875" style="3" customWidth="1"/>
    <col min="14596" max="14596" width="13.375" style="3"/>
    <col min="14597" max="14599" width="14.625" style="3" customWidth="1"/>
    <col min="14600" max="14600" width="13.375" style="3"/>
    <col min="14601" max="14601" width="14.625" style="3" customWidth="1"/>
    <col min="14602" max="14848" width="13.375" style="3"/>
    <col min="14849" max="14849" width="13.375" style="3" customWidth="1"/>
    <col min="14850" max="14850" width="14.625" style="3" customWidth="1"/>
    <col min="14851" max="14851" width="15.875" style="3" customWidth="1"/>
    <col min="14852" max="14852" width="13.375" style="3"/>
    <col min="14853" max="14855" width="14.625" style="3" customWidth="1"/>
    <col min="14856" max="14856" width="13.375" style="3"/>
    <col min="14857" max="14857" width="14.625" style="3" customWidth="1"/>
    <col min="14858" max="15104" width="13.375" style="3"/>
    <col min="15105" max="15105" width="13.375" style="3" customWidth="1"/>
    <col min="15106" max="15106" width="14.625" style="3" customWidth="1"/>
    <col min="15107" max="15107" width="15.875" style="3" customWidth="1"/>
    <col min="15108" max="15108" width="13.375" style="3"/>
    <col min="15109" max="15111" width="14.625" style="3" customWidth="1"/>
    <col min="15112" max="15112" width="13.375" style="3"/>
    <col min="15113" max="15113" width="14.625" style="3" customWidth="1"/>
    <col min="15114" max="15360" width="13.375" style="3"/>
    <col min="15361" max="15361" width="13.375" style="3" customWidth="1"/>
    <col min="15362" max="15362" width="14.625" style="3" customWidth="1"/>
    <col min="15363" max="15363" width="15.875" style="3" customWidth="1"/>
    <col min="15364" max="15364" width="13.375" style="3"/>
    <col min="15365" max="15367" width="14.625" style="3" customWidth="1"/>
    <col min="15368" max="15368" width="13.375" style="3"/>
    <col min="15369" max="15369" width="14.625" style="3" customWidth="1"/>
    <col min="15370" max="15616" width="13.375" style="3"/>
    <col min="15617" max="15617" width="13.375" style="3" customWidth="1"/>
    <col min="15618" max="15618" width="14.625" style="3" customWidth="1"/>
    <col min="15619" max="15619" width="15.875" style="3" customWidth="1"/>
    <col min="15620" max="15620" width="13.375" style="3"/>
    <col min="15621" max="15623" width="14.625" style="3" customWidth="1"/>
    <col min="15624" max="15624" width="13.375" style="3"/>
    <col min="15625" max="15625" width="14.625" style="3" customWidth="1"/>
    <col min="15626" max="15872" width="13.375" style="3"/>
    <col min="15873" max="15873" width="13.375" style="3" customWidth="1"/>
    <col min="15874" max="15874" width="14.625" style="3" customWidth="1"/>
    <col min="15875" max="15875" width="15.875" style="3" customWidth="1"/>
    <col min="15876" max="15876" width="13.375" style="3"/>
    <col min="15877" max="15879" width="14.625" style="3" customWidth="1"/>
    <col min="15880" max="15880" width="13.375" style="3"/>
    <col min="15881" max="15881" width="14.625" style="3" customWidth="1"/>
    <col min="15882" max="16128" width="13.375" style="3"/>
    <col min="16129" max="16129" width="13.375" style="3" customWidth="1"/>
    <col min="16130" max="16130" width="14.625" style="3" customWidth="1"/>
    <col min="16131" max="16131" width="15.875" style="3" customWidth="1"/>
    <col min="16132" max="16132" width="13.375" style="3"/>
    <col min="16133" max="16135" width="14.625" style="3" customWidth="1"/>
    <col min="16136" max="16136" width="13.375" style="3"/>
    <col min="16137" max="16137" width="14.625" style="3" customWidth="1"/>
    <col min="16138" max="16384" width="13.375" style="3"/>
  </cols>
  <sheetData>
    <row r="1" spans="1:10" x14ac:dyDescent="0.2">
      <c r="A1" s="1"/>
    </row>
    <row r="6" spans="1:10" x14ac:dyDescent="0.2">
      <c r="D6" s="4" t="s">
        <v>301</v>
      </c>
    </row>
    <row r="7" spans="1:10" ht="18" thickBot="1" x14ac:dyDescent="0.25">
      <c r="C7" s="4" t="s">
        <v>302</v>
      </c>
      <c r="D7" s="1" t="s">
        <v>303</v>
      </c>
      <c r="I7" s="54"/>
      <c r="J7" s="54" t="s">
        <v>304</v>
      </c>
    </row>
    <row r="8" spans="1:10" x14ac:dyDescent="0.2">
      <c r="B8" s="55"/>
      <c r="C8" s="56"/>
      <c r="D8" s="56"/>
      <c r="E8" s="56"/>
      <c r="F8" s="56"/>
      <c r="G8" s="56"/>
      <c r="H8" s="56"/>
      <c r="I8" s="57" t="s">
        <v>305</v>
      </c>
      <c r="J8" s="56"/>
    </row>
    <row r="9" spans="1:10" x14ac:dyDescent="0.2">
      <c r="B9" s="11"/>
      <c r="C9" s="12" t="s">
        <v>117</v>
      </c>
      <c r="D9" s="12" t="s">
        <v>306</v>
      </c>
      <c r="E9" s="12" t="s">
        <v>307</v>
      </c>
      <c r="F9" s="12" t="s">
        <v>308</v>
      </c>
      <c r="G9" s="12" t="s">
        <v>309</v>
      </c>
      <c r="H9" s="12" t="s">
        <v>310</v>
      </c>
      <c r="I9" s="12" t="s">
        <v>311</v>
      </c>
      <c r="J9" s="12" t="s">
        <v>312</v>
      </c>
    </row>
    <row r="10" spans="1:10" x14ac:dyDescent="0.2">
      <c r="C10" s="15"/>
    </row>
    <row r="11" spans="1:10" x14ac:dyDescent="0.2">
      <c r="B11" s="1" t="s">
        <v>313</v>
      </c>
      <c r="C11" s="26">
        <v>487086</v>
      </c>
      <c r="D11" s="27">
        <v>5822</v>
      </c>
      <c r="E11" s="27">
        <v>67000</v>
      </c>
      <c r="F11" s="27">
        <v>112897</v>
      </c>
      <c r="G11" s="27">
        <v>41618</v>
      </c>
      <c r="H11" s="27">
        <v>503</v>
      </c>
      <c r="I11" s="27">
        <v>38550</v>
      </c>
      <c r="J11" s="27">
        <v>17101</v>
      </c>
    </row>
    <row r="12" spans="1:10" x14ac:dyDescent="0.2">
      <c r="B12" s="47">
        <v>12</v>
      </c>
      <c r="C12" s="14">
        <v>464367.783</v>
      </c>
      <c r="D12" s="2">
        <v>5757.9390000000003</v>
      </c>
      <c r="E12" s="2">
        <v>66085.398000000001</v>
      </c>
      <c r="F12" s="2">
        <v>92342.581000000006</v>
      </c>
      <c r="G12" s="2">
        <v>47883.421999999999</v>
      </c>
      <c r="H12" s="2">
        <v>465.61900000000003</v>
      </c>
      <c r="I12" s="2">
        <v>38802.392999999996</v>
      </c>
      <c r="J12" s="2">
        <v>13891.06</v>
      </c>
    </row>
    <row r="13" spans="1:10" x14ac:dyDescent="0.2">
      <c r="C13" s="15"/>
    </row>
    <row r="14" spans="1:10" x14ac:dyDescent="0.2">
      <c r="B14" s="1" t="s">
        <v>167</v>
      </c>
      <c r="C14" s="26">
        <f t="shared" ref="C14:C20" si="0">SUM(D14:J14,C87:I87)</f>
        <v>132699.15</v>
      </c>
      <c r="D14" s="17">
        <v>925.58199999999999</v>
      </c>
      <c r="E14" s="17">
        <v>14682.197</v>
      </c>
      <c r="F14" s="17">
        <v>34152.427000000003</v>
      </c>
      <c r="G14" s="17">
        <v>14166.981</v>
      </c>
      <c r="H14" s="17">
        <v>308.166</v>
      </c>
      <c r="I14" s="17">
        <v>2048.0990000000002</v>
      </c>
      <c r="J14" s="17">
        <v>8913.9830000000002</v>
      </c>
    </row>
    <row r="15" spans="1:10" x14ac:dyDescent="0.2">
      <c r="B15" s="1" t="s">
        <v>168</v>
      </c>
      <c r="C15" s="26">
        <f t="shared" si="0"/>
        <v>15277.434999999998</v>
      </c>
      <c r="D15" s="17">
        <v>265.28100000000001</v>
      </c>
      <c r="E15" s="17">
        <v>1994.308</v>
      </c>
      <c r="F15" s="17">
        <v>3740.107</v>
      </c>
      <c r="G15" s="17">
        <v>2165.6320000000001</v>
      </c>
      <c r="H15" s="17">
        <v>23.777999999999999</v>
      </c>
      <c r="I15" s="17">
        <v>307.16899999999998</v>
      </c>
      <c r="J15" s="17">
        <v>192.77799999999999</v>
      </c>
    </row>
    <row r="16" spans="1:10" x14ac:dyDescent="0.2">
      <c r="B16" s="1" t="s">
        <v>169</v>
      </c>
      <c r="C16" s="26">
        <f t="shared" si="0"/>
        <v>19936.907999999999</v>
      </c>
      <c r="D16" s="17">
        <v>247.68600000000001</v>
      </c>
      <c r="E16" s="17">
        <v>2708.02</v>
      </c>
      <c r="F16" s="17">
        <v>3543.0169999999998</v>
      </c>
      <c r="G16" s="17">
        <v>2315.3850000000002</v>
      </c>
      <c r="H16" s="17">
        <v>20.004000000000001</v>
      </c>
      <c r="I16" s="17">
        <v>686.50099999999998</v>
      </c>
      <c r="J16" s="17">
        <v>166.21</v>
      </c>
    </row>
    <row r="17" spans="2:10" x14ac:dyDescent="0.2">
      <c r="B17" s="1" t="s">
        <v>170</v>
      </c>
      <c r="C17" s="26">
        <f t="shared" si="0"/>
        <v>12641.748</v>
      </c>
      <c r="D17" s="17">
        <v>197.30500000000001</v>
      </c>
      <c r="E17" s="17">
        <v>1714.779</v>
      </c>
      <c r="F17" s="17">
        <v>3038.89</v>
      </c>
      <c r="G17" s="17">
        <v>1311.5219999999999</v>
      </c>
      <c r="H17" s="19" t="s">
        <v>80</v>
      </c>
      <c r="I17" s="17">
        <v>1256.6890000000001</v>
      </c>
      <c r="J17" s="17">
        <v>70.176000000000002</v>
      </c>
    </row>
    <row r="18" spans="2:10" x14ac:dyDescent="0.2">
      <c r="B18" s="1" t="s">
        <v>171</v>
      </c>
      <c r="C18" s="26">
        <f t="shared" si="0"/>
        <v>16756.247000000003</v>
      </c>
      <c r="D18" s="17">
        <v>197.327</v>
      </c>
      <c r="E18" s="17">
        <v>2778.6060000000002</v>
      </c>
      <c r="F18" s="17">
        <v>3725.0509999999999</v>
      </c>
      <c r="G18" s="17">
        <v>1472.6079999999999</v>
      </c>
      <c r="H18" s="17">
        <v>60.841999999999999</v>
      </c>
      <c r="I18" s="17">
        <v>1568.0920000000001</v>
      </c>
      <c r="J18" s="17">
        <v>137.12</v>
      </c>
    </row>
    <row r="19" spans="2:10" x14ac:dyDescent="0.2">
      <c r="B19" s="1" t="s">
        <v>172</v>
      </c>
      <c r="C19" s="26">
        <f t="shared" si="0"/>
        <v>29371.601999999992</v>
      </c>
      <c r="D19" s="17">
        <v>241.83099999999999</v>
      </c>
      <c r="E19" s="17">
        <v>3521.8139999999999</v>
      </c>
      <c r="F19" s="17">
        <v>6027.7370000000001</v>
      </c>
      <c r="G19" s="17">
        <v>2784.989</v>
      </c>
      <c r="H19" s="17">
        <v>15.58</v>
      </c>
      <c r="I19" s="17">
        <v>3724.6219999999998</v>
      </c>
      <c r="J19" s="17">
        <v>351.36099999999999</v>
      </c>
    </row>
    <row r="20" spans="2:10" x14ac:dyDescent="0.2">
      <c r="B20" s="1" t="s">
        <v>173</v>
      </c>
      <c r="C20" s="26">
        <f t="shared" si="0"/>
        <v>13063.105</v>
      </c>
      <c r="D20" s="17">
        <v>189.416</v>
      </c>
      <c r="E20" s="17">
        <v>2089.462</v>
      </c>
      <c r="F20" s="17">
        <v>3229.2359999999999</v>
      </c>
      <c r="G20" s="17">
        <v>2334.3649999999998</v>
      </c>
      <c r="H20" s="17">
        <v>11.898</v>
      </c>
      <c r="I20" s="17">
        <v>436.36900000000003</v>
      </c>
      <c r="J20" s="17">
        <v>294.459</v>
      </c>
    </row>
    <row r="21" spans="2:10" x14ac:dyDescent="0.2">
      <c r="C21" s="15"/>
      <c r="D21" s="17"/>
      <c r="E21" s="17"/>
      <c r="F21" s="17"/>
      <c r="G21" s="17"/>
      <c r="H21" s="17"/>
      <c r="I21" s="17"/>
      <c r="J21" s="17"/>
    </row>
    <row r="22" spans="2:10" x14ac:dyDescent="0.2">
      <c r="B22" s="1" t="s">
        <v>174</v>
      </c>
      <c r="C22" s="26">
        <f t="shared" ref="C22:C30" si="1">SUM(D22:J22,C95:I95)</f>
        <v>6924.3429999999998</v>
      </c>
      <c r="D22" s="17">
        <v>93.569000000000003</v>
      </c>
      <c r="E22" s="17">
        <v>1074.22</v>
      </c>
      <c r="F22" s="17">
        <v>1475.462</v>
      </c>
      <c r="G22" s="17">
        <v>656.11500000000001</v>
      </c>
      <c r="H22" s="19" t="s">
        <v>80</v>
      </c>
      <c r="I22" s="17">
        <v>558.96500000000003</v>
      </c>
      <c r="J22" s="17">
        <v>64.528999999999996</v>
      </c>
    </row>
    <row r="23" spans="2:10" x14ac:dyDescent="0.2">
      <c r="B23" s="1" t="s">
        <v>175</v>
      </c>
      <c r="C23" s="26">
        <f t="shared" si="1"/>
        <v>4759.7030000000004</v>
      </c>
      <c r="D23" s="17">
        <v>72.274000000000001</v>
      </c>
      <c r="E23" s="17">
        <v>473.31599999999997</v>
      </c>
      <c r="F23" s="17">
        <v>867.952</v>
      </c>
      <c r="G23" s="17">
        <v>471.91199999999998</v>
      </c>
      <c r="H23" s="19" t="s">
        <v>80</v>
      </c>
      <c r="I23" s="17">
        <v>503.79700000000003</v>
      </c>
      <c r="J23" s="17">
        <v>67.646000000000001</v>
      </c>
    </row>
    <row r="24" spans="2:10" x14ac:dyDescent="0.2">
      <c r="B24" s="1" t="s">
        <v>176</v>
      </c>
      <c r="C24" s="26">
        <f t="shared" si="1"/>
        <v>4381.2489999999998</v>
      </c>
      <c r="D24" s="17">
        <v>69.355999999999995</v>
      </c>
      <c r="E24" s="17">
        <v>1481.396</v>
      </c>
      <c r="F24" s="17">
        <v>513.99599999999998</v>
      </c>
      <c r="G24" s="17">
        <v>262.79500000000002</v>
      </c>
      <c r="H24" s="19" t="s">
        <v>80</v>
      </c>
      <c r="I24" s="17">
        <v>478.42700000000002</v>
      </c>
      <c r="J24" s="17">
        <v>22.544</v>
      </c>
    </row>
    <row r="25" spans="2:10" x14ac:dyDescent="0.2">
      <c r="B25" s="1" t="s">
        <v>177</v>
      </c>
      <c r="C25" s="26">
        <f t="shared" si="1"/>
        <v>5808.4029999999993</v>
      </c>
      <c r="D25" s="17">
        <v>91.852999999999994</v>
      </c>
      <c r="E25" s="17">
        <v>1532.192</v>
      </c>
      <c r="F25" s="17">
        <v>1016.595</v>
      </c>
      <c r="G25" s="17">
        <v>608.61400000000003</v>
      </c>
      <c r="H25" s="19" t="s">
        <v>80</v>
      </c>
      <c r="I25" s="17">
        <v>332.72699999999998</v>
      </c>
      <c r="J25" s="17">
        <v>12.451000000000001</v>
      </c>
    </row>
    <row r="26" spans="2:10" x14ac:dyDescent="0.2">
      <c r="B26" s="1" t="s">
        <v>178</v>
      </c>
      <c r="C26" s="26">
        <f t="shared" si="1"/>
        <v>6704.4629999999997</v>
      </c>
      <c r="D26" s="17">
        <v>104.139</v>
      </c>
      <c r="E26" s="17">
        <v>1146.8140000000001</v>
      </c>
      <c r="F26" s="17">
        <v>1126.9949999999999</v>
      </c>
      <c r="G26" s="17">
        <v>1161.8030000000001</v>
      </c>
      <c r="H26" s="19" t="s">
        <v>80</v>
      </c>
      <c r="I26" s="17">
        <v>598.928</v>
      </c>
      <c r="J26" s="17">
        <v>163.691</v>
      </c>
    </row>
    <row r="27" spans="2:10" x14ac:dyDescent="0.2">
      <c r="B27" s="1" t="s">
        <v>179</v>
      </c>
      <c r="C27" s="26">
        <f t="shared" si="1"/>
        <v>4507.3559999999998</v>
      </c>
      <c r="D27" s="17">
        <v>80.241</v>
      </c>
      <c r="E27" s="17">
        <v>894.98199999999997</v>
      </c>
      <c r="F27" s="17">
        <v>696.35299999999995</v>
      </c>
      <c r="G27" s="17">
        <v>415.30900000000003</v>
      </c>
      <c r="H27" s="19" t="s">
        <v>80</v>
      </c>
      <c r="I27" s="17">
        <v>710.85299999999995</v>
      </c>
      <c r="J27" s="17">
        <v>11.111000000000001</v>
      </c>
    </row>
    <row r="28" spans="2:10" x14ac:dyDescent="0.2">
      <c r="B28" s="1" t="s">
        <v>180</v>
      </c>
      <c r="C28" s="26">
        <f t="shared" si="1"/>
        <v>3875.6210000000001</v>
      </c>
      <c r="D28" s="17">
        <v>83.278999999999996</v>
      </c>
      <c r="E28" s="17">
        <v>1118.1759999999999</v>
      </c>
      <c r="F28" s="17">
        <v>660.524</v>
      </c>
      <c r="G28" s="17">
        <v>449.62599999999998</v>
      </c>
      <c r="H28" s="19" t="s">
        <v>80</v>
      </c>
      <c r="I28" s="17">
        <v>264.08800000000002</v>
      </c>
      <c r="J28" s="17">
        <v>21.388999999999999</v>
      </c>
    </row>
    <row r="29" spans="2:10" x14ac:dyDescent="0.2">
      <c r="B29" s="1" t="s">
        <v>181</v>
      </c>
      <c r="C29" s="26">
        <f t="shared" si="1"/>
        <v>6739.2659999999996</v>
      </c>
      <c r="D29" s="17">
        <v>99.253</v>
      </c>
      <c r="E29" s="17">
        <v>1098.6289999999999</v>
      </c>
      <c r="F29" s="17">
        <v>1242.383</v>
      </c>
      <c r="G29" s="17">
        <v>649.04</v>
      </c>
      <c r="H29" s="19" t="s">
        <v>80</v>
      </c>
      <c r="I29" s="17">
        <v>964.51499999999999</v>
      </c>
      <c r="J29" s="17">
        <v>33.719000000000001</v>
      </c>
    </row>
    <row r="30" spans="2:10" x14ac:dyDescent="0.2">
      <c r="B30" s="1" t="s">
        <v>182</v>
      </c>
      <c r="C30" s="26">
        <f t="shared" si="1"/>
        <v>13673.998</v>
      </c>
      <c r="D30" s="17">
        <v>115.77500000000001</v>
      </c>
      <c r="E30" s="17">
        <v>2041.864</v>
      </c>
      <c r="F30" s="17">
        <v>2379.402</v>
      </c>
      <c r="G30" s="17">
        <v>1459.921</v>
      </c>
      <c r="H30" s="19" t="s">
        <v>80</v>
      </c>
      <c r="I30" s="17">
        <v>308.745</v>
      </c>
      <c r="J30" s="17">
        <v>50.387999999999998</v>
      </c>
    </row>
    <row r="31" spans="2:10" x14ac:dyDescent="0.2">
      <c r="C31" s="15"/>
    </row>
    <row r="32" spans="2:10" x14ac:dyDescent="0.2">
      <c r="B32" s="1" t="s">
        <v>183</v>
      </c>
      <c r="C32" s="26">
        <f>SUM(D32:J32,C105:I105)</f>
        <v>9777.6229999999978</v>
      </c>
      <c r="D32" s="17">
        <v>117.425</v>
      </c>
      <c r="E32" s="17">
        <v>1180.23</v>
      </c>
      <c r="F32" s="17">
        <v>1825.04</v>
      </c>
      <c r="G32" s="17">
        <v>593.27700000000004</v>
      </c>
      <c r="H32" s="19" t="s">
        <v>80</v>
      </c>
      <c r="I32" s="17">
        <v>2040.021</v>
      </c>
      <c r="J32" s="17">
        <v>58.381999999999998</v>
      </c>
    </row>
    <row r="33" spans="2:10" x14ac:dyDescent="0.2">
      <c r="B33" s="1" t="s">
        <v>184</v>
      </c>
      <c r="C33" s="26">
        <f>SUM(D33:J33,C106:I106)</f>
        <v>6348.4409999999998</v>
      </c>
      <c r="D33" s="17">
        <v>86.316999999999993</v>
      </c>
      <c r="E33" s="17">
        <v>916.702</v>
      </c>
      <c r="F33" s="17">
        <v>1283.9290000000001</v>
      </c>
      <c r="G33" s="17">
        <v>564.61500000000001</v>
      </c>
      <c r="H33" s="19" t="s">
        <v>80</v>
      </c>
      <c r="I33" s="17">
        <v>479.27800000000002</v>
      </c>
      <c r="J33" s="17">
        <v>61.186999999999998</v>
      </c>
    </row>
    <row r="34" spans="2:10" x14ac:dyDescent="0.2">
      <c r="B34" s="1" t="s">
        <v>185</v>
      </c>
      <c r="C34" s="26">
        <f>SUM(D34:J34,C107:I107)</f>
        <v>4057.5529999999999</v>
      </c>
      <c r="D34" s="17">
        <v>72.331000000000003</v>
      </c>
      <c r="E34" s="17">
        <v>472.89100000000002</v>
      </c>
      <c r="F34" s="17">
        <v>515.00099999999998</v>
      </c>
      <c r="G34" s="17">
        <v>258.96300000000002</v>
      </c>
      <c r="H34" s="19" t="s">
        <v>80</v>
      </c>
      <c r="I34" s="17">
        <v>766.27800000000002</v>
      </c>
      <c r="J34" s="17">
        <v>27.306000000000001</v>
      </c>
    </row>
    <row r="35" spans="2:10" x14ac:dyDescent="0.2">
      <c r="B35" s="1" t="s">
        <v>186</v>
      </c>
      <c r="C35" s="26">
        <f>SUM(D35:J35,C108:I108)</f>
        <v>3902.6250000000009</v>
      </c>
      <c r="D35" s="17">
        <v>79.108999999999995</v>
      </c>
      <c r="E35" s="17">
        <v>667.92899999999997</v>
      </c>
      <c r="F35" s="17">
        <v>462.28500000000003</v>
      </c>
      <c r="G35" s="17">
        <v>386.12299999999999</v>
      </c>
      <c r="H35" s="19" t="s">
        <v>80</v>
      </c>
      <c r="I35" s="17">
        <v>453.471</v>
      </c>
      <c r="J35" s="17">
        <v>120.83499999999999</v>
      </c>
    </row>
    <row r="36" spans="2:10" x14ac:dyDescent="0.2">
      <c r="B36" s="1" t="s">
        <v>187</v>
      </c>
      <c r="C36" s="26">
        <f>SUM(D36:J36,C109:I109)</f>
        <v>1725.6310000000001</v>
      </c>
      <c r="D36" s="17">
        <v>37.478999999999999</v>
      </c>
      <c r="E36" s="17">
        <v>277.18799999999999</v>
      </c>
      <c r="F36" s="17">
        <v>125.637</v>
      </c>
      <c r="G36" s="17">
        <v>52.798000000000002</v>
      </c>
      <c r="H36" s="19" t="s">
        <v>80</v>
      </c>
      <c r="I36" s="17">
        <v>560.42899999999997</v>
      </c>
      <c r="J36" s="17">
        <v>122.265</v>
      </c>
    </row>
    <row r="37" spans="2:10" x14ac:dyDescent="0.2">
      <c r="C37" s="15"/>
    </row>
    <row r="38" spans="2:10" x14ac:dyDescent="0.2">
      <c r="B38" s="1" t="s">
        <v>188</v>
      </c>
      <c r="C38" s="26">
        <f>SUM(D38:J38,C111:I111)</f>
        <v>6807.3470000000007</v>
      </c>
      <c r="D38" s="17">
        <v>84.978999999999999</v>
      </c>
      <c r="E38" s="17">
        <v>866.38599999999997</v>
      </c>
      <c r="F38" s="17">
        <v>1686.6890000000001</v>
      </c>
      <c r="G38" s="17">
        <v>486.13900000000001</v>
      </c>
      <c r="H38" s="17">
        <v>5</v>
      </c>
      <c r="I38" s="17">
        <v>318.99700000000001</v>
      </c>
      <c r="J38" s="17">
        <v>50.88</v>
      </c>
    </row>
    <row r="39" spans="2:10" x14ac:dyDescent="0.2">
      <c r="B39" s="1" t="s">
        <v>189</v>
      </c>
      <c r="C39" s="26">
        <f>SUM(D39:J39,C112:I112)</f>
        <v>5291.6119999999992</v>
      </c>
      <c r="D39" s="17">
        <v>70.040000000000006</v>
      </c>
      <c r="E39" s="17">
        <v>571.72799999999995</v>
      </c>
      <c r="F39" s="17">
        <v>646.101</v>
      </c>
      <c r="G39" s="17">
        <v>277.66699999999997</v>
      </c>
      <c r="H39" s="19" t="s">
        <v>80</v>
      </c>
      <c r="I39" s="17">
        <v>751.86699999999996</v>
      </c>
      <c r="J39" s="17">
        <v>183.834</v>
      </c>
    </row>
    <row r="40" spans="2:10" x14ac:dyDescent="0.2">
      <c r="B40" s="1" t="s">
        <v>190</v>
      </c>
      <c r="C40" s="26">
        <f>SUM(D40:J40,C113:I113)</f>
        <v>6978.4789999999994</v>
      </c>
      <c r="D40" s="17">
        <v>90.025999999999996</v>
      </c>
      <c r="E40" s="17">
        <v>1234.1489999999999</v>
      </c>
      <c r="F40" s="17">
        <v>936.23199999999997</v>
      </c>
      <c r="G40" s="17">
        <v>395.85199999999998</v>
      </c>
      <c r="H40" s="19" t="s">
        <v>80</v>
      </c>
      <c r="I40" s="17">
        <v>907.01199999999994</v>
      </c>
      <c r="J40" s="17">
        <v>23.204000000000001</v>
      </c>
    </row>
    <row r="41" spans="2:10" x14ac:dyDescent="0.2">
      <c r="B41" s="1" t="s">
        <v>191</v>
      </c>
      <c r="C41" s="26">
        <f>SUM(D41:J41,C114:I114)</f>
        <v>6761.7479999999987</v>
      </c>
      <c r="D41" s="17">
        <v>93.409000000000006</v>
      </c>
      <c r="E41" s="17">
        <v>811.35199999999998</v>
      </c>
      <c r="F41" s="17">
        <v>746.21400000000006</v>
      </c>
      <c r="G41" s="17">
        <v>418.92200000000003</v>
      </c>
      <c r="H41" s="19" t="s">
        <v>80</v>
      </c>
      <c r="I41" s="17">
        <v>1422.35</v>
      </c>
      <c r="J41" s="17">
        <v>160.952</v>
      </c>
    </row>
    <row r="42" spans="2:10" x14ac:dyDescent="0.2">
      <c r="B42" s="1" t="s">
        <v>192</v>
      </c>
      <c r="C42" s="26">
        <f>SUM(D42:J42,C115:I115)</f>
        <v>5387.0740000000005</v>
      </c>
      <c r="D42" s="17">
        <v>77.980999999999995</v>
      </c>
      <c r="E42" s="17">
        <v>994.846</v>
      </c>
      <c r="F42" s="17">
        <v>568.01099999999997</v>
      </c>
      <c r="G42" s="17">
        <v>238.892</v>
      </c>
      <c r="H42" s="19">
        <v>0.03</v>
      </c>
      <c r="I42" s="17">
        <v>929.73500000000001</v>
      </c>
      <c r="J42" s="17">
        <v>119.872</v>
      </c>
    </row>
    <row r="43" spans="2:10" x14ac:dyDescent="0.2">
      <c r="C43" s="15"/>
    </row>
    <row r="44" spans="2:10" x14ac:dyDescent="0.2">
      <c r="B44" s="1" t="s">
        <v>193</v>
      </c>
      <c r="C44" s="26">
        <f t="shared" ref="C44:C53" si="2">SUM(D44:J44,C117:I117)</f>
        <v>4535.9900000000016</v>
      </c>
      <c r="D44" s="17">
        <v>83.43</v>
      </c>
      <c r="E44" s="17">
        <v>1333.6990000000001</v>
      </c>
      <c r="F44" s="17">
        <v>626.73500000000001</v>
      </c>
      <c r="G44" s="17">
        <v>479.83499999999998</v>
      </c>
      <c r="H44" s="19" t="s">
        <v>80</v>
      </c>
      <c r="I44" s="17">
        <v>722.96299999999997</v>
      </c>
      <c r="J44" s="17">
        <v>29.370999999999999</v>
      </c>
    </row>
    <row r="45" spans="2:10" x14ac:dyDescent="0.2">
      <c r="B45" s="1" t="s">
        <v>194</v>
      </c>
      <c r="C45" s="26">
        <f t="shared" si="2"/>
        <v>4359.4250000000002</v>
      </c>
      <c r="D45" s="17">
        <v>82.596999999999994</v>
      </c>
      <c r="E45" s="17">
        <v>1101.8109999999999</v>
      </c>
      <c r="F45" s="17">
        <v>688.68899999999996</v>
      </c>
      <c r="G45" s="17">
        <v>368.72500000000002</v>
      </c>
      <c r="H45" s="19" t="s">
        <v>80</v>
      </c>
      <c r="I45" s="17">
        <v>606.73199999999997</v>
      </c>
      <c r="J45" s="17">
        <v>39.808999999999997</v>
      </c>
    </row>
    <row r="46" spans="2:10" x14ac:dyDescent="0.2">
      <c r="B46" s="1" t="s">
        <v>195</v>
      </c>
      <c r="C46" s="26">
        <f t="shared" si="2"/>
        <v>3820.165</v>
      </c>
      <c r="D46" s="17">
        <v>88.725999999999999</v>
      </c>
      <c r="E46" s="17">
        <v>606.75300000000004</v>
      </c>
      <c r="F46" s="17">
        <v>738.875</v>
      </c>
      <c r="G46" s="17">
        <v>351.99200000000002</v>
      </c>
      <c r="H46" s="19" t="s">
        <v>80</v>
      </c>
      <c r="I46" s="17">
        <v>530.45500000000004</v>
      </c>
      <c r="J46" s="17">
        <v>88.691999999999993</v>
      </c>
    </row>
    <row r="47" spans="2:10" x14ac:dyDescent="0.2">
      <c r="B47" s="1" t="s">
        <v>196</v>
      </c>
      <c r="C47" s="26">
        <f t="shared" si="2"/>
        <v>5520.7420000000002</v>
      </c>
      <c r="D47" s="17">
        <v>74.632000000000005</v>
      </c>
      <c r="E47" s="17">
        <v>601.553</v>
      </c>
      <c r="F47" s="17">
        <v>512.12900000000002</v>
      </c>
      <c r="G47" s="17">
        <v>636.1</v>
      </c>
      <c r="H47" s="19" t="s">
        <v>80</v>
      </c>
      <c r="I47" s="17">
        <v>1228.2470000000001</v>
      </c>
      <c r="J47" s="17">
        <v>226.27699999999999</v>
      </c>
    </row>
    <row r="48" spans="2:10" x14ac:dyDescent="0.2">
      <c r="B48" s="1" t="s">
        <v>197</v>
      </c>
      <c r="C48" s="26">
        <f t="shared" si="2"/>
        <v>3672.1539999999995</v>
      </c>
      <c r="D48" s="17">
        <v>56.53</v>
      </c>
      <c r="E48" s="17">
        <v>388.11</v>
      </c>
      <c r="F48" s="17">
        <v>650.20899999999995</v>
      </c>
      <c r="G48" s="17">
        <v>176.53</v>
      </c>
      <c r="H48" s="19" t="s">
        <v>80</v>
      </c>
      <c r="I48" s="17">
        <v>637.89200000000005</v>
      </c>
      <c r="J48" s="17">
        <v>5.6920000000000002</v>
      </c>
    </row>
    <row r="49" spans="2:10" x14ac:dyDescent="0.2">
      <c r="B49" s="1" t="s">
        <v>198</v>
      </c>
      <c r="C49" s="26">
        <f t="shared" si="2"/>
        <v>3716.9430000000002</v>
      </c>
      <c r="D49" s="17">
        <v>59.508000000000003</v>
      </c>
      <c r="E49" s="17">
        <v>516.02499999999998</v>
      </c>
      <c r="F49" s="17">
        <v>332.04599999999999</v>
      </c>
      <c r="G49" s="17">
        <v>192.749</v>
      </c>
      <c r="H49" s="19" t="s">
        <v>80</v>
      </c>
      <c r="I49" s="17">
        <v>1050.691</v>
      </c>
      <c r="J49" s="17">
        <v>18.420999999999999</v>
      </c>
    </row>
    <row r="50" spans="2:10" x14ac:dyDescent="0.2">
      <c r="B50" s="1" t="s">
        <v>199</v>
      </c>
      <c r="C50" s="26">
        <f t="shared" si="2"/>
        <v>5082.9199999999992</v>
      </c>
      <c r="D50" s="17">
        <v>70.447999999999993</v>
      </c>
      <c r="E50" s="17">
        <v>531.82600000000002</v>
      </c>
      <c r="F50" s="17">
        <v>599.39400000000001</v>
      </c>
      <c r="G50" s="17">
        <v>418.22500000000002</v>
      </c>
      <c r="H50" s="17">
        <v>2.3330000000000002</v>
      </c>
      <c r="I50" s="17">
        <v>766.06899999999996</v>
      </c>
      <c r="J50" s="17">
        <v>456.75400000000002</v>
      </c>
    </row>
    <row r="51" spans="2:10" x14ac:dyDescent="0.2">
      <c r="B51" s="1" t="s">
        <v>200</v>
      </c>
      <c r="C51" s="26">
        <f t="shared" si="2"/>
        <v>5301.9579999999996</v>
      </c>
      <c r="D51" s="17">
        <v>70.997</v>
      </c>
      <c r="E51" s="17">
        <v>423.601</v>
      </c>
      <c r="F51" s="17">
        <v>520.69100000000003</v>
      </c>
      <c r="G51" s="17">
        <v>320.31599999999997</v>
      </c>
      <c r="H51" s="19" t="s">
        <v>80</v>
      </c>
      <c r="I51" s="17">
        <v>1710.2670000000001</v>
      </c>
      <c r="J51" s="17">
        <v>6.6689999999999996</v>
      </c>
    </row>
    <row r="52" spans="2:10" x14ac:dyDescent="0.2">
      <c r="B52" s="1" t="s">
        <v>201</v>
      </c>
      <c r="C52" s="26">
        <f t="shared" si="2"/>
        <v>5075.9229999999998</v>
      </c>
      <c r="D52" s="17">
        <v>80.322000000000003</v>
      </c>
      <c r="E52" s="17">
        <v>598.61099999999999</v>
      </c>
      <c r="F52" s="17">
        <v>642.40700000000004</v>
      </c>
      <c r="G52" s="17">
        <v>329.05700000000002</v>
      </c>
      <c r="H52" s="19" t="s">
        <v>80</v>
      </c>
      <c r="I52" s="17">
        <v>629.74599999999998</v>
      </c>
      <c r="J52" s="17">
        <v>27.631</v>
      </c>
    </row>
    <row r="53" spans="2:10" x14ac:dyDescent="0.2">
      <c r="B53" s="1" t="s">
        <v>202</v>
      </c>
      <c r="C53" s="26">
        <f t="shared" si="2"/>
        <v>5858.3809999999994</v>
      </c>
      <c r="D53" s="17">
        <v>92.290999999999997</v>
      </c>
      <c r="E53" s="17">
        <v>1549.7619999999999</v>
      </c>
      <c r="F53" s="17">
        <v>743.88300000000004</v>
      </c>
      <c r="G53" s="17">
        <v>420.37400000000002</v>
      </c>
      <c r="H53" s="19" t="s">
        <v>80</v>
      </c>
      <c r="I53" s="17">
        <v>901.43799999999999</v>
      </c>
      <c r="J53" s="17">
        <v>7.65</v>
      </c>
    </row>
    <row r="54" spans="2:10" x14ac:dyDescent="0.2">
      <c r="C54" s="15"/>
    </row>
    <row r="55" spans="2:10" x14ac:dyDescent="0.2">
      <c r="B55" s="1" t="s">
        <v>203</v>
      </c>
      <c r="C55" s="26">
        <f t="shared" ref="C55:C61" si="3">SUM(D55:J55,C128:I128)</f>
        <v>7969.9329999999991</v>
      </c>
      <c r="D55" s="17">
        <v>108.996</v>
      </c>
      <c r="E55" s="17">
        <v>995.577</v>
      </c>
      <c r="F55" s="17">
        <v>1709.9760000000001</v>
      </c>
      <c r="G55" s="17">
        <v>1157.673</v>
      </c>
      <c r="H55" s="17">
        <v>3.8079999999999998</v>
      </c>
      <c r="I55" s="17">
        <v>557.13300000000004</v>
      </c>
      <c r="J55" s="17">
        <v>268.12599999999998</v>
      </c>
    </row>
    <row r="56" spans="2:10" x14ac:dyDescent="0.2">
      <c r="B56" s="1" t="s">
        <v>204</v>
      </c>
      <c r="C56" s="26">
        <f t="shared" si="3"/>
        <v>3880.828</v>
      </c>
      <c r="D56" s="17">
        <v>68.126000000000005</v>
      </c>
      <c r="E56" s="17">
        <v>559.80700000000002</v>
      </c>
      <c r="F56" s="17">
        <v>415.13400000000001</v>
      </c>
      <c r="G56" s="17">
        <v>280.66000000000003</v>
      </c>
      <c r="H56" s="17">
        <v>13.863</v>
      </c>
      <c r="I56" s="17">
        <v>529.01300000000003</v>
      </c>
      <c r="J56" s="17">
        <v>184.934</v>
      </c>
    </row>
    <row r="57" spans="2:10" x14ac:dyDescent="0.2">
      <c r="B57" s="1" t="s">
        <v>205</v>
      </c>
      <c r="C57" s="26">
        <f t="shared" si="3"/>
        <v>3665.8859999999995</v>
      </c>
      <c r="D57" s="17">
        <v>74.158000000000001</v>
      </c>
      <c r="E57" s="17">
        <v>579.79200000000003</v>
      </c>
      <c r="F57" s="17">
        <v>464.17899999999997</v>
      </c>
      <c r="G57" s="17">
        <v>280.59399999999999</v>
      </c>
      <c r="H57" s="19" t="s">
        <v>80</v>
      </c>
      <c r="I57" s="17">
        <v>582.71600000000001</v>
      </c>
      <c r="J57" s="17">
        <v>97.099000000000004</v>
      </c>
    </row>
    <row r="58" spans="2:10" x14ac:dyDescent="0.2">
      <c r="B58" s="1" t="s">
        <v>206</v>
      </c>
      <c r="C58" s="26">
        <f t="shared" si="3"/>
        <v>5321.9659999999994</v>
      </c>
      <c r="D58" s="17">
        <v>110.706</v>
      </c>
      <c r="E58" s="17">
        <v>854.10199999999998</v>
      </c>
      <c r="F58" s="17">
        <v>1061.67</v>
      </c>
      <c r="G58" s="17">
        <v>664.74800000000005</v>
      </c>
      <c r="H58" s="19" t="s">
        <v>80</v>
      </c>
      <c r="I58" s="17">
        <v>298.88099999999997</v>
      </c>
      <c r="J58" s="17">
        <v>18.189</v>
      </c>
    </row>
    <row r="59" spans="2:10" x14ac:dyDescent="0.2">
      <c r="B59" s="1" t="s">
        <v>207</v>
      </c>
      <c r="C59" s="26">
        <f t="shared" si="3"/>
        <v>4336.8069999999998</v>
      </c>
      <c r="D59" s="17">
        <v>75.873999999999995</v>
      </c>
      <c r="E59" s="17">
        <v>588.46699999999998</v>
      </c>
      <c r="F59" s="17">
        <v>545.06899999999996</v>
      </c>
      <c r="G59" s="17">
        <v>283.69400000000002</v>
      </c>
      <c r="H59" s="19" t="s">
        <v>80</v>
      </c>
      <c r="I59" s="17">
        <v>632.30700000000002</v>
      </c>
      <c r="J59" s="17">
        <v>36.57</v>
      </c>
    </row>
    <row r="60" spans="2:10" x14ac:dyDescent="0.2">
      <c r="B60" s="1" t="s">
        <v>208</v>
      </c>
      <c r="C60" s="26">
        <f t="shared" si="3"/>
        <v>4600.866</v>
      </c>
      <c r="D60" s="17">
        <v>81.561000000000007</v>
      </c>
      <c r="E60" s="17">
        <v>689</v>
      </c>
      <c r="F60" s="17">
        <v>734.19500000000005</v>
      </c>
      <c r="G60" s="17">
        <v>622.84</v>
      </c>
      <c r="H60" s="19" t="s">
        <v>80</v>
      </c>
      <c r="I60" s="17">
        <v>534.56799999999998</v>
      </c>
      <c r="J60" s="17">
        <v>33.957000000000001</v>
      </c>
    </row>
    <row r="61" spans="2:10" x14ac:dyDescent="0.2">
      <c r="B61" s="1" t="s">
        <v>209</v>
      </c>
      <c r="C61" s="26">
        <f t="shared" si="3"/>
        <v>6040.7490000000007</v>
      </c>
      <c r="D61" s="17">
        <v>100.39</v>
      </c>
      <c r="E61" s="17">
        <v>848.90300000000002</v>
      </c>
      <c r="F61" s="17">
        <v>1253.856</v>
      </c>
      <c r="G61" s="17">
        <v>771.78899999999999</v>
      </c>
      <c r="H61" s="19" t="s">
        <v>80</v>
      </c>
      <c r="I61" s="17">
        <v>546.22</v>
      </c>
      <c r="J61" s="17">
        <v>107.654</v>
      </c>
    </row>
    <row r="62" spans="2:10" x14ac:dyDescent="0.2">
      <c r="C62" s="15"/>
    </row>
    <row r="63" spans="2:10" x14ac:dyDescent="0.2">
      <c r="B63" s="1" t="s">
        <v>210</v>
      </c>
      <c r="C63" s="26">
        <f t="shared" ref="C63:C69" si="4">SUM(D63:J63,C136:I136)</f>
        <v>8274.241</v>
      </c>
      <c r="D63" s="17">
        <v>118.352</v>
      </c>
      <c r="E63" s="17">
        <v>1256.2329999999999</v>
      </c>
      <c r="F63" s="17">
        <v>1625.434</v>
      </c>
      <c r="G63" s="17">
        <v>1298.7660000000001</v>
      </c>
      <c r="H63" s="19" t="s">
        <v>80</v>
      </c>
      <c r="I63" s="17">
        <v>505.416</v>
      </c>
      <c r="J63" s="17">
        <v>198.85499999999999</v>
      </c>
    </row>
    <row r="64" spans="2:10" x14ac:dyDescent="0.2">
      <c r="B64" s="1" t="s">
        <v>211</v>
      </c>
      <c r="C64" s="26">
        <f t="shared" si="4"/>
        <v>2345.9129999999996</v>
      </c>
      <c r="D64" s="17">
        <v>76.224000000000004</v>
      </c>
      <c r="E64" s="17">
        <v>613.52300000000002</v>
      </c>
      <c r="F64" s="17">
        <v>330.43799999999999</v>
      </c>
      <c r="G64" s="17">
        <v>152.10400000000001</v>
      </c>
      <c r="H64" s="19">
        <v>7.4999999999999997E-2</v>
      </c>
      <c r="I64" s="17">
        <v>183.30099999999999</v>
      </c>
      <c r="J64" s="17">
        <v>35.021999999999998</v>
      </c>
    </row>
    <row r="65" spans="1:10" x14ac:dyDescent="0.2">
      <c r="B65" s="1" t="s">
        <v>212</v>
      </c>
      <c r="C65" s="26">
        <f t="shared" si="4"/>
        <v>3631.4409999999998</v>
      </c>
      <c r="D65" s="17">
        <v>67.84</v>
      </c>
      <c r="E65" s="17">
        <v>602.98699999999997</v>
      </c>
      <c r="F65" s="17">
        <v>616.64800000000002</v>
      </c>
      <c r="G65" s="17">
        <v>435.57400000000001</v>
      </c>
      <c r="H65" s="19" t="s">
        <v>80</v>
      </c>
      <c r="I65" s="17">
        <v>556.428</v>
      </c>
      <c r="J65" s="17">
        <v>31.928999999999998</v>
      </c>
    </row>
    <row r="66" spans="1:10" x14ac:dyDescent="0.2">
      <c r="B66" s="1" t="s">
        <v>213</v>
      </c>
      <c r="C66" s="26">
        <f t="shared" si="4"/>
        <v>3760.5829999999996</v>
      </c>
      <c r="D66" s="17">
        <v>70.64</v>
      </c>
      <c r="E66" s="17">
        <v>518.20100000000002</v>
      </c>
      <c r="F66" s="17">
        <v>455.17200000000003</v>
      </c>
      <c r="G66" s="17">
        <v>428.25599999999997</v>
      </c>
      <c r="H66" s="19" t="s">
        <v>80</v>
      </c>
      <c r="I66" s="17">
        <v>556.71799999999996</v>
      </c>
      <c r="J66" s="17">
        <v>15.981999999999999</v>
      </c>
    </row>
    <row r="67" spans="1:10" x14ac:dyDescent="0.2">
      <c r="B67" s="1" t="s">
        <v>214</v>
      </c>
      <c r="C67" s="26">
        <f t="shared" si="4"/>
        <v>2756.3380000000006</v>
      </c>
      <c r="D67" s="17">
        <v>57.493000000000002</v>
      </c>
      <c r="E67" s="17">
        <v>653.36500000000001</v>
      </c>
      <c r="F67" s="17">
        <v>317.71300000000002</v>
      </c>
      <c r="G67" s="17">
        <v>180.78</v>
      </c>
      <c r="H67" s="19">
        <v>2.8000000000000001E-2</v>
      </c>
      <c r="I67" s="17">
        <v>397.11399999999998</v>
      </c>
      <c r="J67" s="17">
        <v>67.674999999999997</v>
      </c>
    </row>
    <row r="68" spans="1:10" x14ac:dyDescent="0.2">
      <c r="B68" s="1" t="s">
        <v>215</v>
      </c>
      <c r="C68" s="26">
        <f t="shared" si="4"/>
        <v>5249.5009999999993</v>
      </c>
      <c r="D68" s="17">
        <v>68.322999999999993</v>
      </c>
      <c r="E68" s="17">
        <v>924.03899999999999</v>
      </c>
      <c r="F68" s="17">
        <v>395.29</v>
      </c>
      <c r="G68" s="17">
        <v>1217.883</v>
      </c>
      <c r="H68" s="19">
        <v>0.214</v>
      </c>
      <c r="I68" s="17">
        <v>620.01400000000001</v>
      </c>
      <c r="J68" s="17">
        <v>277.03500000000003</v>
      </c>
    </row>
    <row r="69" spans="1:10" x14ac:dyDescent="0.2">
      <c r="B69" s="1" t="s">
        <v>216</v>
      </c>
      <c r="C69" s="26">
        <f t="shared" si="4"/>
        <v>1429.4</v>
      </c>
      <c r="D69" s="17">
        <v>36.512</v>
      </c>
      <c r="E69" s="17">
        <v>405.47500000000002</v>
      </c>
      <c r="F69" s="17">
        <v>131.483</v>
      </c>
      <c r="G69" s="17">
        <v>54.292999999999999</v>
      </c>
      <c r="H69" s="19" t="s">
        <v>80</v>
      </c>
      <c r="I69" s="17">
        <v>140.04</v>
      </c>
      <c r="J69" s="17">
        <v>108.795</v>
      </c>
    </row>
    <row r="70" spans="1:10" ht="18" thickBot="1" x14ac:dyDescent="0.25">
      <c r="B70" s="6"/>
      <c r="C70" s="22"/>
      <c r="D70" s="6"/>
      <c r="E70" s="6"/>
      <c r="F70" s="6"/>
      <c r="G70" s="6"/>
      <c r="H70" s="6"/>
      <c r="I70" s="6"/>
      <c r="J70" s="6"/>
    </row>
    <row r="71" spans="1:10" x14ac:dyDescent="0.2">
      <c r="C71" s="49" t="s">
        <v>98</v>
      </c>
    </row>
    <row r="72" spans="1:10" x14ac:dyDescent="0.2">
      <c r="C72" s="23"/>
    </row>
    <row r="73" spans="1:10" x14ac:dyDescent="0.2">
      <c r="A73" s="1"/>
      <c r="C73" s="23"/>
    </row>
    <row r="74" spans="1:10" x14ac:dyDescent="0.2">
      <c r="A74" s="1"/>
      <c r="C74" s="23"/>
    </row>
    <row r="75" spans="1:10" x14ac:dyDescent="0.2">
      <c r="C75" s="23"/>
    </row>
    <row r="76" spans="1:10" x14ac:dyDescent="0.2">
      <c r="C76" s="23"/>
    </row>
    <row r="77" spans="1:10" x14ac:dyDescent="0.2">
      <c r="C77" s="23"/>
    </row>
    <row r="78" spans="1:10" x14ac:dyDescent="0.2">
      <c r="C78" s="23"/>
    </row>
    <row r="79" spans="1:10" x14ac:dyDescent="0.2">
      <c r="C79" s="23"/>
      <c r="D79" s="4" t="s">
        <v>301</v>
      </c>
    </row>
    <row r="80" spans="1:10" ht="18" thickBot="1" x14ac:dyDescent="0.25">
      <c r="C80" s="4" t="s">
        <v>302</v>
      </c>
      <c r="D80" s="1" t="s">
        <v>291</v>
      </c>
      <c r="I80" s="58" t="s">
        <v>304</v>
      </c>
    </row>
    <row r="81" spans="2:10" x14ac:dyDescent="0.2">
      <c r="B81" s="59"/>
      <c r="C81" s="56"/>
      <c r="D81" s="56"/>
      <c r="E81" s="56"/>
      <c r="F81" s="56"/>
      <c r="G81" s="56"/>
      <c r="H81" s="60"/>
      <c r="I81" s="8" t="s">
        <v>314</v>
      </c>
      <c r="J81" s="23"/>
    </row>
    <row r="82" spans="2:10" x14ac:dyDescent="0.2">
      <c r="B82" s="11"/>
      <c r="C82" s="12" t="s">
        <v>315</v>
      </c>
      <c r="D82" s="12" t="s">
        <v>316</v>
      </c>
      <c r="E82" s="12" t="s">
        <v>317</v>
      </c>
      <c r="F82" s="12" t="s">
        <v>318</v>
      </c>
      <c r="G82" s="12" t="s">
        <v>319</v>
      </c>
      <c r="H82" s="12" t="s">
        <v>320</v>
      </c>
      <c r="I82" s="12" t="s">
        <v>321</v>
      </c>
      <c r="J82" s="23"/>
    </row>
    <row r="83" spans="2:10" x14ac:dyDescent="0.2">
      <c r="C83" s="15"/>
    </row>
    <row r="84" spans="2:10" x14ac:dyDescent="0.2">
      <c r="B84" s="1" t="s">
        <v>240</v>
      </c>
      <c r="C84" s="26">
        <v>70266</v>
      </c>
      <c r="D84" s="27">
        <v>16538</v>
      </c>
      <c r="E84" s="27">
        <v>46451</v>
      </c>
      <c r="F84" s="27">
        <v>2328</v>
      </c>
      <c r="G84" s="27">
        <v>67704</v>
      </c>
      <c r="H84" s="27">
        <v>218</v>
      </c>
      <c r="I84" s="27">
        <v>90</v>
      </c>
    </row>
    <row r="85" spans="2:10" x14ac:dyDescent="0.2">
      <c r="B85" s="47">
        <v>12</v>
      </c>
      <c r="C85" s="14">
        <v>66053.289999999994</v>
      </c>
      <c r="D85" s="2">
        <v>18356.116000000002</v>
      </c>
      <c r="E85" s="2">
        <v>47137.233</v>
      </c>
      <c r="F85" s="2">
        <v>2122.596</v>
      </c>
      <c r="G85" s="2">
        <v>64077.77</v>
      </c>
      <c r="H85" s="2">
        <v>1283.348</v>
      </c>
      <c r="I85" s="2">
        <v>109.018</v>
      </c>
    </row>
    <row r="86" spans="2:10" x14ac:dyDescent="0.2">
      <c r="C86" s="15"/>
    </row>
    <row r="87" spans="2:10" x14ac:dyDescent="0.2">
      <c r="B87" s="1" t="s">
        <v>167</v>
      </c>
      <c r="C87" s="16">
        <v>23002.276999999998</v>
      </c>
      <c r="D87" s="17">
        <v>4377.5780000000004</v>
      </c>
      <c r="E87" s="17">
        <v>12801.495999999999</v>
      </c>
      <c r="F87" s="17">
        <v>383.54300000000001</v>
      </c>
      <c r="G87" s="17">
        <v>16936.473000000002</v>
      </c>
      <c r="H87" s="19">
        <v>0.34799999999999998</v>
      </c>
      <c r="I87" s="19" t="s">
        <v>80</v>
      </c>
      <c r="J87" s="17"/>
    </row>
    <row r="88" spans="2:10" x14ac:dyDescent="0.2">
      <c r="B88" s="1" t="s">
        <v>168</v>
      </c>
      <c r="C88" s="16">
        <v>2610.239</v>
      </c>
      <c r="D88" s="17">
        <v>728.26499999999999</v>
      </c>
      <c r="E88" s="17">
        <v>1710.106</v>
      </c>
      <c r="F88" s="17">
        <v>2.2389999999999999</v>
      </c>
      <c r="G88" s="17">
        <v>1537.5329999999999</v>
      </c>
      <c r="H88" s="19" t="s">
        <v>80</v>
      </c>
      <c r="I88" s="19" t="s">
        <v>80</v>
      </c>
      <c r="J88" s="17"/>
    </row>
    <row r="89" spans="2:10" x14ac:dyDescent="0.2">
      <c r="B89" s="1" t="s">
        <v>169</v>
      </c>
      <c r="C89" s="16">
        <v>4852.4179999999997</v>
      </c>
      <c r="D89" s="17">
        <v>617.86300000000006</v>
      </c>
      <c r="E89" s="17">
        <v>2144.3789999999999</v>
      </c>
      <c r="F89" s="17">
        <v>71.831999999999994</v>
      </c>
      <c r="G89" s="17">
        <v>2563.5929999999998</v>
      </c>
      <c r="H89" s="19" t="s">
        <v>80</v>
      </c>
      <c r="I89" s="19" t="s">
        <v>80</v>
      </c>
      <c r="J89" s="17"/>
    </row>
    <row r="90" spans="2:10" x14ac:dyDescent="0.2">
      <c r="B90" s="1" t="s">
        <v>170</v>
      </c>
      <c r="C90" s="16">
        <v>1208.6510000000001</v>
      </c>
      <c r="D90" s="17">
        <v>643.53499999999997</v>
      </c>
      <c r="E90" s="17">
        <v>1136.123</v>
      </c>
      <c r="F90" s="17">
        <v>34.366999999999997</v>
      </c>
      <c r="G90" s="17">
        <v>2029.711</v>
      </c>
      <c r="H90" s="19" t="s">
        <v>80</v>
      </c>
      <c r="I90" s="19" t="s">
        <v>80</v>
      </c>
      <c r="J90" s="17"/>
    </row>
    <row r="91" spans="2:10" x14ac:dyDescent="0.2">
      <c r="B91" s="1" t="s">
        <v>171</v>
      </c>
      <c r="C91" s="16">
        <v>2887.48</v>
      </c>
      <c r="D91" s="17">
        <v>556.24599999999998</v>
      </c>
      <c r="E91" s="17">
        <v>1024.6780000000001</v>
      </c>
      <c r="F91" s="17">
        <v>9.5039999999999996</v>
      </c>
      <c r="G91" s="17">
        <v>2338.6930000000002</v>
      </c>
      <c r="H91" s="19" t="s">
        <v>80</v>
      </c>
      <c r="I91" s="19" t="s">
        <v>80</v>
      </c>
      <c r="J91" s="17"/>
    </row>
    <row r="92" spans="2:10" x14ac:dyDescent="0.2">
      <c r="B92" s="1" t="s">
        <v>172</v>
      </c>
      <c r="C92" s="16">
        <v>3504.904</v>
      </c>
      <c r="D92" s="17">
        <v>1172.6559999999999</v>
      </c>
      <c r="E92" s="17">
        <v>2810.7049999999999</v>
      </c>
      <c r="F92" s="17">
        <v>33.283999999999999</v>
      </c>
      <c r="G92" s="17">
        <v>4149.1809999999996</v>
      </c>
      <c r="H92" s="19">
        <v>1032.9380000000001</v>
      </c>
      <c r="I92" s="19" t="s">
        <v>80</v>
      </c>
      <c r="J92" s="17"/>
    </row>
    <row r="93" spans="2:10" x14ac:dyDescent="0.2">
      <c r="B93" s="1" t="s">
        <v>173</v>
      </c>
      <c r="C93" s="16">
        <v>1386.057</v>
      </c>
      <c r="D93" s="17">
        <v>507.35399999999998</v>
      </c>
      <c r="E93" s="17">
        <v>931.16700000000003</v>
      </c>
      <c r="F93" s="19">
        <v>2.3050000000000002</v>
      </c>
      <c r="G93" s="17">
        <v>1651.0170000000001</v>
      </c>
      <c r="H93" s="19" t="s">
        <v>80</v>
      </c>
      <c r="I93" s="19" t="s">
        <v>80</v>
      </c>
      <c r="J93" s="17"/>
    </row>
    <row r="94" spans="2:10" x14ac:dyDescent="0.2">
      <c r="C94" s="16"/>
      <c r="D94" s="17"/>
      <c r="E94" s="17"/>
      <c r="F94" s="17"/>
      <c r="G94" s="17"/>
      <c r="H94" s="17"/>
      <c r="I94" s="17"/>
      <c r="J94" s="17"/>
    </row>
    <row r="95" spans="2:10" x14ac:dyDescent="0.2">
      <c r="B95" s="1" t="s">
        <v>174</v>
      </c>
      <c r="C95" s="16">
        <v>373.06299999999999</v>
      </c>
      <c r="D95" s="17">
        <v>413.28800000000001</v>
      </c>
      <c r="E95" s="17">
        <v>1116.9580000000001</v>
      </c>
      <c r="F95" s="17">
        <v>41.091999999999999</v>
      </c>
      <c r="G95" s="17">
        <v>1057.0820000000001</v>
      </c>
      <c r="H95" s="19" t="s">
        <v>80</v>
      </c>
      <c r="I95" s="19" t="s">
        <v>80</v>
      </c>
      <c r="J95" s="17"/>
    </row>
    <row r="96" spans="2:10" x14ac:dyDescent="0.2">
      <c r="B96" s="1" t="s">
        <v>175</v>
      </c>
      <c r="C96" s="16">
        <v>733.005</v>
      </c>
      <c r="D96" s="17">
        <v>210.304</v>
      </c>
      <c r="E96" s="17">
        <v>554.04200000000003</v>
      </c>
      <c r="F96" s="17">
        <v>20.846</v>
      </c>
      <c r="G96" s="17">
        <v>784.60900000000004</v>
      </c>
      <c r="H96" s="19" t="s">
        <v>80</v>
      </c>
      <c r="I96" s="19" t="s">
        <v>80</v>
      </c>
      <c r="J96" s="17"/>
    </row>
    <row r="97" spans="2:10" x14ac:dyDescent="0.2">
      <c r="B97" s="1" t="s">
        <v>176</v>
      </c>
      <c r="C97" s="16">
        <v>312.13200000000001</v>
      </c>
      <c r="D97" s="17">
        <v>146.98699999999999</v>
      </c>
      <c r="E97" s="17">
        <v>350.327</v>
      </c>
      <c r="F97" s="17">
        <v>39.506999999999998</v>
      </c>
      <c r="G97" s="17">
        <v>703.78200000000004</v>
      </c>
      <c r="H97" s="19" t="s">
        <v>80</v>
      </c>
      <c r="I97" s="19" t="s">
        <v>80</v>
      </c>
      <c r="J97" s="17"/>
    </row>
    <row r="98" spans="2:10" x14ac:dyDescent="0.2">
      <c r="B98" s="1" t="s">
        <v>177</v>
      </c>
      <c r="C98" s="16">
        <v>471.39699999999999</v>
      </c>
      <c r="D98" s="17">
        <v>222.911</v>
      </c>
      <c r="E98" s="17">
        <v>647.47199999999998</v>
      </c>
      <c r="F98" s="17">
        <v>24.974</v>
      </c>
      <c r="G98" s="17">
        <v>847.21699999999998</v>
      </c>
      <c r="H98" s="19" t="s">
        <v>80</v>
      </c>
      <c r="I98" s="19" t="s">
        <v>80</v>
      </c>
      <c r="J98" s="17"/>
    </row>
    <row r="99" spans="2:10" x14ac:dyDescent="0.2">
      <c r="B99" s="1" t="s">
        <v>178</v>
      </c>
      <c r="C99" s="16">
        <v>697.45500000000004</v>
      </c>
      <c r="D99" s="17">
        <v>247.24100000000001</v>
      </c>
      <c r="E99" s="17">
        <v>614.97400000000005</v>
      </c>
      <c r="F99" s="17">
        <v>34.728000000000002</v>
      </c>
      <c r="G99" s="17">
        <v>807.69500000000005</v>
      </c>
      <c r="H99" s="19" t="s">
        <v>80</v>
      </c>
      <c r="I99" s="19" t="s">
        <v>80</v>
      </c>
      <c r="J99" s="17"/>
    </row>
    <row r="100" spans="2:10" x14ac:dyDescent="0.2">
      <c r="B100" s="1" t="s">
        <v>179</v>
      </c>
      <c r="C100" s="16">
        <v>540.43899999999996</v>
      </c>
      <c r="D100" s="17">
        <v>162.387</v>
      </c>
      <c r="E100" s="17">
        <v>280.79599999999999</v>
      </c>
      <c r="F100" s="17">
        <v>11.881</v>
      </c>
      <c r="G100" s="17">
        <v>703.00400000000002</v>
      </c>
      <c r="H100" s="19" t="s">
        <v>80</v>
      </c>
      <c r="I100" s="19" t="s">
        <v>80</v>
      </c>
      <c r="J100" s="17"/>
    </row>
    <row r="101" spans="2:10" x14ac:dyDescent="0.2">
      <c r="B101" s="1" t="s">
        <v>180</v>
      </c>
      <c r="C101" s="16">
        <v>309.154</v>
      </c>
      <c r="D101" s="17">
        <v>146.92500000000001</v>
      </c>
      <c r="E101" s="17">
        <v>397.23899999999998</v>
      </c>
      <c r="F101" s="19">
        <v>7.2430000000000003</v>
      </c>
      <c r="G101" s="17">
        <v>417.97800000000001</v>
      </c>
      <c r="H101" s="19" t="s">
        <v>80</v>
      </c>
      <c r="I101" s="19" t="s">
        <v>80</v>
      </c>
      <c r="J101" s="17"/>
    </row>
    <row r="102" spans="2:10" x14ac:dyDescent="0.2">
      <c r="B102" s="1" t="s">
        <v>181</v>
      </c>
      <c r="C102" s="16">
        <v>598.29700000000003</v>
      </c>
      <c r="D102" s="17">
        <v>309.99900000000002</v>
      </c>
      <c r="E102" s="17">
        <v>931.27</v>
      </c>
      <c r="F102" s="19" t="s">
        <v>80</v>
      </c>
      <c r="G102" s="17">
        <v>812.16099999999994</v>
      </c>
      <c r="H102" s="19" t="s">
        <v>80</v>
      </c>
      <c r="I102" s="19" t="s">
        <v>80</v>
      </c>
      <c r="J102" s="17"/>
    </row>
    <row r="103" spans="2:10" x14ac:dyDescent="0.2">
      <c r="B103" s="1" t="s">
        <v>182</v>
      </c>
      <c r="C103" s="16">
        <v>1727.617</v>
      </c>
      <c r="D103" s="17">
        <v>478.01100000000002</v>
      </c>
      <c r="E103" s="17">
        <v>3952.9029999999998</v>
      </c>
      <c r="F103" s="17">
        <v>3.9020000000000001</v>
      </c>
      <c r="G103" s="17">
        <v>1155.47</v>
      </c>
      <c r="H103" s="19" t="s">
        <v>80</v>
      </c>
      <c r="I103" s="19" t="s">
        <v>80</v>
      </c>
      <c r="J103" s="17"/>
    </row>
    <row r="104" spans="2:10" x14ac:dyDescent="0.2">
      <c r="C104" s="15"/>
      <c r="I104" s="19"/>
    </row>
    <row r="105" spans="2:10" x14ac:dyDescent="0.2">
      <c r="B105" s="1" t="s">
        <v>183</v>
      </c>
      <c r="C105" s="16">
        <v>1610.43</v>
      </c>
      <c r="D105" s="17">
        <v>317.62299999999999</v>
      </c>
      <c r="E105" s="17">
        <v>691.92100000000005</v>
      </c>
      <c r="F105" s="17">
        <v>71.072000000000003</v>
      </c>
      <c r="G105" s="17">
        <v>1272.202</v>
      </c>
      <c r="H105" s="19" t="s">
        <v>80</v>
      </c>
      <c r="I105" s="19" t="s">
        <v>80</v>
      </c>
      <c r="J105" s="17"/>
    </row>
    <row r="106" spans="2:10" x14ac:dyDescent="0.2">
      <c r="B106" s="1" t="s">
        <v>184</v>
      </c>
      <c r="C106" s="16">
        <v>1063.7929999999999</v>
      </c>
      <c r="D106" s="17">
        <v>234.447</v>
      </c>
      <c r="E106" s="17">
        <v>576.06899999999996</v>
      </c>
      <c r="F106" s="17">
        <v>17.751999999999999</v>
      </c>
      <c r="G106" s="17">
        <v>1064.3520000000001</v>
      </c>
      <c r="H106" s="19" t="s">
        <v>80</v>
      </c>
      <c r="I106" s="19" t="s">
        <v>80</v>
      </c>
      <c r="J106" s="17"/>
    </row>
    <row r="107" spans="2:10" x14ac:dyDescent="0.2">
      <c r="B107" s="1" t="s">
        <v>185</v>
      </c>
      <c r="C107" s="16">
        <v>401.94299999999998</v>
      </c>
      <c r="D107" s="17">
        <v>520.30899999999997</v>
      </c>
      <c r="E107" s="17">
        <v>374.26100000000002</v>
      </c>
      <c r="F107" s="17">
        <v>26.792000000000002</v>
      </c>
      <c r="G107" s="17">
        <v>621.47799999999995</v>
      </c>
      <c r="H107" s="19" t="s">
        <v>80</v>
      </c>
      <c r="I107" s="19" t="s">
        <v>80</v>
      </c>
      <c r="J107" s="17"/>
    </row>
    <row r="108" spans="2:10" x14ac:dyDescent="0.2">
      <c r="B108" s="1" t="s">
        <v>186</v>
      </c>
      <c r="C108" s="16">
        <v>566.80899999999997</v>
      </c>
      <c r="D108" s="17">
        <v>177.60300000000001</v>
      </c>
      <c r="E108" s="17">
        <v>329.04700000000003</v>
      </c>
      <c r="F108" s="17">
        <v>4.7039999999999997</v>
      </c>
      <c r="G108" s="17">
        <v>654.71</v>
      </c>
      <c r="H108" s="19" t="s">
        <v>80</v>
      </c>
      <c r="I108" s="19" t="s">
        <v>80</v>
      </c>
      <c r="J108" s="17"/>
    </row>
    <row r="109" spans="2:10" x14ac:dyDescent="0.2">
      <c r="B109" s="1" t="s">
        <v>187</v>
      </c>
      <c r="C109" s="16">
        <v>107.511</v>
      </c>
      <c r="D109" s="17">
        <v>14.968999999999999</v>
      </c>
      <c r="E109" s="17">
        <v>72.126999999999995</v>
      </c>
      <c r="F109" s="19" t="s">
        <v>80</v>
      </c>
      <c r="G109" s="17">
        <v>341.428</v>
      </c>
      <c r="H109" s="19">
        <v>13.8</v>
      </c>
      <c r="I109" s="19" t="s">
        <v>80</v>
      </c>
      <c r="J109" s="17"/>
    </row>
    <row r="110" spans="2:10" x14ac:dyDescent="0.2">
      <c r="C110" s="15"/>
    </row>
    <row r="111" spans="2:10" x14ac:dyDescent="0.2">
      <c r="B111" s="1" t="s">
        <v>188</v>
      </c>
      <c r="C111" s="16">
        <v>452.40699999999998</v>
      </c>
      <c r="D111" s="17">
        <v>212.90899999999999</v>
      </c>
      <c r="E111" s="17">
        <v>825.17499999999995</v>
      </c>
      <c r="F111" s="17">
        <v>2.548</v>
      </c>
      <c r="G111" s="17">
        <v>1706.22</v>
      </c>
      <c r="H111" s="19">
        <v>109.018</v>
      </c>
      <c r="I111" s="19" t="s">
        <v>80</v>
      </c>
      <c r="J111" s="17"/>
    </row>
    <row r="112" spans="2:10" x14ac:dyDescent="0.2">
      <c r="B112" s="1" t="s">
        <v>189</v>
      </c>
      <c r="C112" s="16">
        <v>513.029</v>
      </c>
      <c r="D112" s="17">
        <v>116.776</v>
      </c>
      <c r="E112" s="17">
        <v>590.18200000000002</v>
      </c>
      <c r="F112" s="19">
        <v>37.15</v>
      </c>
      <c r="G112" s="17">
        <v>1533.2380000000001</v>
      </c>
      <c r="H112" s="19" t="s">
        <v>80</v>
      </c>
      <c r="I112" s="19" t="s">
        <v>80</v>
      </c>
      <c r="J112" s="17"/>
    </row>
    <row r="113" spans="2:10" x14ac:dyDescent="0.2">
      <c r="B113" s="1" t="s">
        <v>190</v>
      </c>
      <c r="C113" s="16">
        <v>471.97800000000001</v>
      </c>
      <c r="D113" s="17">
        <v>217.12700000000001</v>
      </c>
      <c r="E113" s="17">
        <v>1579.2090000000001</v>
      </c>
      <c r="F113" s="17">
        <v>11.548999999999999</v>
      </c>
      <c r="G113" s="17">
        <v>1112.1410000000001</v>
      </c>
      <c r="H113" s="19" t="s">
        <v>80</v>
      </c>
      <c r="I113" s="19" t="s">
        <v>80</v>
      </c>
      <c r="J113" s="17"/>
    </row>
    <row r="114" spans="2:10" x14ac:dyDescent="0.2">
      <c r="B114" s="1" t="s">
        <v>191</v>
      </c>
      <c r="C114" s="16">
        <v>712.07899999999995</v>
      </c>
      <c r="D114" s="17">
        <v>254.733</v>
      </c>
      <c r="E114" s="17">
        <v>913.89499999999998</v>
      </c>
      <c r="F114" s="17">
        <v>183.601</v>
      </c>
      <c r="G114" s="17">
        <v>935.22299999999996</v>
      </c>
      <c r="H114" s="19" t="s">
        <v>80</v>
      </c>
      <c r="I114" s="19">
        <v>109.018</v>
      </c>
      <c r="J114" s="17"/>
    </row>
    <row r="115" spans="2:10" x14ac:dyDescent="0.2">
      <c r="B115" s="1" t="s">
        <v>192</v>
      </c>
      <c r="C115" s="16">
        <v>491.31299999999999</v>
      </c>
      <c r="D115" s="17">
        <v>246.03</v>
      </c>
      <c r="E115" s="17">
        <v>431.12400000000002</v>
      </c>
      <c r="F115" s="17">
        <v>139.08699999999999</v>
      </c>
      <c r="G115" s="17">
        <v>1150.153</v>
      </c>
      <c r="H115" s="19" t="s">
        <v>80</v>
      </c>
      <c r="I115" s="19" t="s">
        <v>80</v>
      </c>
      <c r="J115" s="17"/>
    </row>
    <row r="116" spans="2:10" x14ac:dyDescent="0.2">
      <c r="B116" s="1"/>
      <c r="C116" s="16"/>
      <c r="D116" s="17"/>
      <c r="E116" s="17"/>
      <c r="F116" s="17"/>
      <c r="G116" s="17"/>
      <c r="H116" s="19"/>
      <c r="I116" s="19"/>
      <c r="J116" s="17"/>
    </row>
    <row r="117" spans="2:10" x14ac:dyDescent="0.2">
      <c r="B117" s="1" t="s">
        <v>193</v>
      </c>
      <c r="C117" s="16">
        <v>509.48899999999998</v>
      </c>
      <c r="D117" s="17">
        <v>128.57900000000001</v>
      </c>
      <c r="E117" s="17">
        <v>346.88600000000002</v>
      </c>
      <c r="F117" s="17">
        <v>0.64500000000000002</v>
      </c>
      <c r="G117" s="17">
        <v>274.358</v>
      </c>
      <c r="H117" s="19" t="s">
        <v>80</v>
      </c>
      <c r="I117" s="19" t="s">
        <v>80</v>
      </c>
      <c r="J117" s="17"/>
    </row>
    <row r="118" spans="2:10" x14ac:dyDescent="0.2">
      <c r="B118" s="1" t="s">
        <v>194</v>
      </c>
      <c r="C118" s="16">
        <v>617.26800000000003</v>
      </c>
      <c r="D118" s="17">
        <v>107.866</v>
      </c>
      <c r="E118" s="17">
        <v>249.19</v>
      </c>
      <c r="F118" s="17">
        <v>87.221999999999994</v>
      </c>
      <c r="G118" s="17">
        <v>409.51600000000002</v>
      </c>
      <c r="H118" s="19" t="s">
        <v>80</v>
      </c>
      <c r="I118" s="19" t="s">
        <v>80</v>
      </c>
      <c r="J118" s="17"/>
    </row>
    <row r="119" spans="2:10" x14ac:dyDescent="0.2">
      <c r="B119" s="1" t="s">
        <v>195</v>
      </c>
      <c r="C119" s="16">
        <v>318.64699999999999</v>
      </c>
      <c r="D119" s="17">
        <v>137.62299999999999</v>
      </c>
      <c r="E119" s="17">
        <v>272.27100000000002</v>
      </c>
      <c r="F119" s="17">
        <v>121.93899999999999</v>
      </c>
      <c r="G119" s="17">
        <v>564.19200000000001</v>
      </c>
      <c r="H119" s="19" t="s">
        <v>80</v>
      </c>
      <c r="I119" s="19" t="s">
        <v>80</v>
      </c>
      <c r="J119" s="17"/>
    </row>
    <row r="120" spans="2:10" x14ac:dyDescent="0.2">
      <c r="B120" s="1" t="s">
        <v>196</v>
      </c>
      <c r="C120" s="16">
        <v>859.65099999999995</v>
      </c>
      <c r="D120" s="17">
        <v>119.819</v>
      </c>
      <c r="E120" s="17">
        <v>362.14</v>
      </c>
      <c r="F120" s="17">
        <v>67.695999999999998</v>
      </c>
      <c r="G120" s="17">
        <v>832.49800000000005</v>
      </c>
      <c r="H120" s="19" t="s">
        <v>80</v>
      </c>
      <c r="I120" s="19" t="s">
        <v>80</v>
      </c>
      <c r="J120" s="17"/>
    </row>
    <row r="121" spans="2:10" x14ac:dyDescent="0.2">
      <c r="B121" s="1" t="s">
        <v>197</v>
      </c>
      <c r="C121" s="16">
        <v>944.26800000000003</v>
      </c>
      <c r="D121" s="17">
        <v>57.801000000000002</v>
      </c>
      <c r="E121" s="17">
        <v>208.57300000000001</v>
      </c>
      <c r="F121" s="17">
        <v>12.263999999999999</v>
      </c>
      <c r="G121" s="17">
        <v>534.28499999999997</v>
      </c>
      <c r="H121" s="19" t="s">
        <v>80</v>
      </c>
      <c r="I121" s="19" t="s">
        <v>80</v>
      </c>
      <c r="J121" s="17"/>
    </row>
    <row r="122" spans="2:10" x14ac:dyDescent="0.2">
      <c r="B122" s="1" t="s">
        <v>198</v>
      </c>
      <c r="C122" s="16">
        <v>459.685</v>
      </c>
      <c r="D122" s="17">
        <v>84.266000000000005</v>
      </c>
      <c r="E122" s="17">
        <v>147.215</v>
      </c>
      <c r="F122" s="17">
        <v>72.36</v>
      </c>
      <c r="G122" s="17">
        <v>783.97699999999998</v>
      </c>
      <c r="H122" s="19" t="s">
        <v>80</v>
      </c>
      <c r="I122" s="19" t="s">
        <v>80</v>
      </c>
      <c r="J122" s="17"/>
    </row>
    <row r="123" spans="2:10" x14ac:dyDescent="0.2">
      <c r="B123" s="1" t="s">
        <v>199</v>
      </c>
      <c r="C123" s="16">
        <v>718.49699999999996</v>
      </c>
      <c r="D123" s="17">
        <v>125.38200000000001</v>
      </c>
      <c r="E123" s="17">
        <v>527.56200000000001</v>
      </c>
      <c r="F123" s="17">
        <v>73.119</v>
      </c>
      <c r="G123" s="17">
        <v>793.31100000000004</v>
      </c>
      <c r="H123" s="19" t="s">
        <v>80</v>
      </c>
      <c r="I123" s="19" t="s">
        <v>80</v>
      </c>
      <c r="J123" s="17"/>
    </row>
    <row r="124" spans="2:10" x14ac:dyDescent="0.2">
      <c r="B124" s="1" t="s">
        <v>200</v>
      </c>
      <c r="C124" s="16">
        <v>906.21</v>
      </c>
      <c r="D124" s="17">
        <v>107.62</v>
      </c>
      <c r="E124" s="17">
        <v>345.28399999999999</v>
      </c>
      <c r="F124" s="17">
        <v>97.72</v>
      </c>
      <c r="G124" s="17">
        <v>792.58299999999997</v>
      </c>
      <c r="H124" s="19" t="s">
        <v>80</v>
      </c>
      <c r="I124" s="19" t="s">
        <v>80</v>
      </c>
      <c r="J124" s="17"/>
    </row>
    <row r="125" spans="2:10" x14ac:dyDescent="0.2">
      <c r="B125" s="1" t="s">
        <v>201</v>
      </c>
      <c r="C125" s="16">
        <v>754.16200000000003</v>
      </c>
      <c r="D125" s="17">
        <v>247.27600000000001</v>
      </c>
      <c r="E125" s="17">
        <v>885.86199999999997</v>
      </c>
      <c r="F125" s="17">
        <v>29.85</v>
      </c>
      <c r="G125" s="17">
        <v>850.99900000000002</v>
      </c>
      <c r="H125" s="19" t="s">
        <v>80</v>
      </c>
      <c r="I125" s="19" t="s">
        <v>80</v>
      </c>
      <c r="J125" s="17"/>
    </row>
    <row r="126" spans="2:10" x14ac:dyDescent="0.2">
      <c r="B126" s="1" t="s">
        <v>202</v>
      </c>
      <c r="C126" s="15">
        <v>635.67899999999997</v>
      </c>
      <c r="D126" s="3">
        <v>193.59399999999999</v>
      </c>
      <c r="E126" s="3">
        <v>430.94600000000003</v>
      </c>
      <c r="F126" s="3">
        <v>57.732999999999997</v>
      </c>
      <c r="G126" s="3">
        <v>825.03099999999995</v>
      </c>
      <c r="H126" s="19" t="s">
        <v>80</v>
      </c>
      <c r="I126" s="19" t="s">
        <v>80</v>
      </c>
      <c r="J126" s="17"/>
    </row>
    <row r="127" spans="2:10" x14ac:dyDescent="0.2">
      <c r="C127" s="16"/>
      <c r="D127" s="17"/>
      <c r="E127" s="17"/>
      <c r="F127" s="17"/>
      <c r="G127" s="17"/>
      <c r="H127" s="17"/>
      <c r="I127" s="19"/>
    </row>
    <row r="128" spans="2:10" x14ac:dyDescent="0.2">
      <c r="B128" s="1" t="s">
        <v>203</v>
      </c>
      <c r="C128" s="16">
        <v>1043.558</v>
      </c>
      <c r="D128" s="17">
        <v>467.04300000000001</v>
      </c>
      <c r="E128" s="17">
        <v>588.62900000000002</v>
      </c>
      <c r="F128" s="17">
        <v>19.370999999999999</v>
      </c>
      <c r="G128" s="17">
        <v>1000.299</v>
      </c>
      <c r="H128" s="19">
        <v>49.744</v>
      </c>
      <c r="I128" s="19" t="s">
        <v>80</v>
      </c>
      <c r="J128" s="17"/>
    </row>
    <row r="129" spans="2:10" x14ac:dyDescent="0.2">
      <c r="B129" s="1" t="s">
        <v>204</v>
      </c>
      <c r="C129" s="16">
        <v>534.06299999999999</v>
      </c>
      <c r="D129" s="17">
        <v>423.75</v>
      </c>
      <c r="E129" s="17">
        <v>317.18700000000001</v>
      </c>
      <c r="F129" s="17">
        <v>30.373999999999999</v>
      </c>
      <c r="G129" s="17">
        <v>511.91699999999997</v>
      </c>
      <c r="H129" s="19">
        <v>12</v>
      </c>
      <c r="I129" s="19" t="s">
        <v>80</v>
      </c>
      <c r="J129" s="17"/>
    </row>
    <row r="130" spans="2:10" x14ac:dyDescent="0.2">
      <c r="B130" s="1" t="s">
        <v>205</v>
      </c>
      <c r="C130" s="16">
        <v>186.33199999999999</v>
      </c>
      <c r="D130" s="17">
        <v>757.92399999999998</v>
      </c>
      <c r="E130" s="17">
        <v>254.29900000000001</v>
      </c>
      <c r="F130" s="17">
        <v>1.044</v>
      </c>
      <c r="G130" s="17">
        <v>387.74900000000002</v>
      </c>
      <c r="H130" s="19" t="s">
        <v>80</v>
      </c>
      <c r="I130" s="19" t="s">
        <v>80</v>
      </c>
      <c r="J130" s="17"/>
    </row>
    <row r="131" spans="2:10" x14ac:dyDescent="0.2">
      <c r="B131" s="1" t="s">
        <v>206</v>
      </c>
      <c r="C131" s="16">
        <v>511.85300000000001</v>
      </c>
      <c r="D131" s="17">
        <v>252.11600000000001</v>
      </c>
      <c r="E131" s="17">
        <v>472.31299999999999</v>
      </c>
      <c r="F131" s="19">
        <v>10.525</v>
      </c>
      <c r="G131" s="17">
        <v>1066.8630000000001</v>
      </c>
      <c r="H131" s="19" t="s">
        <v>80</v>
      </c>
      <c r="I131" s="19" t="s">
        <v>80</v>
      </c>
      <c r="J131" s="17"/>
    </row>
    <row r="132" spans="2:10" x14ac:dyDescent="0.2">
      <c r="B132" s="1" t="s">
        <v>207</v>
      </c>
      <c r="C132" s="16">
        <v>939.96900000000005</v>
      </c>
      <c r="D132" s="17">
        <v>201.43100000000001</v>
      </c>
      <c r="E132" s="17">
        <v>370.346</v>
      </c>
      <c r="F132" s="19">
        <v>13.448</v>
      </c>
      <c r="G132" s="17">
        <v>634.13199999999995</v>
      </c>
      <c r="H132" s="19">
        <v>15.5</v>
      </c>
      <c r="I132" s="19" t="s">
        <v>80</v>
      </c>
      <c r="J132" s="17"/>
    </row>
    <row r="133" spans="2:10" x14ac:dyDescent="0.2">
      <c r="B133" s="1" t="s">
        <v>208</v>
      </c>
      <c r="C133" s="16">
        <v>244.86799999999999</v>
      </c>
      <c r="D133" s="17">
        <v>192.494</v>
      </c>
      <c r="E133" s="17">
        <v>924.10699999999997</v>
      </c>
      <c r="F133" s="17">
        <v>0.52700000000000002</v>
      </c>
      <c r="G133" s="17">
        <v>542.74900000000002</v>
      </c>
      <c r="H133" s="19" t="s">
        <v>80</v>
      </c>
      <c r="I133" s="19" t="s">
        <v>80</v>
      </c>
      <c r="J133" s="17"/>
    </row>
    <row r="134" spans="2:10" x14ac:dyDescent="0.2">
      <c r="B134" s="1" t="s">
        <v>209</v>
      </c>
      <c r="C134" s="15">
        <v>424.94200000000001</v>
      </c>
      <c r="D134" s="3">
        <v>303.24299999999999</v>
      </c>
      <c r="E134" s="3">
        <v>782.77800000000002</v>
      </c>
      <c r="F134" s="3">
        <v>21.318999999999999</v>
      </c>
      <c r="G134" s="3">
        <v>879.65499999999997</v>
      </c>
      <c r="H134" s="19" t="s">
        <v>80</v>
      </c>
      <c r="I134" s="19" t="s">
        <v>80</v>
      </c>
      <c r="J134" s="17"/>
    </row>
    <row r="135" spans="2:10" x14ac:dyDescent="0.2">
      <c r="C135" s="16"/>
      <c r="D135" s="17"/>
      <c r="E135" s="17"/>
      <c r="F135" s="17"/>
      <c r="G135" s="17"/>
      <c r="H135" s="19"/>
      <c r="I135" s="19"/>
    </row>
    <row r="136" spans="2:10" x14ac:dyDescent="0.2">
      <c r="B136" s="1" t="s">
        <v>210</v>
      </c>
      <c r="C136" s="16">
        <v>958.57299999999998</v>
      </c>
      <c r="D136" s="17">
        <v>485.88600000000002</v>
      </c>
      <c r="E136" s="17">
        <v>706.92899999999997</v>
      </c>
      <c r="F136" s="19">
        <v>5.3810000000000002</v>
      </c>
      <c r="G136" s="17">
        <v>1064.4159999999999</v>
      </c>
      <c r="H136" s="19">
        <v>50</v>
      </c>
      <c r="I136" s="19" t="s">
        <v>80</v>
      </c>
      <c r="J136" s="17"/>
    </row>
    <row r="137" spans="2:10" x14ac:dyDescent="0.2">
      <c r="B137" s="1" t="s">
        <v>211</v>
      </c>
      <c r="C137" s="16">
        <v>629.52599999999995</v>
      </c>
      <c r="D137" s="17">
        <v>60.344000000000001</v>
      </c>
      <c r="E137" s="17">
        <v>178.7</v>
      </c>
      <c r="F137" s="19" t="s">
        <v>80</v>
      </c>
      <c r="G137" s="17">
        <v>86.656000000000006</v>
      </c>
      <c r="H137" s="19" t="s">
        <v>80</v>
      </c>
      <c r="I137" s="19" t="s">
        <v>80</v>
      </c>
      <c r="J137" s="17"/>
    </row>
    <row r="138" spans="2:10" x14ac:dyDescent="0.2">
      <c r="B138" s="1" t="s">
        <v>212</v>
      </c>
      <c r="C138" s="16">
        <v>392.02</v>
      </c>
      <c r="D138" s="17">
        <v>219.01</v>
      </c>
      <c r="E138" s="17">
        <v>260.62299999999999</v>
      </c>
      <c r="F138" s="19" t="s">
        <v>80</v>
      </c>
      <c r="G138" s="17">
        <v>448.38200000000001</v>
      </c>
      <c r="H138" s="19" t="s">
        <v>80</v>
      </c>
      <c r="I138" s="19" t="s">
        <v>80</v>
      </c>
      <c r="J138" s="17"/>
    </row>
    <row r="139" spans="2:10" x14ac:dyDescent="0.2">
      <c r="B139" s="1" t="s">
        <v>213</v>
      </c>
      <c r="C139" s="16">
        <v>577.125</v>
      </c>
      <c r="D139" s="17">
        <v>162.45699999999999</v>
      </c>
      <c r="E139" s="17">
        <v>251.196</v>
      </c>
      <c r="F139" s="17">
        <v>118.114</v>
      </c>
      <c r="G139" s="17">
        <v>606.72199999999998</v>
      </c>
      <c r="H139" s="19" t="s">
        <v>80</v>
      </c>
      <c r="I139" s="19" t="s">
        <v>80</v>
      </c>
      <c r="J139" s="17"/>
    </row>
    <row r="140" spans="2:10" x14ac:dyDescent="0.2">
      <c r="B140" s="1" t="s">
        <v>214</v>
      </c>
      <c r="C140" s="16">
        <v>390.666</v>
      </c>
      <c r="D140" s="17">
        <v>42.058</v>
      </c>
      <c r="E140" s="17">
        <v>156.012</v>
      </c>
      <c r="F140" s="17">
        <v>23.289000000000001</v>
      </c>
      <c r="G140" s="17">
        <v>470.14499999999998</v>
      </c>
      <c r="H140" s="19" t="s">
        <v>80</v>
      </c>
      <c r="I140" s="19" t="s">
        <v>80</v>
      </c>
      <c r="J140" s="17"/>
    </row>
    <row r="141" spans="2:10" x14ac:dyDescent="0.2">
      <c r="B141" s="1" t="s">
        <v>215</v>
      </c>
      <c r="C141" s="16">
        <v>740.59</v>
      </c>
      <c r="D141" s="17">
        <v>208.364</v>
      </c>
      <c r="E141" s="17">
        <v>239.709</v>
      </c>
      <c r="F141" s="19">
        <v>34.774000000000001</v>
      </c>
      <c r="G141" s="17">
        <v>523.26599999999996</v>
      </c>
      <c r="H141" s="19" t="s">
        <v>80</v>
      </c>
      <c r="I141" s="19" t="s">
        <v>80</v>
      </c>
      <c r="J141" s="17"/>
    </row>
    <row r="142" spans="2:10" x14ac:dyDescent="0.2">
      <c r="B142" s="1" t="s">
        <v>216</v>
      </c>
      <c r="C142" s="15">
        <v>149.77199999999999</v>
      </c>
      <c r="D142" s="23">
        <v>16.094000000000001</v>
      </c>
      <c r="E142" s="23">
        <v>70.831000000000003</v>
      </c>
      <c r="F142" s="23">
        <v>8.3800000000000008</v>
      </c>
      <c r="G142" s="23">
        <v>307.72500000000002</v>
      </c>
      <c r="H142" s="19" t="s">
        <v>80</v>
      </c>
      <c r="I142" s="19" t="s">
        <v>80</v>
      </c>
      <c r="J142" s="17"/>
    </row>
    <row r="143" spans="2:10" ht="18" thickBot="1" x14ac:dyDescent="0.25">
      <c r="B143" s="6"/>
      <c r="C143" s="22"/>
      <c r="D143" s="6"/>
      <c r="E143" s="6"/>
      <c r="F143" s="6"/>
      <c r="G143" s="6"/>
      <c r="H143" s="6"/>
      <c r="I143" s="6"/>
      <c r="J143" s="23"/>
    </row>
    <row r="144" spans="2:10" x14ac:dyDescent="0.2">
      <c r="C144" s="1" t="s">
        <v>98</v>
      </c>
    </row>
    <row r="145" spans="1:1" x14ac:dyDescent="0.2">
      <c r="A145" s="1"/>
    </row>
  </sheetData>
  <phoneticPr fontId="2"/>
  <pageMargins left="0.43" right="0.43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72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1"/>
  <sheetViews>
    <sheetView showGridLines="0" zoomScale="75" workbookViewId="0">
      <selection activeCell="M30" sqref="M30"/>
    </sheetView>
  </sheetViews>
  <sheetFormatPr defaultColWidth="13.375" defaultRowHeight="17.25" x14ac:dyDescent="0.2"/>
  <cols>
    <col min="1" max="1" width="13.375" style="3" customWidth="1"/>
    <col min="2" max="2" width="2.125" style="3" customWidth="1"/>
    <col min="3" max="4" width="3.375" style="3" customWidth="1"/>
    <col min="5" max="5" width="17.125" style="3" customWidth="1"/>
    <col min="6" max="6" width="14.625" style="3" customWidth="1"/>
    <col min="7" max="256" width="13.375" style="3"/>
    <col min="257" max="257" width="13.375" style="3" customWidth="1"/>
    <col min="258" max="258" width="2.125" style="3" customWidth="1"/>
    <col min="259" max="260" width="3.375" style="3" customWidth="1"/>
    <col min="261" max="261" width="17.125" style="3" customWidth="1"/>
    <col min="262" max="262" width="14.625" style="3" customWidth="1"/>
    <col min="263" max="512" width="13.375" style="3"/>
    <col min="513" max="513" width="13.375" style="3" customWidth="1"/>
    <col min="514" max="514" width="2.125" style="3" customWidth="1"/>
    <col min="515" max="516" width="3.375" style="3" customWidth="1"/>
    <col min="517" max="517" width="17.125" style="3" customWidth="1"/>
    <col min="518" max="518" width="14.625" style="3" customWidth="1"/>
    <col min="519" max="768" width="13.375" style="3"/>
    <col min="769" max="769" width="13.375" style="3" customWidth="1"/>
    <col min="770" max="770" width="2.125" style="3" customWidth="1"/>
    <col min="771" max="772" width="3.375" style="3" customWidth="1"/>
    <col min="773" max="773" width="17.125" style="3" customWidth="1"/>
    <col min="774" max="774" width="14.625" style="3" customWidth="1"/>
    <col min="775" max="1024" width="13.375" style="3"/>
    <col min="1025" max="1025" width="13.375" style="3" customWidth="1"/>
    <col min="1026" max="1026" width="2.125" style="3" customWidth="1"/>
    <col min="1027" max="1028" width="3.375" style="3" customWidth="1"/>
    <col min="1029" max="1029" width="17.125" style="3" customWidth="1"/>
    <col min="1030" max="1030" width="14.625" style="3" customWidth="1"/>
    <col min="1031" max="1280" width="13.375" style="3"/>
    <col min="1281" max="1281" width="13.375" style="3" customWidth="1"/>
    <col min="1282" max="1282" width="2.125" style="3" customWidth="1"/>
    <col min="1283" max="1284" width="3.375" style="3" customWidth="1"/>
    <col min="1285" max="1285" width="17.125" style="3" customWidth="1"/>
    <col min="1286" max="1286" width="14.625" style="3" customWidth="1"/>
    <col min="1287" max="1536" width="13.375" style="3"/>
    <col min="1537" max="1537" width="13.375" style="3" customWidth="1"/>
    <col min="1538" max="1538" width="2.125" style="3" customWidth="1"/>
    <col min="1539" max="1540" width="3.375" style="3" customWidth="1"/>
    <col min="1541" max="1541" width="17.125" style="3" customWidth="1"/>
    <col min="1542" max="1542" width="14.625" style="3" customWidth="1"/>
    <col min="1543" max="1792" width="13.375" style="3"/>
    <col min="1793" max="1793" width="13.375" style="3" customWidth="1"/>
    <col min="1794" max="1794" width="2.125" style="3" customWidth="1"/>
    <col min="1795" max="1796" width="3.375" style="3" customWidth="1"/>
    <col min="1797" max="1797" width="17.125" style="3" customWidth="1"/>
    <col min="1798" max="1798" width="14.625" style="3" customWidth="1"/>
    <col min="1799" max="2048" width="13.375" style="3"/>
    <col min="2049" max="2049" width="13.375" style="3" customWidth="1"/>
    <col min="2050" max="2050" width="2.125" style="3" customWidth="1"/>
    <col min="2051" max="2052" width="3.375" style="3" customWidth="1"/>
    <col min="2053" max="2053" width="17.125" style="3" customWidth="1"/>
    <col min="2054" max="2054" width="14.625" style="3" customWidth="1"/>
    <col min="2055" max="2304" width="13.375" style="3"/>
    <col min="2305" max="2305" width="13.375" style="3" customWidth="1"/>
    <col min="2306" max="2306" width="2.125" style="3" customWidth="1"/>
    <col min="2307" max="2308" width="3.375" style="3" customWidth="1"/>
    <col min="2309" max="2309" width="17.125" style="3" customWidth="1"/>
    <col min="2310" max="2310" width="14.625" style="3" customWidth="1"/>
    <col min="2311" max="2560" width="13.375" style="3"/>
    <col min="2561" max="2561" width="13.375" style="3" customWidth="1"/>
    <col min="2562" max="2562" width="2.125" style="3" customWidth="1"/>
    <col min="2563" max="2564" width="3.375" style="3" customWidth="1"/>
    <col min="2565" max="2565" width="17.125" style="3" customWidth="1"/>
    <col min="2566" max="2566" width="14.625" style="3" customWidth="1"/>
    <col min="2567" max="2816" width="13.375" style="3"/>
    <col min="2817" max="2817" width="13.375" style="3" customWidth="1"/>
    <col min="2818" max="2818" width="2.125" style="3" customWidth="1"/>
    <col min="2819" max="2820" width="3.375" style="3" customWidth="1"/>
    <col min="2821" max="2821" width="17.125" style="3" customWidth="1"/>
    <col min="2822" max="2822" width="14.625" style="3" customWidth="1"/>
    <col min="2823" max="3072" width="13.375" style="3"/>
    <col min="3073" max="3073" width="13.375" style="3" customWidth="1"/>
    <col min="3074" max="3074" width="2.125" style="3" customWidth="1"/>
    <col min="3075" max="3076" width="3.375" style="3" customWidth="1"/>
    <col min="3077" max="3077" width="17.125" style="3" customWidth="1"/>
    <col min="3078" max="3078" width="14.625" style="3" customWidth="1"/>
    <col min="3079" max="3328" width="13.375" style="3"/>
    <col min="3329" max="3329" width="13.375" style="3" customWidth="1"/>
    <col min="3330" max="3330" width="2.125" style="3" customWidth="1"/>
    <col min="3331" max="3332" width="3.375" style="3" customWidth="1"/>
    <col min="3333" max="3333" width="17.125" style="3" customWidth="1"/>
    <col min="3334" max="3334" width="14.625" style="3" customWidth="1"/>
    <col min="3335" max="3584" width="13.375" style="3"/>
    <col min="3585" max="3585" width="13.375" style="3" customWidth="1"/>
    <col min="3586" max="3586" width="2.125" style="3" customWidth="1"/>
    <col min="3587" max="3588" width="3.375" style="3" customWidth="1"/>
    <col min="3589" max="3589" width="17.125" style="3" customWidth="1"/>
    <col min="3590" max="3590" width="14.625" style="3" customWidth="1"/>
    <col min="3591" max="3840" width="13.375" style="3"/>
    <col min="3841" max="3841" width="13.375" style="3" customWidth="1"/>
    <col min="3842" max="3842" width="2.125" style="3" customWidth="1"/>
    <col min="3843" max="3844" width="3.375" style="3" customWidth="1"/>
    <col min="3845" max="3845" width="17.125" style="3" customWidth="1"/>
    <col min="3846" max="3846" width="14.625" style="3" customWidth="1"/>
    <col min="3847" max="4096" width="13.375" style="3"/>
    <col min="4097" max="4097" width="13.375" style="3" customWidth="1"/>
    <col min="4098" max="4098" width="2.125" style="3" customWidth="1"/>
    <col min="4099" max="4100" width="3.375" style="3" customWidth="1"/>
    <col min="4101" max="4101" width="17.125" style="3" customWidth="1"/>
    <col min="4102" max="4102" width="14.625" style="3" customWidth="1"/>
    <col min="4103" max="4352" width="13.375" style="3"/>
    <col min="4353" max="4353" width="13.375" style="3" customWidth="1"/>
    <col min="4354" max="4354" width="2.125" style="3" customWidth="1"/>
    <col min="4355" max="4356" width="3.375" style="3" customWidth="1"/>
    <col min="4357" max="4357" width="17.125" style="3" customWidth="1"/>
    <col min="4358" max="4358" width="14.625" style="3" customWidth="1"/>
    <col min="4359" max="4608" width="13.375" style="3"/>
    <col min="4609" max="4609" width="13.375" style="3" customWidth="1"/>
    <col min="4610" max="4610" width="2.125" style="3" customWidth="1"/>
    <col min="4611" max="4612" width="3.375" style="3" customWidth="1"/>
    <col min="4613" max="4613" width="17.125" style="3" customWidth="1"/>
    <col min="4614" max="4614" width="14.625" style="3" customWidth="1"/>
    <col min="4615" max="4864" width="13.375" style="3"/>
    <col min="4865" max="4865" width="13.375" style="3" customWidth="1"/>
    <col min="4866" max="4866" width="2.125" style="3" customWidth="1"/>
    <col min="4867" max="4868" width="3.375" style="3" customWidth="1"/>
    <col min="4869" max="4869" width="17.125" style="3" customWidth="1"/>
    <col min="4870" max="4870" width="14.625" style="3" customWidth="1"/>
    <col min="4871" max="5120" width="13.375" style="3"/>
    <col min="5121" max="5121" width="13.375" style="3" customWidth="1"/>
    <col min="5122" max="5122" width="2.125" style="3" customWidth="1"/>
    <col min="5123" max="5124" width="3.375" style="3" customWidth="1"/>
    <col min="5125" max="5125" width="17.125" style="3" customWidth="1"/>
    <col min="5126" max="5126" width="14.625" style="3" customWidth="1"/>
    <col min="5127" max="5376" width="13.375" style="3"/>
    <col min="5377" max="5377" width="13.375" style="3" customWidth="1"/>
    <col min="5378" max="5378" width="2.125" style="3" customWidth="1"/>
    <col min="5379" max="5380" width="3.375" style="3" customWidth="1"/>
    <col min="5381" max="5381" width="17.125" style="3" customWidth="1"/>
    <col min="5382" max="5382" width="14.625" style="3" customWidth="1"/>
    <col min="5383" max="5632" width="13.375" style="3"/>
    <col min="5633" max="5633" width="13.375" style="3" customWidth="1"/>
    <col min="5634" max="5634" width="2.125" style="3" customWidth="1"/>
    <col min="5635" max="5636" width="3.375" style="3" customWidth="1"/>
    <col min="5637" max="5637" width="17.125" style="3" customWidth="1"/>
    <col min="5638" max="5638" width="14.625" style="3" customWidth="1"/>
    <col min="5639" max="5888" width="13.375" style="3"/>
    <col min="5889" max="5889" width="13.375" style="3" customWidth="1"/>
    <col min="5890" max="5890" width="2.125" style="3" customWidth="1"/>
    <col min="5891" max="5892" width="3.375" style="3" customWidth="1"/>
    <col min="5893" max="5893" width="17.125" style="3" customWidth="1"/>
    <col min="5894" max="5894" width="14.625" style="3" customWidth="1"/>
    <col min="5895" max="6144" width="13.375" style="3"/>
    <col min="6145" max="6145" width="13.375" style="3" customWidth="1"/>
    <col min="6146" max="6146" width="2.125" style="3" customWidth="1"/>
    <col min="6147" max="6148" width="3.375" style="3" customWidth="1"/>
    <col min="6149" max="6149" width="17.125" style="3" customWidth="1"/>
    <col min="6150" max="6150" width="14.625" style="3" customWidth="1"/>
    <col min="6151" max="6400" width="13.375" style="3"/>
    <col min="6401" max="6401" width="13.375" style="3" customWidth="1"/>
    <col min="6402" max="6402" width="2.125" style="3" customWidth="1"/>
    <col min="6403" max="6404" width="3.375" style="3" customWidth="1"/>
    <col min="6405" max="6405" width="17.125" style="3" customWidth="1"/>
    <col min="6406" max="6406" width="14.625" style="3" customWidth="1"/>
    <col min="6407" max="6656" width="13.375" style="3"/>
    <col min="6657" max="6657" width="13.375" style="3" customWidth="1"/>
    <col min="6658" max="6658" width="2.125" style="3" customWidth="1"/>
    <col min="6659" max="6660" width="3.375" style="3" customWidth="1"/>
    <col min="6661" max="6661" width="17.125" style="3" customWidth="1"/>
    <col min="6662" max="6662" width="14.625" style="3" customWidth="1"/>
    <col min="6663" max="6912" width="13.375" style="3"/>
    <col min="6913" max="6913" width="13.375" style="3" customWidth="1"/>
    <col min="6914" max="6914" width="2.125" style="3" customWidth="1"/>
    <col min="6915" max="6916" width="3.375" style="3" customWidth="1"/>
    <col min="6917" max="6917" width="17.125" style="3" customWidth="1"/>
    <col min="6918" max="6918" width="14.625" style="3" customWidth="1"/>
    <col min="6919" max="7168" width="13.375" style="3"/>
    <col min="7169" max="7169" width="13.375" style="3" customWidth="1"/>
    <col min="7170" max="7170" width="2.125" style="3" customWidth="1"/>
    <col min="7171" max="7172" width="3.375" style="3" customWidth="1"/>
    <col min="7173" max="7173" width="17.125" style="3" customWidth="1"/>
    <col min="7174" max="7174" width="14.625" style="3" customWidth="1"/>
    <col min="7175" max="7424" width="13.375" style="3"/>
    <col min="7425" max="7425" width="13.375" style="3" customWidth="1"/>
    <col min="7426" max="7426" width="2.125" style="3" customWidth="1"/>
    <col min="7427" max="7428" width="3.375" style="3" customWidth="1"/>
    <col min="7429" max="7429" width="17.125" style="3" customWidth="1"/>
    <col min="7430" max="7430" width="14.625" style="3" customWidth="1"/>
    <col min="7431" max="7680" width="13.375" style="3"/>
    <col min="7681" max="7681" width="13.375" style="3" customWidth="1"/>
    <col min="7682" max="7682" width="2.125" style="3" customWidth="1"/>
    <col min="7683" max="7684" width="3.375" style="3" customWidth="1"/>
    <col min="7685" max="7685" width="17.125" style="3" customWidth="1"/>
    <col min="7686" max="7686" width="14.625" style="3" customWidth="1"/>
    <col min="7687" max="7936" width="13.375" style="3"/>
    <col min="7937" max="7937" width="13.375" style="3" customWidth="1"/>
    <col min="7938" max="7938" width="2.125" style="3" customWidth="1"/>
    <col min="7939" max="7940" width="3.375" style="3" customWidth="1"/>
    <col min="7941" max="7941" width="17.125" style="3" customWidth="1"/>
    <col min="7942" max="7942" width="14.625" style="3" customWidth="1"/>
    <col min="7943" max="8192" width="13.375" style="3"/>
    <col min="8193" max="8193" width="13.375" style="3" customWidth="1"/>
    <col min="8194" max="8194" width="2.125" style="3" customWidth="1"/>
    <col min="8195" max="8196" width="3.375" style="3" customWidth="1"/>
    <col min="8197" max="8197" width="17.125" style="3" customWidth="1"/>
    <col min="8198" max="8198" width="14.625" style="3" customWidth="1"/>
    <col min="8199" max="8448" width="13.375" style="3"/>
    <col min="8449" max="8449" width="13.375" style="3" customWidth="1"/>
    <col min="8450" max="8450" width="2.125" style="3" customWidth="1"/>
    <col min="8451" max="8452" width="3.375" style="3" customWidth="1"/>
    <col min="8453" max="8453" width="17.125" style="3" customWidth="1"/>
    <col min="8454" max="8454" width="14.625" style="3" customWidth="1"/>
    <col min="8455" max="8704" width="13.375" style="3"/>
    <col min="8705" max="8705" width="13.375" style="3" customWidth="1"/>
    <col min="8706" max="8706" width="2.125" style="3" customWidth="1"/>
    <col min="8707" max="8708" width="3.375" style="3" customWidth="1"/>
    <col min="8709" max="8709" width="17.125" style="3" customWidth="1"/>
    <col min="8710" max="8710" width="14.625" style="3" customWidth="1"/>
    <col min="8711" max="8960" width="13.375" style="3"/>
    <col min="8961" max="8961" width="13.375" style="3" customWidth="1"/>
    <col min="8962" max="8962" width="2.125" style="3" customWidth="1"/>
    <col min="8963" max="8964" width="3.375" style="3" customWidth="1"/>
    <col min="8965" max="8965" width="17.125" style="3" customWidth="1"/>
    <col min="8966" max="8966" width="14.625" style="3" customWidth="1"/>
    <col min="8967" max="9216" width="13.375" style="3"/>
    <col min="9217" max="9217" width="13.375" style="3" customWidth="1"/>
    <col min="9218" max="9218" width="2.125" style="3" customWidth="1"/>
    <col min="9219" max="9220" width="3.375" style="3" customWidth="1"/>
    <col min="9221" max="9221" width="17.125" style="3" customWidth="1"/>
    <col min="9222" max="9222" width="14.625" style="3" customWidth="1"/>
    <col min="9223" max="9472" width="13.375" style="3"/>
    <col min="9473" max="9473" width="13.375" style="3" customWidth="1"/>
    <col min="9474" max="9474" width="2.125" style="3" customWidth="1"/>
    <col min="9475" max="9476" width="3.375" style="3" customWidth="1"/>
    <col min="9477" max="9477" width="17.125" style="3" customWidth="1"/>
    <col min="9478" max="9478" width="14.625" style="3" customWidth="1"/>
    <col min="9479" max="9728" width="13.375" style="3"/>
    <col min="9729" max="9729" width="13.375" style="3" customWidth="1"/>
    <col min="9730" max="9730" width="2.125" style="3" customWidth="1"/>
    <col min="9731" max="9732" width="3.375" style="3" customWidth="1"/>
    <col min="9733" max="9733" width="17.125" style="3" customWidth="1"/>
    <col min="9734" max="9734" width="14.625" style="3" customWidth="1"/>
    <col min="9735" max="9984" width="13.375" style="3"/>
    <col min="9985" max="9985" width="13.375" style="3" customWidth="1"/>
    <col min="9986" max="9986" width="2.125" style="3" customWidth="1"/>
    <col min="9987" max="9988" width="3.375" style="3" customWidth="1"/>
    <col min="9989" max="9989" width="17.125" style="3" customWidth="1"/>
    <col min="9990" max="9990" width="14.625" style="3" customWidth="1"/>
    <col min="9991" max="10240" width="13.375" style="3"/>
    <col min="10241" max="10241" width="13.375" style="3" customWidth="1"/>
    <col min="10242" max="10242" width="2.125" style="3" customWidth="1"/>
    <col min="10243" max="10244" width="3.375" style="3" customWidth="1"/>
    <col min="10245" max="10245" width="17.125" style="3" customWidth="1"/>
    <col min="10246" max="10246" width="14.625" style="3" customWidth="1"/>
    <col min="10247" max="10496" width="13.375" style="3"/>
    <col min="10497" max="10497" width="13.375" style="3" customWidth="1"/>
    <col min="10498" max="10498" width="2.125" style="3" customWidth="1"/>
    <col min="10499" max="10500" width="3.375" style="3" customWidth="1"/>
    <col min="10501" max="10501" width="17.125" style="3" customWidth="1"/>
    <col min="10502" max="10502" width="14.625" style="3" customWidth="1"/>
    <col min="10503" max="10752" width="13.375" style="3"/>
    <col min="10753" max="10753" width="13.375" style="3" customWidth="1"/>
    <col min="10754" max="10754" width="2.125" style="3" customWidth="1"/>
    <col min="10755" max="10756" width="3.375" style="3" customWidth="1"/>
    <col min="10757" max="10757" width="17.125" style="3" customWidth="1"/>
    <col min="10758" max="10758" width="14.625" style="3" customWidth="1"/>
    <col min="10759" max="11008" width="13.375" style="3"/>
    <col min="11009" max="11009" width="13.375" style="3" customWidth="1"/>
    <col min="11010" max="11010" width="2.125" style="3" customWidth="1"/>
    <col min="11011" max="11012" width="3.375" style="3" customWidth="1"/>
    <col min="11013" max="11013" width="17.125" style="3" customWidth="1"/>
    <col min="11014" max="11014" width="14.625" style="3" customWidth="1"/>
    <col min="11015" max="11264" width="13.375" style="3"/>
    <col min="11265" max="11265" width="13.375" style="3" customWidth="1"/>
    <col min="11266" max="11266" width="2.125" style="3" customWidth="1"/>
    <col min="11267" max="11268" width="3.375" style="3" customWidth="1"/>
    <col min="11269" max="11269" width="17.125" style="3" customWidth="1"/>
    <col min="11270" max="11270" width="14.625" style="3" customWidth="1"/>
    <col min="11271" max="11520" width="13.375" style="3"/>
    <col min="11521" max="11521" width="13.375" style="3" customWidth="1"/>
    <col min="11522" max="11522" width="2.125" style="3" customWidth="1"/>
    <col min="11523" max="11524" width="3.375" style="3" customWidth="1"/>
    <col min="11525" max="11525" width="17.125" style="3" customWidth="1"/>
    <col min="11526" max="11526" width="14.625" style="3" customWidth="1"/>
    <col min="11527" max="11776" width="13.375" style="3"/>
    <col min="11777" max="11777" width="13.375" style="3" customWidth="1"/>
    <col min="11778" max="11778" width="2.125" style="3" customWidth="1"/>
    <col min="11779" max="11780" width="3.375" style="3" customWidth="1"/>
    <col min="11781" max="11781" width="17.125" style="3" customWidth="1"/>
    <col min="11782" max="11782" width="14.625" style="3" customWidth="1"/>
    <col min="11783" max="12032" width="13.375" style="3"/>
    <col min="12033" max="12033" width="13.375" style="3" customWidth="1"/>
    <col min="12034" max="12034" width="2.125" style="3" customWidth="1"/>
    <col min="12035" max="12036" width="3.375" style="3" customWidth="1"/>
    <col min="12037" max="12037" width="17.125" style="3" customWidth="1"/>
    <col min="12038" max="12038" width="14.625" style="3" customWidth="1"/>
    <col min="12039" max="12288" width="13.375" style="3"/>
    <col min="12289" max="12289" width="13.375" style="3" customWidth="1"/>
    <col min="12290" max="12290" width="2.125" style="3" customWidth="1"/>
    <col min="12291" max="12292" width="3.375" style="3" customWidth="1"/>
    <col min="12293" max="12293" width="17.125" style="3" customWidth="1"/>
    <col min="12294" max="12294" width="14.625" style="3" customWidth="1"/>
    <col min="12295" max="12544" width="13.375" style="3"/>
    <col min="12545" max="12545" width="13.375" style="3" customWidth="1"/>
    <col min="12546" max="12546" width="2.125" style="3" customWidth="1"/>
    <col min="12547" max="12548" width="3.375" style="3" customWidth="1"/>
    <col min="12549" max="12549" width="17.125" style="3" customWidth="1"/>
    <col min="12550" max="12550" width="14.625" style="3" customWidth="1"/>
    <col min="12551" max="12800" width="13.375" style="3"/>
    <col min="12801" max="12801" width="13.375" style="3" customWidth="1"/>
    <col min="12802" max="12802" width="2.125" style="3" customWidth="1"/>
    <col min="12803" max="12804" width="3.375" style="3" customWidth="1"/>
    <col min="12805" max="12805" width="17.125" style="3" customWidth="1"/>
    <col min="12806" max="12806" width="14.625" style="3" customWidth="1"/>
    <col min="12807" max="13056" width="13.375" style="3"/>
    <col min="13057" max="13057" width="13.375" style="3" customWidth="1"/>
    <col min="13058" max="13058" width="2.125" style="3" customWidth="1"/>
    <col min="13059" max="13060" width="3.375" style="3" customWidth="1"/>
    <col min="13061" max="13061" width="17.125" style="3" customWidth="1"/>
    <col min="13062" max="13062" width="14.625" style="3" customWidth="1"/>
    <col min="13063" max="13312" width="13.375" style="3"/>
    <col min="13313" max="13313" width="13.375" style="3" customWidth="1"/>
    <col min="13314" max="13314" width="2.125" style="3" customWidth="1"/>
    <col min="13315" max="13316" width="3.375" style="3" customWidth="1"/>
    <col min="13317" max="13317" width="17.125" style="3" customWidth="1"/>
    <col min="13318" max="13318" width="14.625" style="3" customWidth="1"/>
    <col min="13319" max="13568" width="13.375" style="3"/>
    <col min="13569" max="13569" width="13.375" style="3" customWidth="1"/>
    <col min="13570" max="13570" width="2.125" style="3" customWidth="1"/>
    <col min="13571" max="13572" width="3.375" style="3" customWidth="1"/>
    <col min="13573" max="13573" width="17.125" style="3" customWidth="1"/>
    <col min="13574" max="13574" width="14.625" style="3" customWidth="1"/>
    <col min="13575" max="13824" width="13.375" style="3"/>
    <col min="13825" max="13825" width="13.375" style="3" customWidth="1"/>
    <col min="13826" max="13826" width="2.125" style="3" customWidth="1"/>
    <col min="13827" max="13828" width="3.375" style="3" customWidth="1"/>
    <col min="13829" max="13829" width="17.125" style="3" customWidth="1"/>
    <col min="13830" max="13830" width="14.625" style="3" customWidth="1"/>
    <col min="13831" max="14080" width="13.375" style="3"/>
    <col min="14081" max="14081" width="13.375" style="3" customWidth="1"/>
    <col min="14082" max="14082" width="2.125" style="3" customWidth="1"/>
    <col min="14083" max="14084" width="3.375" style="3" customWidth="1"/>
    <col min="14085" max="14085" width="17.125" style="3" customWidth="1"/>
    <col min="14086" max="14086" width="14.625" style="3" customWidth="1"/>
    <col min="14087" max="14336" width="13.375" style="3"/>
    <col min="14337" max="14337" width="13.375" style="3" customWidth="1"/>
    <col min="14338" max="14338" width="2.125" style="3" customWidth="1"/>
    <col min="14339" max="14340" width="3.375" style="3" customWidth="1"/>
    <col min="14341" max="14341" width="17.125" style="3" customWidth="1"/>
    <col min="14342" max="14342" width="14.625" style="3" customWidth="1"/>
    <col min="14343" max="14592" width="13.375" style="3"/>
    <col min="14593" max="14593" width="13.375" style="3" customWidth="1"/>
    <col min="14594" max="14594" width="2.125" style="3" customWidth="1"/>
    <col min="14595" max="14596" width="3.375" style="3" customWidth="1"/>
    <col min="14597" max="14597" width="17.125" style="3" customWidth="1"/>
    <col min="14598" max="14598" width="14.625" style="3" customWidth="1"/>
    <col min="14599" max="14848" width="13.375" style="3"/>
    <col min="14849" max="14849" width="13.375" style="3" customWidth="1"/>
    <col min="14850" max="14850" width="2.125" style="3" customWidth="1"/>
    <col min="14851" max="14852" width="3.375" style="3" customWidth="1"/>
    <col min="14853" max="14853" width="17.125" style="3" customWidth="1"/>
    <col min="14854" max="14854" width="14.625" style="3" customWidth="1"/>
    <col min="14855" max="15104" width="13.375" style="3"/>
    <col min="15105" max="15105" width="13.375" style="3" customWidth="1"/>
    <col min="15106" max="15106" width="2.125" style="3" customWidth="1"/>
    <col min="15107" max="15108" width="3.375" style="3" customWidth="1"/>
    <col min="15109" max="15109" width="17.125" style="3" customWidth="1"/>
    <col min="15110" max="15110" width="14.625" style="3" customWidth="1"/>
    <col min="15111" max="15360" width="13.375" style="3"/>
    <col min="15361" max="15361" width="13.375" style="3" customWidth="1"/>
    <col min="15362" max="15362" width="2.125" style="3" customWidth="1"/>
    <col min="15363" max="15364" width="3.375" style="3" customWidth="1"/>
    <col min="15365" max="15365" width="17.125" style="3" customWidth="1"/>
    <col min="15366" max="15366" width="14.625" style="3" customWidth="1"/>
    <col min="15367" max="15616" width="13.375" style="3"/>
    <col min="15617" max="15617" width="13.375" style="3" customWidth="1"/>
    <col min="15618" max="15618" width="2.125" style="3" customWidth="1"/>
    <col min="15619" max="15620" width="3.375" style="3" customWidth="1"/>
    <col min="15621" max="15621" width="17.125" style="3" customWidth="1"/>
    <col min="15622" max="15622" width="14.625" style="3" customWidth="1"/>
    <col min="15623" max="15872" width="13.375" style="3"/>
    <col min="15873" max="15873" width="13.375" style="3" customWidth="1"/>
    <col min="15874" max="15874" width="2.125" style="3" customWidth="1"/>
    <col min="15875" max="15876" width="3.375" style="3" customWidth="1"/>
    <col min="15877" max="15877" width="17.125" style="3" customWidth="1"/>
    <col min="15878" max="15878" width="14.625" style="3" customWidth="1"/>
    <col min="15879" max="16128" width="13.375" style="3"/>
    <col min="16129" max="16129" width="13.375" style="3" customWidth="1"/>
    <col min="16130" max="16130" width="2.125" style="3" customWidth="1"/>
    <col min="16131" max="16132" width="3.375" style="3" customWidth="1"/>
    <col min="16133" max="16133" width="17.125" style="3" customWidth="1"/>
    <col min="16134" max="16134" width="14.625" style="3" customWidth="1"/>
    <col min="16135" max="16384" width="13.375" style="3"/>
  </cols>
  <sheetData>
    <row r="1" spans="1:14" x14ac:dyDescent="0.2">
      <c r="A1" s="1"/>
    </row>
    <row r="6" spans="1:14" x14ac:dyDescent="0.2">
      <c r="E6" s="2"/>
      <c r="F6" s="2"/>
      <c r="H6" s="4" t="s">
        <v>322</v>
      </c>
    </row>
    <row r="7" spans="1:14" x14ac:dyDescent="0.2">
      <c r="F7" s="4" t="s">
        <v>323</v>
      </c>
    </row>
    <row r="8" spans="1:14" ht="18" thickBo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4" x14ac:dyDescent="0.2">
      <c r="F9" s="15"/>
      <c r="J9" s="15"/>
      <c r="M9" s="23"/>
    </row>
    <row r="10" spans="1:14" x14ac:dyDescent="0.2">
      <c r="F10" s="31"/>
      <c r="G10" s="32" t="s">
        <v>324</v>
      </c>
      <c r="H10" s="11"/>
      <c r="I10" s="11"/>
      <c r="J10" s="31"/>
      <c r="K10" s="32" t="s">
        <v>325</v>
      </c>
      <c r="L10" s="11"/>
      <c r="M10" s="11"/>
      <c r="N10" s="23"/>
    </row>
    <row r="11" spans="1:14" x14ac:dyDescent="0.2">
      <c r="F11" s="33" t="s">
        <v>164</v>
      </c>
      <c r="G11" s="33" t="s">
        <v>161</v>
      </c>
      <c r="H11" s="33" t="s">
        <v>162</v>
      </c>
      <c r="I11" s="9">
        <v>2000</v>
      </c>
      <c r="J11" s="33" t="s">
        <v>164</v>
      </c>
      <c r="K11" s="33" t="s">
        <v>161</v>
      </c>
      <c r="L11" s="33" t="s">
        <v>162</v>
      </c>
      <c r="M11" s="9">
        <v>2000</v>
      </c>
    </row>
    <row r="12" spans="1:14" x14ac:dyDescent="0.2">
      <c r="B12" s="11"/>
      <c r="C12" s="11"/>
      <c r="D12" s="11"/>
      <c r="E12" s="11"/>
      <c r="F12" s="12" t="s">
        <v>71</v>
      </c>
      <c r="G12" s="12" t="s">
        <v>72</v>
      </c>
      <c r="H12" s="12" t="s">
        <v>73</v>
      </c>
      <c r="I12" s="12" t="s">
        <v>74</v>
      </c>
      <c r="J12" s="12" t="s">
        <v>71</v>
      </c>
      <c r="K12" s="12" t="s">
        <v>72</v>
      </c>
      <c r="L12" s="12" t="s">
        <v>73</v>
      </c>
      <c r="M12" s="12" t="s">
        <v>74</v>
      </c>
    </row>
    <row r="13" spans="1:14" x14ac:dyDescent="0.2">
      <c r="F13" s="13"/>
      <c r="J13" s="21" t="s">
        <v>326</v>
      </c>
    </row>
    <row r="14" spans="1:14" x14ac:dyDescent="0.2">
      <c r="B14" s="2"/>
      <c r="C14" s="4" t="s">
        <v>327</v>
      </c>
      <c r="D14" s="2"/>
      <c r="E14" s="2"/>
      <c r="F14" s="14">
        <f t="shared" ref="F14:M14" si="0">F16+F23</f>
        <v>149</v>
      </c>
      <c r="G14" s="2">
        <f t="shared" si="0"/>
        <v>154</v>
      </c>
      <c r="H14" s="2">
        <f t="shared" si="0"/>
        <v>156</v>
      </c>
      <c r="I14" s="2">
        <f t="shared" si="0"/>
        <v>172</v>
      </c>
      <c r="J14" s="2">
        <f t="shared" si="0"/>
        <v>3788</v>
      </c>
      <c r="K14" s="2">
        <f t="shared" si="0"/>
        <v>3912</v>
      </c>
      <c r="L14" s="2">
        <f t="shared" si="0"/>
        <v>3983</v>
      </c>
      <c r="M14" s="2">
        <f t="shared" si="0"/>
        <v>4344</v>
      </c>
    </row>
    <row r="15" spans="1:14" x14ac:dyDescent="0.2">
      <c r="F15" s="15"/>
    </row>
    <row r="16" spans="1:14" x14ac:dyDescent="0.2">
      <c r="B16" s="2"/>
      <c r="C16" s="2"/>
      <c r="D16" s="4" t="s">
        <v>328</v>
      </c>
      <c r="E16" s="2"/>
      <c r="F16" s="14">
        <f t="shared" ref="F16:M16" si="1">SUM(F17:F21)</f>
        <v>51</v>
      </c>
      <c r="G16" s="2">
        <f t="shared" si="1"/>
        <v>50</v>
      </c>
      <c r="H16" s="2">
        <f t="shared" si="1"/>
        <v>50</v>
      </c>
      <c r="I16" s="2">
        <f t="shared" si="1"/>
        <v>50</v>
      </c>
      <c r="J16" s="2">
        <f t="shared" si="1"/>
        <v>3460</v>
      </c>
      <c r="K16" s="2">
        <f t="shared" si="1"/>
        <v>3553</v>
      </c>
      <c r="L16" s="2">
        <f t="shared" si="1"/>
        <v>3601</v>
      </c>
      <c r="M16" s="2">
        <f t="shared" si="1"/>
        <v>3645</v>
      </c>
    </row>
    <row r="17" spans="2:13" x14ac:dyDescent="0.2">
      <c r="E17" s="1" t="s">
        <v>329</v>
      </c>
      <c r="F17" s="16">
        <v>32</v>
      </c>
      <c r="G17" s="17">
        <v>32</v>
      </c>
      <c r="H17" s="17">
        <v>32</v>
      </c>
      <c r="I17" s="17">
        <v>32</v>
      </c>
      <c r="J17" s="17">
        <v>664</v>
      </c>
      <c r="K17" s="17">
        <v>661</v>
      </c>
      <c r="L17" s="17">
        <v>653</v>
      </c>
      <c r="M17" s="17">
        <v>642</v>
      </c>
    </row>
    <row r="18" spans="2:13" x14ac:dyDescent="0.2">
      <c r="E18" s="1" t="s">
        <v>330</v>
      </c>
      <c r="F18" s="16">
        <v>2</v>
      </c>
      <c r="G18" s="17">
        <v>2</v>
      </c>
      <c r="H18" s="17">
        <v>2</v>
      </c>
      <c r="I18" s="17">
        <v>2</v>
      </c>
      <c r="J18" s="17">
        <v>96</v>
      </c>
      <c r="K18" s="17">
        <v>96</v>
      </c>
      <c r="L18" s="17">
        <v>94</v>
      </c>
      <c r="M18" s="17">
        <v>89</v>
      </c>
    </row>
    <row r="19" spans="2:13" x14ac:dyDescent="0.2">
      <c r="E19" s="1" t="s">
        <v>331</v>
      </c>
      <c r="F19" s="16">
        <v>13</v>
      </c>
      <c r="G19" s="17">
        <v>13</v>
      </c>
      <c r="H19" s="17">
        <v>13</v>
      </c>
      <c r="I19" s="17">
        <v>13</v>
      </c>
      <c r="J19" s="17">
        <v>2684</v>
      </c>
      <c r="K19" s="17">
        <v>2781</v>
      </c>
      <c r="L19" s="17">
        <v>2844</v>
      </c>
      <c r="M19" s="17">
        <v>2904</v>
      </c>
    </row>
    <row r="20" spans="2:13" x14ac:dyDescent="0.2">
      <c r="E20" s="1" t="s">
        <v>332</v>
      </c>
      <c r="F20" s="16">
        <v>3</v>
      </c>
      <c r="G20" s="17">
        <v>2</v>
      </c>
      <c r="H20" s="17">
        <v>2</v>
      </c>
      <c r="I20" s="17">
        <v>2</v>
      </c>
      <c r="J20" s="17">
        <v>16</v>
      </c>
      <c r="K20" s="17">
        <v>15</v>
      </c>
      <c r="L20" s="17">
        <v>10</v>
      </c>
      <c r="M20" s="17">
        <v>10</v>
      </c>
    </row>
    <row r="21" spans="2:13" x14ac:dyDescent="0.2">
      <c r="E21" s="1" t="s">
        <v>333</v>
      </c>
      <c r="F21" s="16">
        <v>1</v>
      </c>
      <c r="G21" s="17">
        <v>1</v>
      </c>
      <c r="H21" s="17">
        <v>1</v>
      </c>
      <c r="I21" s="17">
        <v>1</v>
      </c>
      <c r="J21" s="19" t="s">
        <v>80</v>
      </c>
      <c r="K21" s="19" t="s">
        <v>80</v>
      </c>
      <c r="L21" s="19" t="s">
        <v>80</v>
      </c>
      <c r="M21" s="19" t="s">
        <v>80</v>
      </c>
    </row>
    <row r="22" spans="2:13" x14ac:dyDescent="0.2">
      <c r="F22" s="15"/>
    </row>
    <row r="23" spans="2:13" x14ac:dyDescent="0.2">
      <c r="B23" s="2"/>
      <c r="C23" s="2"/>
      <c r="D23" s="4" t="s">
        <v>334</v>
      </c>
      <c r="E23" s="2"/>
      <c r="F23" s="14">
        <f>SUM(F24:F35)</f>
        <v>98</v>
      </c>
      <c r="G23" s="52">
        <f t="shared" ref="G23:M23" si="2">SUM(G24:G35)</f>
        <v>104</v>
      </c>
      <c r="H23" s="52">
        <f t="shared" si="2"/>
        <v>106</v>
      </c>
      <c r="I23" s="52">
        <f t="shared" si="2"/>
        <v>122</v>
      </c>
      <c r="J23" s="52">
        <f t="shared" si="2"/>
        <v>328</v>
      </c>
      <c r="K23" s="52">
        <f t="shared" si="2"/>
        <v>359</v>
      </c>
      <c r="L23" s="52">
        <f t="shared" si="2"/>
        <v>382</v>
      </c>
      <c r="M23" s="52">
        <f t="shared" si="2"/>
        <v>699</v>
      </c>
    </row>
    <row r="24" spans="2:13" x14ac:dyDescent="0.2">
      <c r="E24" s="1" t="s">
        <v>335</v>
      </c>
      <c r="F24" s="16">
        <v>32</v>
      </c>
      <c r="G24" s="17">
        <v>34</v>
      </c>
      <c r="H24" s="17">
        <v>34</v>
      </c>
      <c r="I24" s="17">
        <v>35</v>
      </c>
      <c r="J24" s="17">
        <v>64</v>
      </c>
      <c r="K24" s="17">
        <v>66</v>
      </c>
      <c r="L24" s="17">
        <v>70</v>
      </c>
      <c r="M24" s="17">
        <v>71</v>
      </c>
    </row>
    <row r="25" spans="2:13" x14ac:dyDescent="0.2">
      <c r="E25" s="1" t="s">
        <v>336</v>
      </c>
      <c r="F25" s="16">
        <v>21</v>
      </c>
      <c r="G25" s="17">
        <v>25</v>
      </c>
      <c r="H25" s="17">
        <v>27</v>
      </c>
      <c r="I25" s="17">
        <v>28</v>
      </c>
      <c r="J25" s="17">
        <v>148</v>
      </c>
      <c r="K25" s="17">
        <v>166</v>
      </c>
      <c r="L25" s="17">
        <v>176</v>
      </c>
      <c r="M25" s="17">
        <v>181</v>
      </c>
    </row>
    <row r="26" spans="2:13" x14ac:dyDescent="0.2">
      <c r="E26" s="1" t="s">
        <v>337</v>
      </c>
      <c r="F26" s="16">
        <v>1</v>
      </c>
      <c r="G26" s="17">
        <v>1</v>
      </c>
      <c r="H26" s="17">
        <v>1</v>
      </c>
      <c r="I26" s="17">
        <v>1</v>
      </c>
      <c r="J26" s="17">
        <v>2</v>
      </c>
      <c r="K26" s="17">
        <v>2</v>
      </c>
      <c r="L26" s="17">
        <v>2</v>
      </c>
      <c r="M26" s="17">
        <v>2</v>
      </c>
    </row>
    <row r="27" spans="2:13" x14ac:dyDescent="0.2">
      <c r="E27" s="1" t="s">
        <v>338</v>
      </c>
      <c r="F27" s="16">
        <v>2</v>
      </c>
      <c r="G27" s="17">
        <v>2</v>
      </c>
      <c r="H27" s="17">
        <v>2</v>
      </c>
      <c r="I27" s="17">
        <v>2</v>
      </c>
      <c r="J27" s="17">
        <v>25</v>
      </c>
      <c r="K27" s="17">
        <v>25</v>
      </c>
      <c r="L27" s="17">
        <v>24</v>
      </c>
      <c r="M27" s="17">
        <v>24</v>
      </c>
    </row>
    <row r="28" spans="2:13" x14ac:dyDescent="0.2">
      <c r="E28" s="1" t="s">
        <v>339</v>
      </c>
      <c r="F28" s="16">
        <v>3</v>
      </c>
      <c r="G28" s="17">
        <v>3</v>
      </c>
      <c r="H28" s="17">
        <v>3</v>
      </c>
      <c r="I28" s="17">
        <v>3</v>
      </c>
      <c r="J28" s="17">
        <v>4</v>
      </c>
      <c r="K28" s="17">
        <v>4</v>
      </c>
      <c r="L28" s="17">
        <v>4</v>
      </c>
      <c r="M28" s="17">
        <v>3</v>
      </c>
    </row>
    <row r="29" spans="2:13" x14ac:dyDescent="0.2">
      <c r="E29" s="1" t="s">
        <v>332</v>
      </c>
      <c r="F29" s="16">
        <v>8</v>
      </c>
      <c r="G29" s="17">
        <v>8</v>
      </c>
      <c r="H29" s="17">
        <v>9</v>
      </c>
      <c r="I29" s="17">
        <v>8</v>
      </c>
      <c r="J29" s="17">
        <v>54</v>
      </c>
      <c r="K29" s="17">
        <v>56</v>
      </c>
      <c r="L29" s="17">
        <v>65</v>
      </c>
      <c r="M29" s="17">
        <v>61</v>
      </c>
    </row>
    <row r="30" spans="2:13" x14ac:dyDescent="0.2">
      <c r="F30" s="15"/>
    </row>
    <row r="31" spans="2:13" x14ac:dyDescent="0.2">
      <c r="E31" s="1" t="s">
        <v>333</v>
      </c>
      <c r="F31" s="16">
        <v>8</v>
      </c>
      <c r="G31" s="17">
        <v>8</v>
      </c>
      <c r="H31" s="17">
        <v>7</v>
      </c>
      <c r="I31" s="17">
        <v>6</v>
      </c>
      <c r="J31" s="17">
        <v>3</v>
      </c>
      <c r="K31" s="17">
        <v>3</v>
      </c>
      <c r="L31" s="17">
        <v>4</v>
      </c>
      <c r="M31" s="17">
        <v>3</v>
      </c>
    </row>
    <row r="32" spans="2:13" x14ac:dyDescent="0.2">
      <c r="E32" s="1" t="s">
        <v>340</v>
      </c>
      <c r="F32" s="16">
        <v>5</v>
      </c>
      <c r="G32" s="17">
        <v>5</v>
      </c>
      <c r="H32" s="17">
        <v>5</v>
      </c>
      <c r="I32" s="17">
        <v>5</v>
      </c>
      <c r="J32" s="19" t="s">
        <v>80</v>
      </c>
      <c r="K32" s="19" t="s">
        <v>80</v>
      </c>
      <c r="L32" s="19" t="s">
        <v>80</v>
      </c>
      <c r="M32" s="19" t="s">
        <v>80</v>
      </c>
    </row>
    <row r="33" spans="2:13" x14ac:dyDescent="0.2">
      <c r="E33" s="1" t="s">
        <v>341</v>
      </c>
      <c r="F33" s="16">
        <v>17</v>
      </c>
      <c r="G33" s="17">
        <v>17</v>
      </c>
      <c r="H33" s="17">
        <v>17</v>
      </c>
      <c r="I33" s="17">
        <v>21</v>
      </c>
      <c r="J33" s="17">
        <v>28</v>
      </c>
      <c r="K33" s="17">
        <v>37</v>
      </c>
      <c r="L33" s="17">
        <v>37</v>
      </c>
      <c r="M33" s="17">
        <v>42</v>
      </c>
    </row>
    <row r="34" spans="2:13" x14ac:dyDescent="0.2">
      <c r="E34" s="1" t="s">
        <v>342</v>
      </c>
      <c r="F34" s="16">
        <v>1</v>
      </c>
      <c r="G34" s="17">
        <v>1</v>
      </c>
      <c r="H34" s="17">
        <v>1</v>
      </c>
      <c r="I34" s="17">
        <v>1</v>
      </c>
      <c r="J34" s="19" t="s">
        <v>80</v>
      </c>
      <c r="K34" s="19" t="s">
        <v>80</v>
      </c>
      <c r="L34" s="19" t="s">
        <v>80</v>
      </c>
      <c r="M34" s="19" t="s">
        <v>80</v>
      </c>
    </row>
    <row r="35" spans="2:13" x14ac:dyDescent="0.2">
      <c r="E35" s="1" t="s">
        <v>343</v>
      </c>
      <c r="F35" s="18" t="s">
        <v>344</v>
      </c>
      <c r="G35" s="19" t="s">
        <v>344</v>
      </c>
      <c r="H35" s="19" t="s">
        <v>344</v>
      </c>
      <c r="I35" s="17">
        <v>12</v>
      </c>
      <c r="J35" s="19" t="s">
        <v>80</v>
      </c>
      <c r="K35" s="19" t="s">
        <v>80</v>
      </c>
      <c r="L35" s="19" t="s">
        <v>80</v>
      </c>
      <c r="M35" s="19">
        <v>312</v>
      </c>
    </row>
    <row r="36" spans="2:13" ht="18" thickBot="1" x14ac:dyDescent="0.25">
      <c r="B36" s="6"/>
      <c r="C36" s="6"/>
      <c r="D36" s="6"/>
      <c r="E36" s="6"/>
      <c r="F36" s="22"/>
      <c r="G36" s="6"/>
      <c r="H36" s="6"/>
      <c r="I36" s="6"/>
      <c r="J36" s="6"/>
      <c r="K36" s="6"/>
      <c r="L36" s="6"/>
      <c r="M36" s="6"/>
    </row>
    <row r="37" spans="2:13" x14ac:dyDescent="0.2">
      <c r="F37" s="49" t="s">
        <v>98</v>
      </c>
    </row>
    <row r="38" spans="2:13" x14ac:dyDescent="0.2">
      <c r="F38" s="49"/>
    </row>
    <row r="39" spans="2:13" x14ac:dyDescent="0.2">
      <c r="F39" s="23"/>
    </row>
    <row r="71" spans="1:1" x14ac:dyDescent="0.2">
      <c r="A71" s="1"/>
    </row>
  </sheetData>
  <phoneticPr fontId="2"/>
  <pageMargins left="0.43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4:N37"/>
  <sheetViews>
    <sheetView showGridLines="0" zoomScale="75" workbookViewId="0">
      <selection activeCell="F1" sqref="F1"/>
    </sheetView>
  </sheetViews>
  <sheetFormatPr defaultColWidth="13.375" defaultRowHeight="17.25" x14ac:dyDescent="0.2"/>
  <cols>
    <col min="1" max="1" width="13.375" style="3" customWidth="1"/>
    <col min="2" max="2" width="2.125" style="3" customWidth="1"/>
    <col min="3" max="4" width="3.375" style="3" customWidth="1"/>
    <col min="5" max="5" width="17.125" style="3" customWidth="1"/>
    <col min="6" max="6" width="14.625" style="3" customWidth="1"/>
    <col min="7" max="256" width="13.375" style="3"/>
    <col min="257" max="257" width="13.375" style="3" customWidth="1"/>
    <col min="258" max="258" width="2.125" style="3" customWidth="1"/>
    <col min="259" max="260" width="3.375" style="3" customWidth="1"/>
    <col min="261" max="261" width="17.125" style="3" customWidth="1"/>
    <col min="262" max="262" width="14.625" style="3" customWidth="1"/>
    <col min="263" max="512" width="13.375" style="3"/>
    <col min="513" max="513" width="13.375" style="3" customWidth="1"/>
    <col min="514" max="514" width="2.125" style="3" customWidth="1"/>
    <col min="515" max="516" width="3.375" style="3" customWidth="1"/>
    <col min="517" max="517" width="17.125" style="3" customWidth="1"/>
    <col min="518" max="518" width="14.625" style="3" customWidth="1"/>
    <col min="519" max="768" width="13.375" style="3"/>
    <col min="769" max="769" width="13.375" style="3" customWidth="1"/>
    <col min="770" max="770" width="2.125" style="3" customWidth="1"/>
    <col min="771" max="772" width="3.375" style="3" customWidth="1"/>
    <col min="773" max="773" width="17.125" style="3" customWidth="1"/>
    <col min="774" max="774" width="14.625" style="3" customWidth="1"/>
    <col min="775" max="1024" width="13.375" style="3"/>
    <col min="1025" max="1025" width="13.375" style="3" customWidth="1"/>
    <col min="1026" max="1026" width="2.125" style="3" customWidth="1"/>
    <col min="1027" max="1028" width="3.375" style="3" customWidth="1"/>
    <col min="1029" max="1029" width="17.125" style="3" customWidth="1"/>
    <col min="1030" max="1030" width="14.625" style="3" customWidth="1"/>
    <col min="1031" max="1280" width="13.375" style="3"/>
    <col min="1281" max="1281" width="13.375" style="3" customWidth="1"/>
    <col min="1282" max="1282" width="2.125" style="3" customWidth="1"/>
    <col min="1283" max="1284" width="3.375" style="3" customWidth="1"/>
    <col min="1285" max="1285" width="17.125" style="3" customWidth="1"/>
    <col min="1286" max="1286" width="14.625" style="3" customWidth="1"/>
    <col min="1287" max="1536" width="13.375" style="3"/>
    <col min="1537" max="1537" width="13.375" style="3" customWidth="1"/>
    <col min="1538" max="1538" width="2.125" style="3" customWidth="1"/>
    <col min="1539" max="1540" width="3.375" style="3" customWidth="1"/>
    <col min="1541" max="1541" width="17.125" style="3" customWidth="1"/>
    <col min="1542" max="1542" width="14.625" style="3" customWidth="1"/>
    <col min="1543" max="1792" width="13.375" style="3"/>
    <col min="1793" max="1793" width="13.375" style="3" customWidth="1"/>
    <col min="1794" max="1794" width="2.125" style="3" customWidth="1"/>
    <col min="1795" max="1796" width="3.375" style="3" customWidth="1"/>
    <col min="1797" max="1797" width="17.125" style="3" customWidth="1"/>
    <col min="1798" max="1798" width="14.625" style="3" customWidth="1"/>
    <col min="1799" max="2048" width="13.375" style="3"/>
    <col min="2049" max="2049" width="13.375" style="3" customWidth="1"/>
    <col min="2050" max="2050" width="2.125" style="3" customWidth="1"/>
    <col min="2051" max="2052" width="3.375" style="3" customWidth="1"/>
    <col min="2053" max="2053" width="17.125" style="3" customWidth="1"/>
    <col min="2054" max="2054" width="14.625" style="3" customWidth="1"/>
    <col min="2055" max="2304" width="13.375" style="3"/>
    <col min="2305" max="2305" width="13.375" style="3" customWidth="1"/>
    <col min="2306" max="2306" width="2.125" style="3" customWidth="1"/>
    <col min="2307" max="2308" width="3.375" style="3" customWidth="1"/>
    <col min="2309" max="2309" width="17.125" style="3" customWidth="1"/>
    <col min="2310" max="2310" width="14.625" style="3" customWidth="1"/>
    <col min="2311" max="2560" width="13.375" style="3"/>
    <col min="2561" max="2561" width="13.375" style="3" customWidth="1"/>
    <col min="2562" max="2562" width="2.125" style="3" customWidth="1"/>
    <col min="2563" max="2564" width="3.375" style="3" customWidth="1"/>
    <col min="2565" max="2565" width="17.125" style="3" customWidth="1"/>
    <col min="2566" max="2566" width="14.625" style="3" customWidth="1"/>
    <col min="2567" max="2816" width="13.375" style="3"/>
    <col min="2817" max="2817" width="13.375" style="3" customWidth="1"/>
    <col min="2818" max="2818" width="2.125" style="3" customWidth="1"/>
    <col min="2819" max="2820" width="3.375" style="3" customWidth="1"/>
    <col min="2821" max="2821" width="17.125" style="3" customWidth="1"/>
    <col min="2822" max="2822" width="14.625" style="3" customWidth="1"/>
    <col min="2823" max="3072" width="13.375" style="3"/>
    <col min="3073" max="3073" width="13.375" style="3" customWidth="1"/>
    <col min="3074" max="3074" width="2.125" style="3" customWidth="1"/>
    <col min="3075" max="3076" width="3.375" style="3" customWidth="1"/>
    <col min="3077" max="3077" width="17.125" style="3" customWidth="1"/>
    <col min="3078" max="3078" width="14.625" style="3" customWidth="1"/>
    <col min="3079" max="3328" width="13.375" style="3"/>
    <col min="3329" max="3329" width="13.375" style="3" customWidth="1"/>
    <col min="3330" max="3330" width="2.125" style="3" customWidth="1"/>
    <col min="3331" max="3332" width="3.375" style="3" customWidth="1"/>
    <col min="3333" max="3333" width="17.125" style="3" customWidth="1"/>
    <col min="3334" max="3334" width="14.625" style="3" customWidth="1"/>
    <col min="3335" max="3584" width="13.375" style="3"/>
    <col min="3585" max="3585" width="13.375" style="3" customWidth="1"/>
    <col min="3586" max="3586" width="2.125" style="3" customWidth="1"/>
    <col min="3587" max="3588" width="3.375" style="3" customWidth="1"/>
    <col min="3589" max="3589" width="17.125" style="3" customWidth="1"/>
    <col min="3590" max="3590" width="14.625" style="3" customWidth="1"/>
    <col min="3591" max="3840" width="13.375" style="3"/>
    <col min="3841" max="3841" width="13.375" style="3" customWidth="1"/>
    <col min="3842" max="3842" width="2.125" style="3" customWidth="1"/>
    <col min="3843" max="3844" width="3.375" style="3" customWidth="1"/>
    <col min="3845" max="3845" width="17.125" style="3" customWidth="1"/>
    <col min="3846" max="3846" width="14.625" style="3" customWidth="1"/>
    <col min="3847" max="4096" width="13.375" style="3"/>
    <col min="4097" max="4097" width="13.375" style="3" customWidth="1"/>
    <col min="4098" max="4098" width="2.125" style="3" customWidth="1"/>
    <col min="4099" max="4100" width="3.375" style="3" customWidth="1"/>
    <col min="4101" max="4101" width="17.125" style="3" customWidth="1"/>
    <col min="4102" max="4102" width="14.625" style="3" customWidth="1"/>
    <col min="4103" max="4352" width="13.375" style="3"/>
    <col min="4353" max="4353" width="13.375" style="3" customWidth="1"/>
    <col min="4354" max="4354" width="2.125" style="3" customWidth="1"/>
    <col min="4355" max="4356" width="3.375" style="3" customWidth="1"/>
    <col min="4357" max="4357" width="17.125" style="3" customWidth="1"/>
    <col min="4358" max="4358" width="14.625" style="3" customWidth="1"/>
    <col min="4359" max="4608" width="13.375" style="3"/>
    <col min="4609" max="4609" width="13.375" style="3" customWidth="1"/>
    <col min="4610" max="4610" width="2.125" style="3" customWidth="1"/>
    <col min="4611" max="4612" width="3.375" style="3" customWidth="1"/>
    <col min="4613" max="4613" width="17.125" style="3" customWidth="1"/>
    <col min="4614" max="4614" width="14.625" style="3" customWidth="1"/>
    <col min="4615" max="4864" width="13.375" style="3"/>
    <col min="4865" max="4865" width="13.375" style="3" customWidth="1"/>
    <col min="4866" max="4866" width="2.125" style="3" customWidth="1"/>
    <col min="4867" max="4868" width="3.375" style="3" customWidth="1"/>
    <col min="4869" max="4869" width="17.125" style="3" customWidth="1"/>
    <col min="4870" max="4870" width="14.625" style="3" customWidth="1"/>
    <col min="4871" max="5120" width="13.375" style="3"/>
    <col min="5121" max="5121" width="13.375" style="3" customWidth="1"/>
    <col min="5122" max="5122" width="2.125" style="3" customWidth="1"/>
    <col min="5123" max="5124" width="3.375" style="3" customWidth="1"/>
    <col min="5125" max="5125" width="17.125" style="3" customWidth="1"/>
    <col min="5126" max="5126" width="14.625" style="3" customWidth="1"/>
    <col min="5127" max="5376" width="13.375" style="3"/>
    <col min="5377" max="5377" width="13.375" style="3" customWidth="1"/>
    <col min="5378" max="5378" width="2.125" style="3" customWidth="1"/>
    <col min="5379" max="5380" width="3.375" style="3" customWidth="1"/>
    <col min="5381" max="5381" width="17.125" style="3" customWidth="1"/>
    <col min="5382" max="5382" width="14.625" style="3" customWidth="1"/>
    <col min="5383" max="5632" width="13.375" style="3"/>
    <col min="5633" max="5633" width="13.375" style="3" customWidth="1"/>
    <col min="5634" max="5634" width="2.125" style="3" customWidth="1"/>
    <col min="5635" max="5636" width="3.375" style="3" customWidth="1"/>
    <col min="5637" max="5637" width="17.125" style="3" customWidth="1"/>
    <col min="5638" max="5638" width="14.625" style="3" customWidth="1"/>
    <col min="5639" max="5888" width="13.375" style="3"/>
    <col min="5889" max="5889" width="13.375" style="3" customWidth="1"/>
    <col min="5890" max="5890" width="2.125" style="3" customWidth="1"/>
    <col min="5891" max="5892" width="3.375" style="3" customWidth="1"/>
    <col min="5893" max="5893" width="17.125" style="3" customWidth="1"/>
    <col min="5894" max="5894" width="14.625" style="3" customWidth="1"/>
    <col min="5895" max="6144" width="13.375" style="3"/>
    <col min="6145" max="6145" width="13.375" style="3" customWidth="1"/>
    <col min="6146" max="6146" width="2.125" style="3" customWidth="1"/>
    <col min="6147" max="6148" width="3.375" style="3" customWidth="1"/>
    <col min="6149" max="6149" width="17.125" style="3" customWidth="1"/>
    <col min="6150" max="6150" width="14.625" style="3" customWidth="1"/>
    <col min="6151" max="6400" width="13.375" style="3"/>
    <col min="6401" max="6401" width="13.375" style="3" customWidth="1"/>
    <col min="6402" max="6402" width="2.125" style="3" customWidth="1"/>
    <col min="6403" max="6404" width="3.375" style="3" customWidth="1"/>
    <col min="6405" max="6405" width="17.125" style="3" customWidth="1"/>
    <col min="6406" max="6406" width="14.625" style="3" customWidth="1"/>
    <col min="6407" max="6656" width="13.375" style="3"/>
    <col min="6657" max="6657" width="13.375" style="3" customWidth="1"/>
    <col min="6658" max="6658" width="2.125" style="3" customWidth="1"/>
    <col min="6659" max="6660" width="3.375" style="3" customWidth="1"/>
    <col min="6661" max="6661" width="17.125" style="3" customWidth="1"/>
    <col min="6662" max="6662" width="14.625" style="3" customWidth="1"/>
    <col min="6663" max="6912" width="13.375" style="3"/>
    <col min="6913" max="6913" width="13.375" style="3" customWidth="1"/>
    <col min="6914" max="6914" width="2.125" style="3" customWidth="1"/>
    <col min="6915" max="6916" width="3.375" style="3" customWidth="1"/>
    <col min="6917" max="6917" width="17.125" style="3" customWidth="1"/>
    <col min="6918" max="6918" width="14.625" style="3" customWidth="1"/>
    <col min="6919" max="7168" width="13.375" style="3"/>
    <col min="7169" max="7169" width="13.375" style="3" customWidth="1"/>
    <col min="7170" max="7170" width="2.125" style="3" customWidth="1"/>
    <col min="7171" max="7172" width="3.375" style="3" customWidth="1"/>
    <col min="7173" max="7173" width="17.125" style="3" customWidth="1"/>
    <col min="7174" max="7174" width="14.625" style="3" customWidth="1"/>
    <col min="7175" max="7424" width="13.375" style="3"/>
    <col min="7425" max="7425" width="13.375" style="3" customWidth="1"/>
    <col min="7426" max="7426" width="2.125" style="3" customWidth="1"/>
    <col min="7427" max="7428" width="3.375" style="3" customWidth="1"/>
    <col min="7429" max="7429" width="17.125" style="3" customWidth="1"/>
    <col min="7430" max="7430" width="14.625" style="3" customWidth="1"/>
    <col min="7431" max="7680" width="13.375" style="3"/>
    <col min="7681" max="7681" width="13.375" style="3" customWidth="1"/>
    <col min="7682" max="7682" width="2.125" style="3" customWidth="1"/>
    <col min="7683" max="7684" width="3.375" style="3" customWidth="1"/>
    <col min="7685" max="7685" width="17.125" style="3" customWidth="1"/>
    <col min="7686" max="7686" width="14.625" style="3" customWidth="1"/>
    <col min="7687" max="7936" width="13.375" style="3"/>
    <col min="7937" max="7937" width="13.375" style="3" customWidth="1"/>
    <col min="7938" max="7938" width="2.125" style="3" customWidth="1"/>
    <col min="7939" max="7940" width="3.375" style="3" customWidth="1"/>
    <col min="7941" max="7941" width="17.125" style="3" customWidth="1"/>
    <col min="7942" max="7942" width="14.625" style="3" customWidth="1"/>
    <col min="7943" max="8192" width="13.375" style="3"/>
    <col min="8193" max="8193" width="13.375" style="3" customWidth="1"/>
    <col min="8194" max="8194" width="2.125" style="3" customWidth="1"/>
    <col min="8195" max="8196" width="3.375" style="3" customWidth="1"/>
    <col min="8197" max="8197" width="17.125" style="3" customWidth="1"/>
    <col min="8198" max="8198" width="14.625" style="3" customWidth="1"/>
    <col min="8199" max="8448" width="13.375" style="3"/>
    <col min="8449" max="8449" width="13.375" style="3" customWidth="1"/>
    <col min="8450" max="8450" width="2.125" style="3" customWidth="1"/>
    <col min="8451" max="8452" width="3.375" style="3" customWidth="1"/>
    <col min="8453" max="8453" width="17.125" style="3" customWidth="1"/>
    <col min="8454" max="8454" width="14.625" style="3" customWidth="1"/>
    <col min="8455" max="8704" width="13.375" style="3"/>
    <col min="8705" max="8705" width="13.375" style="3" customWidth="1"/>
    <col min="8706" max="8706" width="2.125" style="3" customWidth="1"/>
    <col min="8707" max="8708" width="3.375" style="3" customWidth="1"/>
    <col min="8709" max="8709" width="17.125" style="3" customWidth="1"/>
    <col min="8710" max="8710" width="14.625" style="3" customWidth="1"/>
    <col min="8711" max="8960" width="13.375" style="3"/>
    <col min="8961" max="8961" width="13.375" style="3" customWidth="1"/>
    <col min="8962" max="8962" width="2.125" style="3" customWidth="1"/>
    <col min="8963" max="8964" width="3.375" style="3" customWidth="1"/>
    <col min="8965" max="8965" width="17.125" style="3" customWidth="1"/>
    <col min="8966" max="8966" width="14.625" style="3" customWidth="1"/>
    <col min="8967" max="9216" width="13.375" style="3"/>
    <col min="9217" max="9217" width="13.375" style="3" customWidth="1"/>
    <col min="9218" max="9218" width="2.125" style="3" customWidth="1"/>
    <col min="9219" max="9220" width="3.375" style="3" customWidth="1"/>
    <col min="9221" max="9221" width="17.125" style="3" customWidth="1"/>
    <col min="9222" max="9222" width="14.625" style="3" customWidth="1"/>
    <col min="9223" max="9472" width="13.375" style="3"/>
    <col min="9473" max="9473" width="13.375" style="3" customWidth="1"/>
    <col min="9474" max="9474" width="2.125" style="3" customWidth="1"/>
    <col min="9475" max="9476" width="3.375" style="3" customWidth="1"/>
    <col min="9477" max="9477" width="17.125" style="3" customWidth="1"/>
    <col min="9478" max="9478" width="14.625" style="3" customWidth="1"/>
    <col min="9479" max="9728" width="13.375" style="3"/>
    <col min="9729" max="9729" width="13.375" style="3" customWidth="1"/>
    <col min="9730" max="9730" width="2.125" style="3" customWidth="1"/>
    <col min="9731" max="9732" width="3.375" style="3" customWidth="1"/>
    <col min="9733" max="9733" width="17.125" style="3" customWidth="1"/>
    <col min="9734" max="9734" width="14.625" style="3" customWidth="1"/>
    <col min="9735" max="9984" width="13.375" style="3"/>
    <col min="9985" max="9985" width="13.375" style="3" customWidth="1"/>
    <col min="9986" max="9986" width="2.125" style="3" customWidth="1"/>
    <col min="9987" max="9988" width="3.375" style="3" customWidth="1"/>
    <col min="9989" max="9989" width="17.125" style="3" customWidth="1"/>
    <col min="9990" max="9990" width="14.625" style="3" customWidth="1"/>
    <col min="9991" max="10240" width="13.375" style="3"/>
    <col min="10241" max="10241" width="13.375" style="3" customWidth="1"/>
    <col min="10242" max="10242" width="2.125" style="3" customWidth="1"/>
    <col min="10243" max="10244" width="3.375" style="3" customWidth="1"/>
    <col min="10245" max="10245" width="17.125" style="3" customWidth="1"/>
    <col min="10246" max="10246" width="14.625" style="3" customWidth="1"/>
    <col min="10247" max="10496" width="13.375" style="3"/>
    <col min="10497" max="10497" width="13.375" style="3" customWidth="1"/>
    <col min="10498" max="10498" width="2.125" style="3" customWidth="1"/>
    <col min="10499" max="10500" width="3.375" style="3" customWidth="1"/>
    <col min="10501" max="10501" width="17.125" style="3" customWidth="1"/>
    <col min="10502" max="10502" width="14.625" style="3" customWidth="1"/>
    <col min="10503" max="10752" width="13.375" style="3"/>
    <col min="10753" max="10753" width="13.375" style="3" customWidth="1"/>
    <col min="10754" max="10754" width="2.125" style="3" customWidth="1"/>
    <col min="10755" max="10756" width="3.375" style="3" customWidth="1"/>
    <col min="10757" max="10757" width="17.125" style="3" customWidth="1"/>
    <col min="10758" max="10758" width="14.625" style="3" customWidth="1"/>
    <col min="10759" max="11008" width="13.375" style="3"/>
    <col min="11009" max="11009" width="13.375" style="3" customWidth="1"/>
    <col min="11010" max="11010" width="2.125" style="3" customWidth="1"/>
    <col min="11011" max="11012" width="3.375" style="3" customWidth="1"/>
    <col min="11013" max="11013" width="17.125" style="3" customWidth="1"/>
    <col min="11014" max="11014" width="14.625" style="3" customWidth="1"/>
    <col min="11015" max="11264" width="13.375" style="3"/>
    <col min="11265" max="11265" width="13.375" style="3" customWidth="1"/>
    <col min="11266" max="11266" width="2.125" style="3" customWidth="1"/>
    <col min="11267" max="11268" width="3.375" style="3" customWidth="1"/>
    <col min="11269" max="11269" width="17.125" style="3" customWidth="1"/>
    <col min="11270" max="11270" width="14.625" style="3" customWidth="1"/>
    <col min="11271" max="11520" width="13.375" style="3"/>
    <col min="11521" max="11521" width="13.375" style="3" customWidth="1"/>
    <col min="11522" max="11522" width="2.125" style="3" customWidth="1"/>
    <col min="11523" max="11524" width="3.375" style="3" customWidth="1"/>
    <col min="11525" max="11525" width="17.125" style="3" customWidth="1"/>
    <col min="11526" max="11526" width="14.625" style="3" customWidth="1"/>
    <col min="11527" max="11776" width="13.375" style="3"/>
    <col min="11777" max="11777" width="13.375" style="3" customWidth="1"/>
    <col min="11778" max="11778" width="2.125" style="3" customWidth="1"/>
    <col min="11779" max="11780" width="3.375" style="3" customWidth="1"/>
    <col min="11781" max="11781" width="17.125" style="3" customWidth="1"/>
    <col min="11782" max="11782" width="14.625" style="3" customWidth="1"/>
    <col min="11783" max="12032" width="13.375" style="3"/>
    <col min="12033" max="12033" width="13.375" style="3" customWidth="1"/>
    <col min="12034" max="12034" width="2.125" style="3" customWidth="1"/>
    <col min="12035" max="12036" width="3.375" style="3" customWidth="1"/>
    <col min="12037" max="12037" width="17.125" style="3" customWidth="1"/>
    <col min="12038" max="12038" width="14.625" style="3" customWidth="1"/>
    <col min="12039" max="12288" width="13.375" style="3"/>
    <col min="12289" max="12289" width="13.375" style="3" customWidth="1"/>
    <col min="12290" max="12290" width="2.125" style="3" customWidth="1"/>
    <col min="12291" max="12292" width="3.375" style="3" customWidth="1"/>
    <col min="12293" max="12293" width="17.125" style="3" customWidth="1"/>
    <col min="12294" max="12294" width="14.625" style="3" customWidth="1"/>
    <col min="12295" max="12544" width="13.375" style="3"/>
    <col min="12545" max="12545" width="13.375" style="3" customWidth="1"/>
    <col min="12546" max="12546" width="2.125" style="3" customWidth="1"/>
    <col min="12547" max="12548" width="3.375" style="3" customWidth="1"/>
    <col min="12549" max="12549" width="17.125" style="3" customWidth="1"/>
    <col min="12550" max="12550" width="14.625" style="3" customWidth="1"/>
    <col min="12551" max="12800" width="13.375" style="3"/>
    <col min="12801" max="12801" width="13.375" style="3" customWidth="1"/>
    <col min="12802" max="12802" width="2.125" style="3" customWidth="1"/>
    <col min="12803" max="12804" width="3.375" style="3" customWidth="1"/>
    <col min="12805" max="12805" width="17.125" style="3" customWidth="1"/>
    <col min="12806" max="12806" width="14.625" style="3" customWidth="1"/>
    <col min="12807" max="13056" width="13.375" style="3"/>
    <col min="13057" max="13057" width="13.375" style="3" customWidth="1"/>
    <col min="13058" max="13058" width="2.125" style="3" customWidth="1"/>
    <col min="13059" max="13060" width="3.375" style="3" customWidth="1"/>
    <col min="13061" max="13061" width="17.125" style="3" customWidth="1"/>
    <col min="13062" max="13062" width="14.625" style="3" customWidth="1"/>
    <col min="13063" max="13312" width="13.375" style="3"/>
    <col min="13313" max="13313" width="13.375" style="3" customWidth="1"/>
    <col min="13314" max="13314" width="2.125" style="3" customWidth="1"/>
    <col min="13315" max="13316" width="3.375" style="3" customWidth="1"/>
    <col min="13317" max="13317" width="17.125" style="3" customWidth="1"/>
    <col min="13318" max="13318" width="14.625" style="3" customWidth="1"/>
    <col min="13319" max="13568" width="13.375" style="3"/>
    <col min="13569" max="13569" width="13.375" style="3" customWidth="1"/>
    <col min="13570" max="13570" width="2.125" style="3" customWidth="1"/>
    <col min="13571" max="13572" width="3.375" style="3" customWidth="1"/>
    <col min="13573" max="13573" width="17.125" style="3" customWidth="1"/>
    <col min="13574" max="13574" width="14.625" style="3" customWidth="1"/>
    <col min="13575" max="13824" width="13.375" style="3"/>
    <col min="13825" max="13825" width="13.375" style="3" customWidth="1"/>
    <col min="13826" max="13826" width="2.125" style="3" customWidth="1"/>
    <col min="13827" max="13828" width="3.375" style="3" customWidth="1"/>
    <col min="13829" max="13829" width="17.125" style="3" customWidth="1"/>
    <col min="13830" max="13830" width="14.625" style="3" customWidth="1"/>
    <col min="13831" max="14080" width="13.375" style="3"/>
    <col min="14081" max="14081" width="13.375" style="3" customWidth="1"/>
    <col min="14082" max="14082" width="2.125" style="3" customWidth="1"/>
    <col min="14083" max="14084" width="3.375" style="3" customWidth="1"/>
    <col min="14085" max="14085" width="17.125" style="3" customWidth="1"/>
    <col min="14086" max="14086" width="14.625" style="3" customWidth="1"/>
    <col min="14087" max="14336" width="13.375" style="3"/>
    <col min="14337" max="14337" width="13.375" style="3" customWidth="1"/>
    <col min="14338" max="14338" width="2.125" style="3" customWidth="1"/>
    <col min="14339" max="14340" width="3.375" style="3" customWidth="1"/>
    <col min="14341" max="14341" width="17.125" style="3" customWidth="1"/>
    <col min="14342" max="14342" width="14.625" style="3" customWidth="1"/>
    <col min="14343" max="14592" width="13.375" style="3"/>
    <col min="14593" max="14593" width="13.375" style="3" customWidth="1"/>
    <col min="14594" max="14594" width="2.125" style="3" customWidth="1"/>
    <col min="14595" max="14596" width="3.375" style="3" customWidth="1"/>
    <col min="14597" max="14597" width="17.125" style="3" customWidth="1"/>
    <col min="14598" max="14598" width="14.625" style="3" customWidth="1"/>
    <col min="14599" max="14848" width="13.375" style="3"/>
    <col min="14849" max="14849" width="13.375" style="3" customWidth="1"/>
    <col min="14850" max="14850" width="2.125" style="3" customWidth="1"/>
    <col min="14851" max="14852" width="3.375" style="3" customWidth="1"/>
    <col min="14853" max="14853" width="17.125" style="3" customWidth="1"/>
    <col min="14854" max="14854" width="14.625" style="3" customWidth="1"/>
    <col min="14855" max="15104" width="13.375" style="3"/>
    <col min="15105" max="15105" width="13.375" style="3" customWidth="1"/>
    <col min="15106" max="15106" width="2.125" style="3" customWidth="1"/>
    <col min="15107" max="15108" width="3.375" style="3" customWidth="1"/>
    <col min="15109" max="15109" width="17.125" style="3" customWidth="1"/>
    <col min="15110" max="15110" width="14.625" style="3" customWidth="1"/>
    <col min="15111" max="15360" width="13.375" style="3"/>
    <col min="15361" max="15361" width="13.375" style="3" customWidth="1"/>
    <col min="15362" max="15362" width="2.125" style="3" customWidth="1"/>
    <col min="15363" max="15364" width="3.375" style="3" customWidth="1"/>
    <col min="15365" max="15365" width="17.125" style="3" customWidth="1"/>
    <col min="15366" max="15366" width="14.625" style="3" customWidth="1"/>
    <col min="15367" max="15616" width="13.375" style="3"/>
    <col min="15617" max="15617" width="13.375" style="3" customWidth="1"/>
    <col min="15618" max="15618" width="2.125" style="3" customWidth="1"/>
    <col min="15619" max="15620" width="3.375" style="3" customWidth="1"/>
    <col min="15621" max="15621" width="17.125" style="3" customWidth="1"/>
    <col min="15622" max="15622" width="14.625" style="3" customWidth="1"/>
    <col min="15623" max="15872" width="13.375" style="3"/>
    <col min="15873" max="15873" width="13.375" style="3" customWidth="1"/>
    <col min="15874" max="15874" width="2.125" style="3" customWidth="1"/>
    <col min="15875" max="15876" width="3.375" style="3" customWidth="1"/>
    <col min="15877" max="15877" width="17.125" style="3" customWidth="1"/>
    <col min="15878" max="15878" width="14.625" style="3" customWidth="1"/>
    <col min="15879" max="16128" width="13.375" style="3"/>
    <col min="16129" max="16129" width="13.375" style="3" customWidth="1"/>
    <col min="16130" max="16130" width="2.125" style="3" customWidth="1"/>
    <col min="16131" max="16132" width="3.375" style="3" customWidth="1"/>
    <col min="16133" max="16133" width="17.125" style="3" customWidth="1"/>
    <col min="16134" max="16134" width="14.625" style="3" customWidth="1"/>
    <col min="16135" max="16384" width="13.375" style="3"/>
  </cols>
  <sheetData>
    <row r="4" spans="2:14" x14ac:dyDescent="0.2">
      <c r="F4" s="49"/>
    </row>
    <row r="5" spans="2:14" x14ac:dyDescent="0.2">
      <c r="F5" s="23"/>
    </row>
    <row r="6" spans="2:14" x14ac:dyDescent="0.2">
      <c r="F6" s="61" t="s">
        <v>345</v>
      </c>
    </row>
    <row r="7" spans="2:14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7" t="s">
        <v>346</v>
      </c>
      <c r="M7" s="6"/>
    </row>
    <row r="8" spans="2:14" x14ac:dyDescent="0.2">
      <c r="F8" s="15"/>
      <c r="J8" s="15"/>
      <c r="N8" s="23"/>
    </row>
    <row r="9" spans="2:14" x14ac:dyDescent="0.2">
      <c r="F9" s="31"/>
      <c r="G9" s="32" t="s">
        <v>347</v>
      </c>
      <c r="H9" s="11"/>
      <c r="I9" s="11"/>
      <c r="J9" s="31"/>
      <c r="K9" s="32" t="s">
        <v>348</v>
      </c>
      <c r="L9" s="11"/>
      <c r="M9" s="11"/>
    </row>
    <row r="10" spans="2:14" x14ac:dyDescent="0.2">
      <c r="F10" s="33" t="s">
        <v>164</v>
      </c>
      <c r="G10" s="33" t="s">
        <v>161</v>
      </c>
      <c r="H10" s="33" t="s">
        <v>162</v>
      </c>
      <c r="I10" s="9">
        <v>2000</v>
      </c>
      <c r="J10" s="33" t="s">
        <v>164</v>
      </c>
      <c r="K10" s="33" t="s">
        <v>161</v>
      </c>
      <c r="L10" s="33" t="s">
        <v>162</v>
      </c>
      <c r="M10" s="9">
        <v>2000</v>
      </c>
    </row>
    <row r="11" spans="2:14" x14ac:dyDescent="0.2">
      <c r="B11" s="11"/>
      <c r="C11" s="11"/>
      <c r="D11" s="11"/>
      <c r="E11" s="11"/>
      <c r="F11" s="12" t="s">
        <v>71</v>
      </c>
      <c r="G11" s="12" t="s">
        <v>72</v>
      </c>
      <c r="H11" s="12" t="s">
        <v>73</v>
      </c>
      <c r="I11" s="12" t="s">
        <v>74</v>
      </c>
      <c r="J11" s="12" t="s">
        <v>71</v>
      </c>
      <c r="K11" s="12" t="s">
        <v>72</v>
      </c>
      <c r="L11" s="12" t="s">
        <v>73</v>
      </c>
      <c r="M11" s="12" t="s">
        <v>74</v>
      </c>
    </row>
    <row r="12" spans="2:14" x14ac:dyDescent="0.2">
      <c r="F12" s="13"/>
    </row>
    <row r="13" spans="2:14" x14ac:dyDescent="0.2">
      <c r="B13" s="2"/>
      <c r="C13" s="4" t="s">
        <v>327</v>
      </c>
      <c r="D13" s="2"/>
      <c r="E13" s="2"/>
      <c r="F13" s="14">
        <f t="shared" ref="F13:M13" si="0">F15+F22</f>
        <v>28357</v>
      </c>
      <c r="G13" s="2">
        <f t="shared" si="0"/>
        <v>34893</v>
      </c>
      <c r="H13" s="2">
        <f t="shared" si="0"/>
        <v>28890</v>
      </c>
      <c r="I13" s="2">
        <f t="shared" si="0"/>
        <v>25744</v>
      </c>
      <c r="J13" s="2">
        <f t="shared" si="0"/>
        <v>256018</v>
      </c>
      <c r="K13" s="2">
        <f t="shared" si="0"/>
        <v>280887</v>
      </c>
      <c r="L13" s="2">
        <f t="shared" si="0"/>
        <v>301056</v>
      </c>
      <c r="M13" s="2">
        <f t="shared" si="0"/>
        <v>317707</v>
      </c>
    </row>
    <row r="14" spans="2:14" x14ac:dyDescent="0.2">
      <c r="F14" s="15"/>
    </row>
    <row r="15" spans="2:14" x14ac:dyDescent="0.2">
      <c r="B15" s="2"/>
      <c r="C15" s="2"/>
      <c r="D15" s="4" t="s">
        <v>328</v>
      </c>
      <c r="E15" s="2"/>
      <c r="F15" s="14">
        <f t="shared" ref="F15:M15" si="1">SUM(F16:F20)</f>
        <v>11165</v>
      </c>
      <c r="G15" s="2">
        <f t="shared" si="1"/>
        <v>18427</v>
      </c>
      <c r="H15" s="2">
        <f t="shared" si="1"/>
        <v>13841</v>
      </c>
      <c r="I15" s="2">
        <f t="shared" si="1"/>
        <v>12149</v>
      </c>
      <c r="J15" s="2">
        <f t="shared" si="1"/>
        <v>103585</v>
      </c>
      <c r="K15" s="2">
        <f t="shared" si="1"/>
        <v>118014</v>
      </c>
      <c r="L15" s="2">
        <f t="shared" si="1"/>
        <v>126836</v>
      </c>
      <c r="M15" s="2">
        <f t="shared" si="1"/>
        <v>133083</v>
      </c>
    </row>
    <row r="16" spans="2:14" x14ac:dyDescent="0.2">
      <c r="E16" s="1" t="s">
        <v>329</v>
      </c>
      <c r="F16" s="16">
        <v>4391</v>
      </c>
      <c r="G16" s="17">
        <v>3718</v>
      </c>
      <c r="H16" s="17">
        <v>7275</v>
      </c>
      <c r="I16" s="17">
        <v>3860</v>
      </c>
      <c r="J16" s="17">
        <v>76176</v>
      </c>
      <c r="K16" s="17">
        <v>76944</v>
      </c>
      <c r="L16" s="17">
        <v>80652</v>
      </c>
      <c r="M16" s="17">
        <v>80881</v>
      </c>
    </row>
    <row r="17" spans="2:13" x14ac:dyDescent="0.2">
      <c r="E17" s="1" t="s">
        <v>330</v>
      </c>
      <c r="F17" s="16">
        <v>1003</v>
      </c>
      <c r="G17" s="17">
        <v>1130</v>
      </c>
      <c r="H17" s="17">
        <v>1092</v>
      </c>
      <c r="I17" s="17">
        <v>950</v>
      </c>
      <c r="J17" s="17">
        <v>6434</v>
      </c>
      <c r="K17" s="17">
        <v>7413</v>
      </c>
      <c r="L17" s="17">
        <v>8329</v>
      </c>
      <c r="M17" s="17">
        <v>9079</v>
      </c>
    </row>
    <row r="18" spans="2:13" x14ac:dyDescent="0.2">
      <c r="E18" s="1" t="s">
        <v>331</v>
      </c>
      <c r="F18" s="16">
        <v>5771</v>
      </c>
      <c r="G18" s="17">
        <v>13485</v>
      </c>
      <c r="H18" s="17">
        <v>5474</v>
      </c>
      <c r="I18" s="17">
        <v>7339</v>
      </c>
      <c r="J18" s="17">
        <v>20562</v>
      </c>
      <c r="K18" s="17">
        <v>33172</v>
      </c>
      <c r="L18" s="17">
        <v>37401</v>
      </c>
      <c r="M18" s="17">
        <v>42701</v>
      </c>
    </row>
    <row r="19" spans="2:13" x14ac:dyDescent="0.2">
      <c r="E19" s="1" t="s">
        <v>332</v>
      </c>
      <c r="F19" s="18" t="s">
        <v>80</v>
      </c>
      <c r="G19" s="17">
        <v>94</v>
      </c>
      <c r="H19" s="19" t="s">
        <v>80</v>
      </c>
      <c r="I19" s="19" t="s">
        <v>80</v>
      </c>
      <c r="J19" s="17">
        <v>413</v>
      </c>
      <c r="K19" s="17">
        <v>485</v>
      </c>
      <c r="L19" s="17">
        <v>454</v>
      </c>
      <c r="M19" s="17">
        <v>422</v>
      </c>
    </row>
    <row r="20" spans="2:13" x14ac:dyDescent="0.2">
      <c r="E20" s="1" t="s">
        <v>333</v>
      </c>
      <c r="F20" s="18" t="s">
        <v>80</v>
      </c>
      <c r="G20" s="19" t="s">
        <v>80</v>
      </c>
      <c r="H20" s="19" t="s">
        <v>80</v>
      </c>
      <c r="I20" s="19" t="s">
        <v>80</v>
      </c>
      <c r="J20" s="19" t="s">
        <v>80</v>
      </c>
      <c r="K20" s="19" t="s">
        <v>80</v>
      </c>
      <c r="L20" s="19" t="s">
        <v>80</v>
      </c>
      <c r="M20" s="19" t="s">
        <v>80</v>
      </c>
    </row>
    <row r="21" spans="2:13" x14ac:dyDescent="0.2">
      <c r="F21" s="15"/>
    </row>
    <row r="22" spans="2:13" x14ac:dyDescent="0.2">
      <c r="B22" s="2"/>
      <c r="C22" s="2"/>
      <c r="D22" s="4" t="s">
        <v>334</v>
      </c>
      <c r="E22" s="2"/>
      <c r="F22" s="14">
        <f>SUM(F23:F34)</f>
        <v>17192</v>
      </c>
      <c r="G22" s="52">
        <f>SUM(G23:G34)</f>
        <v>16466</v>
      </c>
      <c r="H22" s="52">
        <f t="shared" ref="H22:M22" si="2">SUM(H23:H34)</f>
        <v>15049</v>
      </c>
      <c r="I22" s="52">
        <f t="shared" si="2"/>
        <v>13595</v>
      </c>
      <c r="J22" s="52">
        <f t="shared" si="2"/>
        <v>152433</v>
      </c>
      <c r="K22" s="52">
        <f t="shared" si="2"/>
        <v>162873</v>
      </c>
      <c r="L22" s="52">
        <f t="shared" si="2"/>
        <v>174220</v>
      </c>
      <c r="M22" s="52">
        <f t="shared" si="2"/>
        <v>184624</v>
      </c>
    </row>
    <row r="23" spans="2:13" x14ac:dyDescent="0.2">
      <c r="E23" s="1" t="s">
        <v>335</v>
      </c>
      <c r="F23" s="16">
        <v>1113</v>
      </c>
      <c r="G23" s="17">
        <v>1392</v>
      </c>
      <c r="H23" s="17">
        <v>2254</v>
      </c>
      <c r="I23" s="17">
        <v>1273</v>
      </c>
      <c r="J23" s="17">
        <v>8477</v>
      </c>
      <c r="K23" s="17">
        <v>9543</v>
      </c>
      <c r="L23" s="17">
        <v>11515</v>
      </c>
      <c r="M23" s="17">
        <v>12459</v>
      </c>
    </row>
    <row r="24" spans="2:13" x14ac:dyDescent="0.2">
      <c r="E24" s="1" t="s">
        <v>336</v>
      </c>
      <c r="F24" s="16">
        <v>10628</v>
      </c>
      <c r="G24" s="17">
        <v>12096</v>
      </c>
      <c r="H24" s="17">
        <v>10453</v>
      </c>
      <c r="I24" s="17">
        <v>9382</v>
      </c>
      <c r="J24" s="17">
        <v>100662</v>
      </c>
      <c r="K24" s="17">
        <v>110788</v>
      </c>
      <c r="L24" s="17">
        <v>118785</v>
      </c>
      <c r="M24" s="17">
        <v>125118</v>
      </c>
    </row>
    <row r="25" spans="2:13" x14ac:dyDescent="0.2">
      <c r="E25" s="1" t="s">
        <v>337</v>
      </c>
      <c r="F25" s="18" t="s">
        <v>80</v>
      </c>
      <c r="G25" s="19" t="s">
        <v>80</v>
      </c>
      <c r="H25" s="19" t="s">
        <v>80</v>
      </c>
      <c r="I25" s="19" t="s">
        <v>80</v>
      </c>
      <c r="J25" s="19" t="s">
        <v>80</v>
      </c>
      <c r="K25" s="19" t="s">
        <v>80</v>
      </c>
      <c r="L25" s="19" t="s">
        <v>80</v>
      </c>
      <c r="M25" s="19" t="s">
        <v>80</v>
      </c>
    </row>
    <row r="26" spans="2:13" x14ac:dyDescent="0.2">
      <c r="E26" s="1" t="s">
        <v>338</v>
      </c>
      <c r="F26" s="18" t="s">
        <v>80</v>
      </c>
      <c r="G26" s="19" t="s">
        <v>80</v>
      </c>
      <c r="H26" s="17">
        <v>206</v>
      </c>
      <c r="I26" s="17">
        <v>213</v>
      </c>
      <c r="J26" s="17">
        <v>609</v>
      </c>
      <c r="K26" s="17">
        <v>527</v>
      </c>
      <c r="L26" s="17">
        <v>648</v>
      </c>
      <c r="M26" s="17">
        <v>772</v>
      </c>
    </row>
    <row r="27" spans="2:13" x14ac:dyDescent="0.2">
      <c r="E27" s="1" t="s">
        <v>339</v>
      </c>
      <c r="F27" s="18" t="s">
        <v>80</v>
      </c>
      <c r="G27" s="19" t="s">
        <v>80</v>
      </c>
      <c r="H27" s="19" t="s">
        <v>80</v>
      </c>
      <c r="I27" s="19" t="s">
        <v>80</v>
      </c>
      <c r="J27" s="17">
        <v>143</v>
      </c>
      <c r="K27" s="17">
        <v>132</v>
      </c>
      <c r="L27" s="17">
        <v>120</v>
      </c>
      <c r="M27" s="17">
        <v>89</v>
      </c>
    </row>
    <row r="28" spans="2:13" x14ac:dyDescent="0.2">
      <c r="E28" s="1" t="s">
        <v>332</v>
      </c>
      <c r="F28" s="16">
        <v>160</v>
      </c>
      <c r="G28" s="17">
        <v>188</v>
      </c>
      <c r="H28" s="19" t="s">
        <v>80</v>
      </c>
      <c r="I28" s="19" t="s">
        <v>80</v>
      </c>
      <c r="J28" s="17">
        <v>467</v>
      </c>
      <c r="K28" s="17">
        <v>608</v>
      </c>
      <c r="L28" s="17">
        <v>558</v>
      </c>
      <c r="M28" s="17">
        <v>496</v>
      </c>
    </row>
    <row r="29" spans="2:13" x14ac:dyDescent="0.2">
      <c r="F29" s="15"/>
    </row>
    <row r="30" spans="2:13" x14ac:dyDescent="0.2">
      <c r="E30" s="1" t="s">
        <v>333</v>
      </c>
      <c r="F30" s="16">
        <v>2148</v>
      </c>
      <c r="G30" s="17">
        <v>8</v>
      </c>
      <c r="H30" s="19" t="s">
        <v>80</v>
      </c>
      <c r="I30" s="19" t="s">
        <v>80</v>
      </c>
      <c r="J30" s="17">
        <v>27296</v>
      </c>
      <c r="K30" s="17">
        <v>24092</v>
      </c>
      <c r="L30" s="17">
        <v>23718</v>
      </c>
      <c r="M30" s="17">
        <v>23514</v>
      </c>
    </row>
    <row r="31" spans="2:13" x14ac:dyDescent="0.2">
      <c r="E31" s="1" t="s">
        <v>340</v>
      </c>
      <c r="F31" s="18" t="s">
        <v>80</v>
      </c>
      <c r="G31" s="19" t="s">
        <v>80</v>
      </c>
      <c r="H31" s="19" t="s">
        <v>80</v>
      </c>
      <c r="I31" s="19" t="s">
        <v>80</v>
      </c>
      <c r="J31" s="17">
        <v>5532</v>
      </c>
      <c r="K31" s="17">
        <v>5199</v>
      </c>
      <c r="L31" s="17">
        <v>4873</v>
      </c>
      <c r="M31" s="17">
        <v>4550</v>
      </c>
    </row>
    <row r="32" spans="2:13" x14ac:dyDescent="0.2">
      <c r="E32" s="1" t="s">
        <v>341</v>
      </c>
      <c r="F32" s="16">
        <v>3035</v>
      </c>
      <c r="G32" s="17">
        <v>2782</v>
      </c>
      <c r="H32" s="17">
        <v>2136</v>
      </c>
      <c r="I32" s="17">
        <v>2313</v>
      </c>
      <c r="J32" s="17">
        <v>8725</v>
      </c>
      <c r="K32" s="17">
        <v>11462</v>
      </c>
      <c r="L32" s="17">
        <v>13483</v>
      </c>
      <c r="M32" s="17">
        <v>15688</v>
      </c>
    </row>
    <row r="33" spans="1:13" x14ac:dyDescent="0.2">
      <c r="E33" s="1" t="s">
        <v>342</v>
      </c>
      <c r="F33" s="16">
        <v>108</v>
      </c>
      <c r="G33" s="19" t="s">
        <v>80</v>
      </c>
      <c r="H33" s="19" t="s">
        <v>80</v>
      </c>
      <c r="I33" s="19" t="s">
        <v>80</v>
      </c>
      <c r="J33" s="17">
        <v>522</v>
      </c>
      <c r="K33" s="17">
        <v>522</v>
      </c>
      <c r="L33" s="17">
        <v>520</v>
      </c>
      <c r="M33" s="17">
        <v>491</v>
      </c>
    </row>
    <row r="34" spans="1:13" x14ac:dyDescent="0.2">
      <c r="E34" s="1" t="s">
        <v>343</v>
      </c>
      <c r="F34" s="18" t="s">
        <v>344</v>
      </c>
      <c r="G34" s="19" t="s">
        <v>344</v>
      </c>
      <c r="H34" s="19" t="s">
        <v>344</v>
      </c>
      <c r="I34" s="17">
        <v>414</v>
      </c>
      <c r="J34" s="19" t="s">
        <v>80</v>
      </c>
      <c r="K34" s="19" t="s">
        <v>80</v>
      </c>
      <c r="L34" s="19" t="s">
        <v>80</v>
      </c>
      <c r="M34" s="19">
        <v>1447</v>
      </c>
    </row>
    <row r="35" spans="1:13" ht="18" thickBot="1" x14ac:dyDescent="0.25">
      <c r="B35" s="6"/>
      <c r="C35" s="6"/>
      <c r="D35" s="6"/>
      <c r="E35" s="6"/>
      <c r="F35" s="22"/>
      <c r="G35" s="6"/>
      <c r="H35" s="6"/>
      <c r="I35" s="6"/>
      <c r="J35" s="6"/>
      <c r="K35" s="6"/>
      <c r="L35" s="6"/>
      <c r="M35" s="6"/>
    </row>
    <row r="36" spans="1:13" x14ac:dyDescent="0.2">
      <c r="F36" s="49" t="s">
        <v>98</v>
      </c>
    </row>
    <row r="37" spans="1:13" x14ac:dyDescent="0.2">
      <c r="A37" s="1"/>
    </row>
  </sheetData>
  <phoneticPr fontId="2"/>
  <pageMargins left="0.43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pane ySplit="270" activePane="bottomLeft"/>
      <selection sqref="A1:IV65536"/>
      <selection pane="bottomLeft" activeCell="L28" sqref="L28"/>
    </sheetView>
  </sheetViews>
  <sheetFormatPr defaultColWidth="12.125" defaultRowHeight="17.25" x14ac:dyDescent="0.2"/>
  <cols>
    <col min="1" max="1" width="13.375" style="3" customWidth="1"/>
    <col min="2" max="3" width="5.875" style="3" customWidth="1"/>
    <col min="4" max="4" width="17" style="3" customWidth="1"/>
    <col min="5" max="6" width="13.375" style="3" customWidth="1"/>
    <col min="7" max="7" width="14.625" style="3" customWidth="1"/>
    <col min="8" max="10" width="13.375" style="3" customWidth="1"/>
    <col min="11" max="256" width="12.125" style="3"/>
    <col min="257" max="257" width="13.375" style="3" customWidth="1"/>
    <col min="258" max="259" width="5.875" style="3" customWidth="1"/>
    <col min="260" max="260" width="17" style="3" customWidth="1"/>
    <col min="261" max="262" width="13.375" style="3" customWidth="1"/>
    <col min="263" max="263" width="14.625" style="3" customWidth="1"/>
    <col min="264" max="266" width="13.375" style="3" customWidth="1"/>
    <col min="267" max="512" width="12.125" style="3"/>
    <col min="513" max="513" width="13.375" style="3" customWidth="1"/>
    <col min="514" max="515" width="5.875" style="3" customWidth="1"/>
    <col min="516" max="516" width="17" style="3" customWidth="1"/>
    <col min="517" max="518" width="13.375" style="3" customWidth="1"/>
    <col min="519" max="519" width="14.625" style="3" customWidth="1"/>
    <col min="520" max="522" width="13.375" style="3" customWidth="1"/>
    <col min="523" max="768" width="12.125" style="3"/>
    <col min="769" max="769" width="13.375" style="3" customWidth="1"/>
    <col min="770" max="771" width="5.875" style="3" customWidth="1"/>
    <col min="772" max="772" width="17" style="3" customWidth="1"/>
    <col min="773" max="774" width="13.375" style="3" customWidth="1"/>
    <col min="775" max="775" width="14.625" style="3" customWidth="1"/>
    <col min="776" max="778" width="13.375" style="3" customWidth="1"/>
    <col min="779" max="1024" width="12.125" style="3"/>
    <col min="1025" max="1025" width="13.375" style="3" customWidth="1"/>
    <col min="1026" max="1027" width="5.875" style="3" customWidth="1"/>
    <col min="1028" max="1028" width="17" style="3" customWidth="1"/>
    <col min="1029" max="1030" width="13.375" style="3" customWidth="1"/>
    <col min="1031" max="1031" width="14.625" style="3" customWidth="1"/>
    <col min="1032" max="1034" width="13.375" style="3" customWidth="1"/>
    <col min="1035" max="1280" width="12.125" style="3"/>
    <col min="1281" max="1281" width="13.375" style="3" customWidth="1"/>
    <col min="1282" max="1283" width="5.875" style="3" customWidth="1"/>
    <col min="1284" max="1284" width="17" style="3" customWidth="1"/>
    <col min="1285" max="1286" width="13.375" style="3" customWidth="1"/>
    <col min="1287" max="1287" width="14.625" style="3" customWidth="1"/>
    <col min="1288" max="1290" width="13.375" style="3" customWidth="1"/>
    <col min="1291" max="1536" width="12.125" style="3"/>
    <col min="1537" max="1537" width="13.375" style="3" customWidth="1"/>
    <col min="1538" max="1539" width="5.875" style="3" customWidth="1"/>
    <col min="1540" max="1540" width="17" style="3" customWidth="1"/>
    <col min="1541" max="1542" width="13.375" style="3" customWidth="1"/>
    <col min="1543" max="1543" width="14.625" style="3" customWidth="1"/>
    <col min="1544" max="1546" width="13.375" style="3" customWidth="1"/>
    <col min="1547" max="1792" width="12.125" style="3"/>
    <col min="1793" max="1793" width="13.375" style="3" customWidth="1"/>
    <col min="1794" max="1795" width="5.875" style="3" customWidth="1"/>
    <col min="1796" max="1796" width="17" style="3" customWidth="1"/>
    <col min="1797" max="1798" width="13.375" style="3" customWidth="1"/>
    <col min="1799" max="1799" width="14.625" style="3" customWidth="1"/>
    <col min="1800" max="1802" width="13.375" style="3" customWidth="1"/>
    <col min="1803" max="2048" width="12.125" style="3"/>
    <col min="2049" max="2049" width="13.375" style="3" customWidth="1"/>
    <col min="2050" max="2051" width="5.875" style="3" customWidth="1"/>
    <col min="2052" max="2052" width="17" style="3" customWidth="1"/>
    <col min="2053" max="2054" width="13.375" style="3" customWidth="1"/>
    <col min="2055" max="2055" width="14.625" style="3" customWidth="1"/>
    <col min="2056" max="2058" width="13.375" style="3" customWidth="1"/>
    <col min="2059" max="2304" width="12.125" style="3"/>
    <col min="2305" max="2305" width="13.375" style="3" customWidth="1"/>
    <col min="2306" max="2307" width="5.875" style="3" customWidth="1"/>
    <col min="2308" max="2308" width="17" style="3" customWidth="1"/>
    <col min="2309" max="2310" width="13.375" style="3" customWidth="1"/>
    <col min="2311" max="2311" width="14.625" style="3" customWidth="1"/>
    <col min="2312" max="2314" width="13.375" style="3" customWidth="1"/>
    <col min="2315" max="2560" width="12.125" style="3"/>
    <col min="2561" max="2561" width="13.375" style="3" customWidth="1"/>
    <col min="2562" max="2563" width="5.875" style="3" customWidth="1"/>
    <col min="2564" max="2564" width="17" style="3" customWidth="1"/>
    <col min="2565" max="2566" width="13.375" style="3" customWidth="1"/>
    <col min="2567" max="2567" width="14.625" style="3" customWidth="1"/>
    <col min="2568" max="2570" width="13.375" style="3" customWidth="1"/>
    <col min="2571" max="2816" width="12.125" style="3"/>
    <col min="2817" max="2817" width="13.375" style="3" customWidth="1"/>
    <col min="2818" max="2819" width="5.875" style="3" customWidth="1"/>
    <col min="2820" max="2820" width="17" style="3" customWidth="1"/>
    <col min="2821" max="2822" width="13.375" style="3" customWidth="1"/>
    <col min="2823" max="2823" width="14.625" style="3" customWidth="1"/>
    <col min="2824" max="2826" width="13.375" style="3" customWidth="1"/>
    <col min="2827" max="3072" width="12.125" style="3"/>
    <col min="3073" max="3073" width="13.375" style="3" customWidth="1"/>
    <col min="3074" max="3075" width="5.875" style="3" customWidth="1"/>
    <col min="3076" max="3076" width="17" style="3" customWidth="1"/>
    <col min="3077" max="3078" width="13.375" style="3" customWidth="1"/>
    <col min="3079" max="3079" width="14.625" style="3" customWidth="1"/>
    <col min="3080" max="3082" width="13.375" style="3" customWidth="1"/>
    <col min="3083" max="3328" width="12.125" style="3"/>
    <col min="3329" max="3329" width="13.375" style="3" customWidth="1"/>
    <col min="3330" max="3331" width="5.875" style="3" customWidth="1"/>
    <col min="3332" max="3332" width="17" style="3" customWidth="1"/>
    <col min="3333" max="3334" width="13.375" style="3" customWidth="1"/>
    <col min="3335" max="3335" width="14.625" style="3" customWidth="1"/>
    <col min="3336" max="3338" width="13.375" style="3" customWidth="1"/>
    <col min="3339" max="3584" width="12.125" style="3"/>
    <col min="3585" max="3585" width="13.375" style="3" customWidth="1"/>
    <col min="3586" max="3587" width="5.875" style="3" customWidth="1"/>
    <col min="3588" max="3588" width="17" style="3" customWidth="1"/>
    <col min="3589" max="3590" width="13.375" style="3" customWidth="1"/>
    <col min="3591" max="3591" width="14.625" style="3" customWidth="1"/>
    <col min="3592" max="3594" width="13.375" style="3" customWidth="1"/>
    <col min="3595" max="3840" width="12.125" style="3"/>
    <col min="3841" max="3841" width="13.375" style="3" customWidth="1"/>
    <col min="3842" max="3843" width="5.875" style="3" customWidth="1"/>
    <col min="3844" max="3844" width="17" style="3" customWidth="1"/>
    <col min="3845" max="3846" width="13.375" style="3" customWidth="1"/>
    <col min="3847" max="3847" width="14.625" style="3" customWidth="1"/>
    <col min="3848" max="3850" width="13.375" style="3" customWidth="1"/>
    <col min="3851" max="4096" width="12.125" style="3"/>
    <col min="4097" max="4097" width="13.375" style="3" customWidth="1"/>
    <col min="4098" max="4099" width="5.875" style="3" customWidth="1"/>
    <col min="4100" max="4100" width="17" style="3" customWidth="1"/>
    <col min="4101" max="4102" width="13.375" style="3" customWidth="1"/>
    <col min="4103" max="4103" width="14.625" style="3" customWidth="1"/>
    <col min="4104" max="4106" width="13.375" style="3" customWidth="1"/>
    <col min="4107" max="4352" width="12.125" style="3"/>
    <col min="4353" max="4353" width="13.375" style="3" customWidth="1"/>
    <col min="4354" max="4355" width="5.875" style="3" customWidth="1"/>
    <col min="4356" max="4356" width="17" style="3" customWidth="1"/>
    <col min="4357" max="4358" width="13.375" style="3" customWidth="1"/>
    <col min="4359" max="4359" width="14.625" style="3" customWidth="1"/>
    <col min="4360" max="4362" width="13.375" style="3" customWidth="1"/>
    <col min="4363" max="4608" width="12.125" style="3"/>
    <col min="4609" max="4609" width="13.375" style="3" customWidth="1"/>
    <col min="4610" max="4611" width="5.875" style="3" customWidth="1"/>
    <col min="4612" max="4612" width="17" style="3" customWidth="1"/>
    <col min="4613" max="4614" width="13.375" style="3" customWidth="1"/>
    <col min="4615" max="4615" width="14.625" style="3" customWidth="1"/>
    <col min="4616" max="4618" width="13.375" style="3" customWidth="1"/>
    <col min="4619" max="4864" width="12.125" style="3"/>
    <col min="4865" max="4865" width="13.375" style="3" customWidth="1"/>
    <col min="4866" max="4867" width="5.875" style="3" customWidth="1"/>
    <col min="4868" max="4868" width="17" style="3" customWidth="1"/>
    <col min="4869" max="4870" width="13.375" style="3" customWidth="1"/>
    <col min="4871" max="4871" width="14.625" style="3" customWidth="1"/>
    <col min="4872" max="4874" width="13.375" style="3" customWidth="1"/>
    <col min="4875" max="5120" width="12.125" style="3"/>
    <col min="5121" max="5121" width="13.375" style="3" customWidth="1"/>
    <col min="5122" max="5123" width="5.875" style="3" customWidth="1"/>
    <col min="5124" max="5124" width="17" style="3" customWidth="1"/>
    <col min="5125" max="5126" width="13.375" style="3" customWidth="1"/>
    <col min="5127" max="5127" width="14.625" style="3" customWidth="1"/>
    <col min="5128" max="5130" width="13.375" style="3" customWidth="1"/>
    <col min="5131" max="5376" width="12.125" style="3"/>
    <col min="5377" max="5377" width="13.375" style="3" customWidth="1"/>
    <col min="5378" max="5379" width="5.875" style="3" customWidth="1"/>
    <col min="5380" max="5380" width="17" style="3" customWidth="1"/>
    <col min="5381" max="5382" width="13.375" style="3" customWidth="1"/>
    <col min="5383" max="5383" width="14.625" style="3" customWidth="1"/>
    <col min="5384" max="5386" width="13.375" style="3" customWidth="1"/>
    <col min="5387" max="5632" width="12.125" style="3"/>
    <col min="5633" max="5633" width="13.375" style="3" customWidth="1"/>
    <col min="5634" max="5635" width="5.875" style="3" customWidth="1"/>
    <col min="5636" max="5636" width="17" style="3" customWidth="1"/>
    <col min="5637" max="5638" width="13.375" style="3" customWidth="1"/>
    <col min="5639" max="5639" width="14.625" style="3" customWidth="1"/>
    <col min="5640" max="5642" width="13.375" style="3" customWidth="1"/>
    <col min="5643" max="5888" width="12.125" style="3"/>
    <col min="5889" max="5889" width="13.375" style="3" customWidth="1"/>
    <col min="5890" max="5891" width="5.875" style="3" customWidth="1"/>
    <col min="5892" max="5892" width="17" style="3" customWidth="1"/>
    <col min="5893" max="5894" width="13.375" style="3" customWidth="1"/>
    <col min="5895" max="5895" width="14.625" style="3" customWidth="1"/>
    <col min="5896" max="5898" width="13.375" style="3" customWidth="1"/>
    <col min="5899" max="6144" width="12.125" style="3"/>
    <col min="6145" max="6145" width="13.375" style="3" customWidth="1"/>
    <col min="6146" max="6147" width="5.875" style="3" customWidth="1"/>
    <col min="6148" max="6148" width="17" style="3" customWidth="1"/>
    <col min="6149" max="6150" width="13.375" style="3" customWidth="1"/>
    <col min="6151" max="6151" width="14.625" style="3" customWidth="1"/>
    <col min="6152" max="6154" width="13.375" style="3" customWidth="1"/>
    <col min="6155" max="6400" width="12.125" style="3"/>
    <col min="6401" max="6401" width="13.375" style="3" customWidth="1"/>
    <col min="6402" max="6403" width="5.875" style="3" customWidth="1"/>
    <col min="6404" max="6404" width="17" style="3" customWidth="1"/>
    <col min="6405" max="6406" width="13.375" style="3" customWidth="1"/>
    <col min="6407" max="6407" width="14.625" style="3" customWidth="1"/>
    <col min="6408" max="6410" width="13.375" style="3" customWidth="1"/>
    <col min="6411" max="6656" width="12.125" style="3"/>
    <col min="6657" max="6657" width="13.375" style="3" customWidth="1"/>
    <col min="6658" max="6659" width="5.875" style="3" customWidth="1"/>
    <col min="6660" max="6660" width="17" style="3" customWidth="1"/>
    <col min="6661" max="6662" width="13.375" style="3" customWidth="1"/>
    <col min="6663" max="6663" width="14.625" style="3" customWidth="1"/>
    <col min="6664" max="6666" width="13.375" style="3" customWidth="1"/>
    <col min="6667" max="6912" width="12.125" style="3"/>
    <col min="6913" max="6913" width="13.375" style="3" customWidth="1"/>
    <col min="6914" max="6915" width="5.875" style="3" customWidth="1"/>
    <col min="6916" max="6916" width="17" style="3" customWidth="1"/>
    <col min="6917" max="6918" width="13.375" style="3" customWidth="1"/>
    <col min="6919" max="6919" width="14.625" style="3" customWidth="1"/>
    <col min="6920" max="6922" width="13.375" style="3" customWidth="1"/>
    <col min="6923" max="7168" width="12.125" style="3"/>
    <col min="7169" max="7169" width="13.375" style="3" customWidth="1"/>
    <col min="7170" max="7171" width="5.875" style="3" customWidth="1"/>
    <col min="7172" max="7172" width="17" style="3" customWidth="1"/>
    <col min="7173" max="7174" width="13.375" style="3" customWidth="1"/>
    <col min="7175" max="7175" width="14.625" style="3" customWidth="1"/>
    <col min="7176" max="7178" width="13.375" style="3" customWidth="1"/>
    <col min="7179" max="7424" width="12.125" style="3"/>
    <col min="7425" max="7425" width="13.375" style="3" customWidth="1"/>
    <col min="7426" max="7427" width="5.875" style="3" customWidth="1"/>
    <col min="7428" max="7428" width="17" style="3" customWidth="1"/>
    <col min="7429" max="7430" width="13.375" style="3" customWidth="1"/>
    <col min="7431" max="7431" width="14.625" style="3" customWidth="1"/>
    <col min="7432" max="7434" width="13.375" style="3" customWidth="1"/>
    <col min="7435" max="7680" width="12.125" style="3"/>
    <col min="7681" max="7681" width="13.375" style="3" customWidth="1"/>
    <col min="7682" max="7683" width="5.875" style="3" customWidth="1"/>
    <col min="7684" max="7684" width="17" style="3" customWidth="1"/>
    <col min="7685" max="7686" width="13.375" style="3" customWidth="1"/>
    <col min="7687" max="7687" width="14.625" style="3" customWidth="1"/>
    <col min="7688" max="7690" width="13.375" style="3" customWidth="1"/>
    <col min="7691" max="7936" width="12.125" style="3"/>
    <col min="7937" max="7937" width="13.375" style="3" customWidth="1"/>
    <col min="7938" max="7939" width="5.875" style="3" customWidth="1"/>
    <col min="7940" max="7940" width="17" style="3" customWidth="1"/>
    <col min="7941" max="7942" width="13.375" style="3" customWidth="1"/>
    <col min="7943" max="7943" width="14.625" style="3" customWidth="1"/>
    <col min="7944" max="7946" width="13.375" style="3" customWidth="1"/>
    <col min="7947" max="8192" width="12.125" style="3"/>
    <col min="8193" max="8193" width="13.375" style="3" customWidth="1"/>
    <col min="8194" max="8195" width="5.875" style="3" customWidth="1"/>
    <col min="8196" max="8196" width="17" style="3" customWidth="1"/>
    <col min="8197" max="8198" width="13.375" style="3" customWidth="1"/>
    <col min="8199" max="8199" width="14.625" style="3" customWidth="1"/>
    <col min="8200" max="8202" width="13.375" style="3" customWidth="1"/>
    <col min="8203" max="8448" width="12.125" style="3"/>
    <col min="8449" max="8449" width="13.375" style="3" customWidth="1"/>
    <col min="8450" max="8451" width="5.875" style="3" customWidth="1"/>
    <col min="8452" max="8452" width="17" style="3" customWidth="1"/>
    <col min="8453" max="8454" width="13.375" style="3" customWidth="1"/>
    <col min="8455" max="8455" width="14.625" style="3" customWidth="1"/>
    <col min="8456" max="8458" width="13.375" style="3" customWidth="1"/>
    <col min="8459" max="8704" width="12.125" style="3"/>
    <col min="8705" max="8705" width="13.375" style="3" customWidth="1"/>
    <col min="8706" max="8707" width="5.875" style="3" customWidth="1"/>
    <col min="8708" max="8708" width="17" style="3" customWidth="1"/>
    <col min="8709" max="8710" width="13.375" style="3" customWidth="1"/>
    <col min="8711" max="8711" width="14.625" style="3" customWidth="1"/>
    <col min="8712" max="8714" width="13.375" style="3" customWidth="1"/>
    <col min="8715" max="8960" width="12.125" style="3"/>
    <col min="8961" max="8961" width="13.375" style="3" customWidth="1"/>
    <col min="8962" max="8963" width="5.875" style="3" customWidth="1"/>
    <col min="8964" max="8964" width="17" style="3" customWidth="1"/>
    <col min="8965" max="8966" width="13.375" style="3" customWidth="1"/>
    <col min="8967" max="8967" width="14.625" style="3" customWidth="1"/>
    <col min="8968" max="8970" width="13.375" style="3" customWidth="1"/>
    <col min="8971" max="9216" width="12.125" style="3"/>
    <col min="9217" max="9217" width="13.375" style="3" customWidth="1"/>
    <col min="9218" max="9219" width="5.875" style="3" customWidth="1"/>
    <col min="9220" max="9220" width="17" style="3" customWidth="1"/>
    <col min="9221" max="9222" width="13.375" style="3" customWidth="1"/>
    <col min="9223" max="9223" width="14.625" style="3" customWidth="1"/>
    <col min="9224" max="9226" width="13.375" style="3" customWidth="1"/>
    <col min="9227" max="9472" width="12.125" style="3"/>
    <col min="9473" max="9473" width="13.375" style="3" customWidth="1"/>
    <col min="9474" max="9475" width="5.875" style="3" customWidth="1"/>
    <col min="9476" max="9476" width="17" style="3" customWidth="1"/>
    <col min="9477" max="9478" width="13.375" style="3" customWidth="1"/>
    <col min="9479" max="9479" width="14.625" style="3" customWidth="1"/>
    <col min="9480" max="9482" width="13.375" style="3" customWidth="1"/>
    <col min="9483" max="9728" width="12.125" style="3"/>
    <col min="9729" max="9729" width="13.375" style="3" customWidth="1"/>
    <col min="9730" max="9731" width="5.875" style="3" customWidth="1"/>
    <col min="9732" max="9732" width="17" style="3" customWidth="1"/>
    <col min="9733" max="9734" width="13.375" style="3" customWidth="1"/>
    <col min="9735" max="9735" width="14.625" style="3" customWidth="1"/>
    <col min="9736" max="9738" width="13.375" style="3" customWidth="1"/>
    <col min="9739" max="9984" width="12.125" style="3"/>
    <col min="9985" max="9985" width="13.375" style="3" customWidth="1"/>
    <col min="9986" max="9987" width="5.875" style="3" customWidth="1"/>
    <col min="9988" max="9988" width="17" style="3" customWidth="1"/>
    <col min="9989" max="9990" width="13.375" style="3" customWidth="1"/>
    <col min="9991" max="9991" width="14.625" style="3" customWidth="1"/>
    <col min="9992" max="9994" width="13.375" style="3" customWidth="1"/>
    <col min="9995" max="10240" width="12.125" style="3"/>
    <col min="10241" max="10241" width="13.375" style="3" customWidth="1"/>
    <col min="10242" max="10243" width="5.875" style="3" customWidth="1"/>
    <col min="10244" max="10244" width="17" style="3" customWidth="1"/>
    <col min="10245" max="10246" width="13.375" style="3" customWidth="1"/>
    <col min="10247" max="10247" width="14.625" style="3" customWidth="1"/>
    <col min="10248" max="10250" width="13.375" style="3" customWidth="1"/>
    <col min="10251" max="10496" width="12.125" style="3"/>
    <col min="10497" max="10497" width="13.375" style="3" customWidth="1"/>
    <col min="10498" max="10499" width="5.875" style="3" customWidth="1"/>
    <col min="10500" max="10500" width="17" style="3" customWidth="1"/>
    <col min="10501" max="10502" width="13.375" style="3" customWidth="1"/>
    <col min="10503" max="10503" width="14.625" style="3" customWidth="1"/>
    <col min="10504" max="10506" width="13.375" style="3" customWidth="1"/>
    <col min="10507" max="10752" width="12.125" style="3"/>
    <col min="10753" max="10753" width="13.375" style="3" customWidth="1"/>
    <col min="10754" max="10755" width="5.875" style="3" customWidth="1"/>
    <col min="10756" max="10756" width="17" style="3" customWidth="1"/>
    <col min="10757" max="10758" width="13.375" style="3" customWidth="1"/>
    <col min="10759" max="10759" width="14.625" style="3" customWidth="1"/>
    <col min="10760" max="10762" width="13.375" style="3" customWidth="1"/>
    <col min="10763" max="11008" width="12.125" style="3"/>
    <col min="11009" max="11009" width="13.375" style="3" customWidth="1"/>
    <col min="11010" max="11011" width="5.875" style="3" customWidth="1"/>
    <col min="11012" max="11012" width="17" style="3" customWidth="1"/>
    <col min="11013" max="11014" width="13.375" style="3" customWidth="1"/>
    <col min="11015" max="11015" width="14.625" style="3" customWidth="1"/>
    <col min="11016" max="11018" width="13.375" style="3" customWidth="1"/>
    <col min="11019" max="11264" width="12.125" style="3"/>
    <col min="11265" max="11265" width="13.375" style="3" customWidth="1"/>
    <col min="11266" max="11267" width="5.875" style="3" customWidth="1"/>
    <col min="11268" max="11268" width="17" style="3" customWidth="1"/>
    <col min="11269" max="11270" width="13.375" style="3" customWidth="1"/>
    <col min="11271" max="11271" width="14.625" style="3" customWidth="1"/>
    <col min="11272" max="11274" width="13.375" style="3" customWidth="1"/>
    <col min="11275" max="11520" width="12.125" style="3"/>
    <col min="11521" max="11521" width="13.375" style="3" customWidth="1"/>
    <col min="11522" max="11523" width="5.875" style="3" customWidth="1"/>
    <col min="11524" max="11524" width="17" style="3" customWidth="1"/>
    <col min="11525" max="11526" width="13.375" style="3" customWidth="1"/>
    <col min="11527" max="11527" width="14.625" style="3" customWidth="1"/>
    <col min="11528" max="11530" width="13.375" style="3" customWidth="1"/>
    <col min="11531" max="11776" width="12.125" style="3"/>
    <col min="11777" max="11777" width="13.375" style="3" customWidth="1"/>
    <col min="11778" max="11779" width="5.875" style="3" customWidth="1"/>
    <col min="11780" max="11780" width="17" style="3" customWidth="1"/>
    <col min="11781" max="11782" width="13.375" style="3" customWidth="1"/>
    <col min="11783" max="11783" width="14.625" style="3" customWidth="1"/>
    <col min="11784" max="11786" width="13.375" style="3" customWidth="1"/>
    <col min="11787" max="12032" width="12.125" style="3"/>
    <col min="12033" max="12033" width="13.375" style="3" customWidth="1"/>
    <col min="12034" max="12035" width="5.875" style="3" customWidth="1"/>
    <col min="12036" max="12036" width="17" style="3" customWidth="1"/>
    <col min="12037" max="12038" width="13.375" style="3" customWidth="1"/>
    <col min="12039" max="12039" width="14.625" style="3" customWidth="1"/>
    <col min="12040" max="12042" width="13.375" style="3" customWidth="1"/>
    <col min="12043" max="12288" width="12.125" style="3"/>
    <col min="12289" max="12289" width="13.375" style="3" customWidth="1"/>
    <col min="12290" max="12291" width="5.875" style="3" customWidth="1"/>
    <col min="12292" max="12292" width="17" style="3" customWidth="1"/>
    <col min="12293" max="12294" width="13.375" style="3" customWidth="1"/>
    <col min="12295" max="12295" width="14.625" style="3" customWidth="1"/>
    <col min="12296" max="12298" width="13.375" style="3" customWidth="1"/>
    <col min="12299" max="12544" width="12.125" style="3"/>
    <col min="12545" max="12545" width="13.375" style="3" customWidth="1"/>
    <col min="12546" max="12547" width="5.875" style="3" customWidth="1"/>
    <col min="12548" max="12548" width="17" style="3" customWidth="1"/>
    <col min="12549" max="12550" width="13.375" style="3" customWidth="1"/>
    <col min="12551" max="12551" width="14.625" style="3" customWidth="1"/>
    <col min="12552" max="12554" width="13.375" style="3" customWidth="1"/>
    <col min="12555" max="12800" width="12.125" style="3"/>
    <col min="12801" max="12801" width="13.375" style="3" customWidth="1"/>
    <col min="12802" max="12803" width="5.875" style="3" customWidth="1"/>
    <col min="12804" max="12804" width="17" style="3" customWidth="1"/>
    <col min="12805" max="12806" width="13.375" style="3" customWidth="1"/>
    <col min="12807" max="12807" width="14.625" style="3" customWidth="1"/>
    <col min="12808" max="12810" width="13.375" style="3" customWidth="1"/>
    <col min="12811" max="13056" width="12.125" style="3"/>
    <col min="13057" max="13057" width="13.375" style="3" customWidth="1"/>
    <col min="13058" max="13059" width="5.875" style="3" customWidth="1"/>
    <col min="13060" max="13060" width="17" style="3" customWidth="1"/>
    <col min="13061" max="13062" width="13.375" style="3" customWidth="1"/>
    <col min="13063" max="13063" width="14.625" style="3" customWidth="1"/>
    <col min="13064" max="13066" width="13.375" style="3" customWidth="1"/>
    <col min="13067" max="13312" width="12.125" style="3"/>
    <col min="13313" max="13313" width="13.375" style="3" customWidth="1"/>
    <col min="13314" max="13315" width="5.875" style="3" customWidth="1"/>
    <col min="13316" max="13316" width="17" style="3" customWidth="1"/>
    <col min="13317" max="13318" width="13.375" style="3" customWidth="1"/>
    <col min="13319" max="13319" width="14.625" style="3" customWidth="1"/>
    <col min="13320" max="13322" width="13.375" style="3" customWidth="1"/>
    <col min="13323" max="13568" width="12.125" style="3"/>
    <col min="13569" max="13569" width="13.375" style="3" customWidth="1"/>
    <col min="13570" max="13571" width="5.875" style="3" customWidth="1"/>
    <col min="13572" max="13572" width="17" style="3" customWidth="1"/>
    <col min="13573" max="13574" width="13.375" style="3" customWidth="1"/>
    <col min="13575" max="13575" width="14.625" style="3" customWidth="1"/>
    <col min="13576" max="13578" width="13.375" style="3" customWidth="1"/>
    <col min="13579" max="13824" width="12.125" style="3"/>
    <col min="13825" max="13825" width="13.375" style="3" customWidth="1"/>
    <col min="13826" max="13827" width="5.875" style="3" customWidth="1"/>
    <col min="13828" max="13828" width="17" style="3" customWidth="1"/>
    <col min="13829" max="13830" width="13.375" style="3" customWidth="1"/>
    <col min="13831" max="13831" width="14.625" style="3" customWidth="1"/>
    <col min="13832" max="13834" width="13.375" style="3" customWidth="1"/>
    <col min="13835" max="14080" width="12.125" style="3"/>
    <col min="14081" max="14081" width="13.375" style="3" customWidth="1"/>
    <col min="14082" max="14083" width="5.875" style="3" customWidth="1"/>
    <col min="14084" max="14084" width="17" style="3" customWidth="1"/>
    <col min="14085" max="14086" width="13.375" style="3" customWidth="1"/>
    <col min="14087" max="14087" width="14.625" style="3" customWidth="1"/>
    <col min="14088" max="14090" width="13.375" style="3" customWidth="1"/>
    <col min="14091" max="14336" width="12.125" style="3"/>
    <col min="14337" max="14337" width="13.375" style="3" customWidth="1"/>
    <col min="14338" max="14339" width="5.875" style="3" customWidth="1"/>
    <col min="14340" max="14340" width="17" style="3" customWidth="1"/>
    <col min="14341" max="14342" width="13.375" style="3" customWidth="1"/>
    <col min="14343" max="14343" width="14.625" style="3" customWidth="1"/>
    <col min="14344" max="14346" width="13.375" style="3" customWidth="1"/>
    <col min="14347" max="14592" width="12.125" style="3"/>
    <col min="14593" max="14593" width="13.375" style="3" customWidth="1"/>
    <col min="14594" max="14595" width="5.875" style="3" customWidth="1"/>
    <col min="14596" max="14596" width="17" style="3" customWidth="1"/>
    <col min="14597" max="14598" width="13.375" style="3" customWidth="1"/>
    <col min="14599" max="14599" width="14.625" style="3" customWidth="1"/>
    <col min="14600" max="14602" width="13.375" style="3" customWidth="1"/>
    <col min="14603" max="14848" width="12.125" style="3"/>
    <col min="14849" max="14849" width="13.375" style="3" customWidth="1"/>
    <col min="14850" max="14851" width="5.875" style="3" customWidth="1"/>
    <col min="14852" max="14852" width="17" style="3" customWidth="1"/>
    <col min="14853" max="14854" width="13.375" style="3" customWidth="1"/>
    <col min="14855" max="14855" width="14.625" style="3" customWidth="1"/>
    <col min="14856" max="14858" width="13.375" style="3" customWidth="1"/>
    <col min="14859" max="15104" width="12.125" style="3"/>
    <col min="15105" max="15105" width="13.375" style="3" customWidth="1"/>
    <col min="15106" max="15107" width="5.875" style="3" customWidth="1"/>
    <col min="15108" max="15108" width="17" style="3" customWidth="1"/>
    <col min="15109" max="15110" width="13.375" style="3" customWidth="1"/>
    <col min="15111" max="15111" width="14.625" style="3" customWidth="1"/>
    <col min="15112" max="15114" width="13.375" style="3" customWidth="1"/>
    <col min="15115" max="15360" width="12.125" style="3"/>
    <col min="15361" max="15361" width="13.375" style="3" customWidth="1"/>
    <col min="15362" max="15363" width="5.875" style="3" customWidth="1"/>
    <col min="15364" max="15364" width="17" style="3" customWidth="1"/>
    <col min="15365" max="15366" width="13.375" style="3" customWidth="1"/>
    <col min="15367" max="15367" width="14.625" style="3" customWidth="1"/>
    <col min="15368" max="15370" width="13.375" style="3" customWidth="1"/>
    <col min="15371" max="15616" width="12.125" style="3"/>
    <col min="15617" max="15617" width="13.375" style="3" customWidth="1"/>
    <col min="15618" max="15619" width="5.875" style="3" customWidth="1"/>
    <col min="15620" max="15620" width="17" style="3" customWidth="1"/>
    <col min="15621" max="15622" width="13.375" style="3" customWidth="1"/>
    <col min="15623" max="15623" width="14.625" style="3" customWidth="1"/>
    <col min="15624" max="15626" width="13.375" style="3" customWidth="1"/>
    <col min="15627" max="15872" width="12.125" style="3"/>
    <col min="15873" max="15873" width="13.375" style="3" customWidth="1"/>
    <col min="15874" max="15875" width="5.875" style="3" customWidth="1"/>
    <col min="15876" max="15876" width="17" style="3" customWidth="1"/>
    <col min="15877" max="15878" width="13.375" style="3" customWidth="1"/>
    <col min="15879" max="15879" width="14.625" style="3" customWidth="1"/>
    <col min="15880" max="15882" width="13.375" style="3" customWidth="1"/>
    <col min="15883" max="16128" width="12.125" style="3"/>
    <col min="16129" max="16129" width="13.375" style="3" customWidth="1"/>
    <col min="16130" max="16131" width="5.875" style="3" customWidth="1"/>
    <col min="16132" max="16132" width="17" style="3" customWidth="1"/>
    <col min="16133" max="16134" width="13.375" style="3" customWidth="1"/>
    <col min="16135" max="16135" width="14.625" style="3" customWidth="1"/>
    <col min="16136" max="16138" width="13.375" style="3" customWidth="1"/>
    <col min="16139" max="16384" width="12.125" style="3"/>
  </cols>
  <sheetData>
    <row r="1" spans="1:12" x14ac:dyDescent="0.2">
      <c r="A1" s="1"/>
    </row>
    <row r="5" spans="1:12" x14ac:dyDescent="0.2">
      <c r="E5" s="2"/>
      <c r="F5" s="2"/>
      <c r="K5" s="2"/>
    </row>
    <row r="6" spans="1:12" x14ac:dyDescent="0.2">
      <c r="E6" s="2"/>
      <c r="F6" s="4" t="s">
        <v>349</v>
      </c>
      <c r="K6" s="2"/>
    </row>
    <row r="7" spans="1:12" x14ac:dyDescent="0.2">
      <c r="E7" s="4" t="s">
        <v>350</v>
      </c>
    </row>
    <row r="8" spans="1:12" ht="18" thickBot="1" x14ac:dyDescent="0.25">
      <c r="B8" s="6"/>
      <c r="C8" s="6"/>
      <c r="D8" s="6"/>
      <c r="E8" s="6"/>
      <c r="F8" s="6"/>
      <c r="G8" s="6"/>
      <c r="H8" s="6"/>
      <c r="I8" s="6"/>
      <c r="J8" s="6"/>
      <c r="K8" s="7" t="s">
        <v>351</v>
      </c>
      <c r="L8" s="6"/>
    </row>
    <row r="9" spans="1:12" x14ac:dyDescent="0.2">
      <c r="E9" s="31"/>
      <c r="F9" s="11"/>
      <c r="G9" s="32" t="s">
        <v>352</v>
      </c>
      <c r="H9" s="11"/>
      <c r="I9" s="11"/>
      <c r="J9" s="11"/>
      <c r="K9" s="12" t="s">
        <v>353</v>
      </c>
      <c r="L9" s="11"/>
    </row>
    <row r="10" spans="1:12" x14ac:dyDescent="0.2">
      <c r="E10" s="15"/>
      <c r="F10" s="11"/>
      <c r="G10" s="15"/>
      <c r="H10" s="11"/>
      <c r="I10" s="11"/>
      <c r="J10" s="11"/>
      <c r="K10" s="15"/>
      <c r="L10" s="15"/>
    </row>
    <row r="11" spans="1:12" x14ac:dyDescent="0.2">
      <c r="B11" s="11"/>
      <c r="C11" s="11"/>
      <c r="D11" s="11"/>
      <c r="E11" s="12" t="s">
        <v>354</v>
      </c>
      <c r="F11" s="34" t="s">
        <v>355</v>
      </c>
      <c r="G11" s="12" t="s">
        <v>356</v>
      </c>
      <c r="H11" s="34" t="s">
        <v>357</v>
      </c>
      <c r="I11" s="12" t="s">
        <v>358</v>
      </c>
      <c r="J11" s="34" t="s">
        <v>359</v>
      </c>
      <c r="K11" s="34" t="s">
        <v>360</v>
      </c>
      <c r="L11" s="34" t="s">
        <v>361</v>
      </c>
    </row>
    <row r="12" spans="1:12" x14ac:dyDescent="0.2">
      <c r="E12" s="15"/>
    </row>
    <row r="13" spans="1:12" x14ac:dyDescent="0.2">
      <c r="B13" s="1" t="s">
        <v>362</v>
      </c>
      <c r="E13" s="16">
        <v>67958</v>
      </c>
      <c r="F13" s="17">
        <v>56381.000999999997</v>
      </c>
      <c r="G13" s="17">
        <v>66089</v>
      </c>
      <c r="H13" s="17">
        <v>27385.1</v>
      </c>
      <c r="I13" s="17">
        <v>4533</v>
      </c>
      <c r="J13" s="17">
        <v>7401</v>
      </c>
      <c r="K13" s="17">
        <v>46296</v>
      </c>
      <c r="L13" s="17">
        <v>52957</v>
      </c>
    </row>
    <row r="14" spans="1:12" x14ac:dyDescent="0.2">
      <c r="B14" s="1" t="s">
        <v>363</v>
      </c>
      <c r="E14" s="16">
        <v>71418</v>
      </c>
      <c r="F14" s="17">
        <v>59345</v>
      </c>
      <c r="G14" s="17">
        <v>68439</v>
      </c>
      <c r="H14" s="17">
        <v>28025</v>
      </c>
      <c r="I14" s="17">
        <v>4959</v>
      </c>
      <c r="J14" s="17">
        <v>7713</v>
      </c>
      <c r="K14" s="17">
        <v>41810</v>
      </c>
      <c r="L14" s="17">
        <v>49002</v>
      </c>
    </row>
    <row r="15" spans="1:12" x14ac:dyDescent="0.2">
      <c r="B15" s="1" t="s">
        <v>364</v>
      </c>
      <c r="E15" s="16">
        <v>73593</v>
      </c>
      <c r="F15" s="17">
        <v>61363</v>
      </c>
      <c r="G15" s="17">
        <v>70506</v>
      </c>
      <c r="H15" s="17">
        <v>28713</v>
      </c>
      <c r="I15" s="17">
        <v>5278</v>
      </c>
      <c r="J15" s="17">
        <v>7645</v>
      </c>
      <c r="K15" s="17">
        <v>49759</v>
      </c>
      <c r="L15" s="17">
        <v>58044</v>
      </c>
    </row>
    <row r="16" spans="1:12" x14ac:dyDescent="0.2">
      <c r="B16" s="1" t="s">
        <v>365</v>
      </c>
      <c r="E16" s="16">
        <v>75359</v>
      </c>
      <c r="F16" s="17">
        <v>63315.8</v>
      </c>
      <c r="G16" s="17">
        <v>72187.8</v>
      </c>
      <c r="H16" s="17">
        <v>29500.799999999999</v>
      </c>
      <c r="I16" s="17">
        <v>5557.8</v>
      </c>
      <c r="J16" s="17">
        <v>7835.8</v>
      </c>
      <c r="K16" s="17">
        <v>49941.599999999999</v>
      </c>
      <c r="L16" s="17">
        <v>60938</v>
      </c>
    </row>
    <row r="17" spans="2:12" x14ac:dyDescent="0.2">
      <c r="B17" s="1" t="s">
        <v>366</v>
      </c>
      <c r="E17" s="16">
        <v>80000</v>
      </c>
      <c r="F17" s="17">
        <v>67909</v>
      </c>
      <c r="G17" s="17">
        <v>75041</v>
      </c>
      <c r="H17" s="17">
        <v>30336</v>
      </c>
      <c r="I17" s="17">
        <v>5762</v>
      </c>
      <c r="J17" s="17">
        <v>8795</v>
      </c>
      <c r="K17" s="17">
        <v>57853</v>
      </c>
      <c r="L17" s="17">
        <v>70324</v>
      </c>
    </row>
    <row r="18" spans="2:12" x14ac:dyDescent="0.2">
      <c r="B18" s="1" t="s">
        <v>367</v>
      </c>
      <c r="C18" s="27"/>
      <c r="D18" s="27"/>
      <c r="E18" s="26">
        <v>79373</v>
      </c>
      <c r="F18" s="27">
        <v>66837</v>
      </c>
      <c r="G18" s="27">
        <v>78420</v>
      </c>
      <c r="H18" s="27">
        <v>30626</v>
      </c>
      <c r="I18" s="27">
        <v>6834</v>
      </c>
      <c r="J18" s="27">
        <v>8762</v>
      </c>
      <c r="K18" s="27">
        <v>51777</v>
      </c>
      <c r="L18" s="27">
        <v>60625</v>
      </c>
    </row>
    <row r="19" spans="2:12" x14ac:dyDescent="0.2">
      <c r="B19" s="4" t="s">
        <v>368</v>
      </c>
      <c r="C19" s="2"/>
      <c r="D19" s="2"/>
      <c r="E19" s="14">
        <f>E21+E28</f>
        <v>84835</v>
      </c>
      <c r="F19" s="2">
        <f>F21+F28</f>
        <v>71349</v>
      </c>
      <c r="G19" s="2">
        <f t="shared" ref="G19:L19" si="0">G21+G28</f>
        <v>83265</v>
      </c>
      <c r="H19" s="2">
        <f t="shared" si="0"/>
        <v>32516</v>
      </c>
      <c r="I19" s="2">
        <f t="shared" si="0"/>
        <v>7202</v>
      </c>
      <c r="J19" s="2">
        <f t="shared" si="0"/>
        <v>9211</v>
      </c>
      <c r="K19" s="2">
        <f t="shared" si="0"/>
        <v>48785</v>
      </c>
      <c r="L19" s="2">
        <f t="shared" si="0"/>
        <v>59156</v>
      </c>
    </row>
    <row r="20" spans="2:12" x14ac:dyDescent="0.2">
      <c r="E20" s="15"/>
    </row>
    <row r="21" spans="2:12" x14ac:dyDescent="0.2">
      <c r="C21" s="1" t="s">
        <v>328</v>
      </c>
      <c r="E21" s="26">
        <f t="shared" ref="E21:L21" si="1">SUM(E22:E26)</f>
        <v>70711</v>
      </c>
      <c r="F21" s="27">
        <f t="shared" si="1"/>
        <v>62599</v>
      </c>
      <c r="G21" s="27">
        <f t="shared" si="1"/>
        <v>69221</v>
      </c>
      <c r="H21" s="27">
        <f t="shared" si="1"/>
        <v>29430</v>
      </c>
      <c r="I21" s="27">
        <f t="shared" si="1"/>
        <v>7202</v>
      </c>
      <c r="J21" s="27">
        <f t="shared" si="1"/>
        <v>4959</v>
      </c>
      <c r="K21" s="27">
        <f t="shared" si="1"/>
        <v>18128</v>
      </c>
      <c r="L21" s="27">
        <f t="shared" si="1"/>
        <v>26290</v>
      </c>
    </row>
    <row r="22" spans="2:12" x14ac:dyDescent="0.2">
      <c r="D22" s="1" t="s">
        <v>329</v>
      </c>
      <c r="E22" s="16">
        <v>21502</v>
      </c>
      <c r="F22" s="17">
        <v>20062</v>
      </c>
      <c r="G22" s="17">
        <v>19494</v>
      </c>
      <c r="H22" s="17">
        <v>5203</v>
      </c>
      <c r="I22" s="17">
        <v>4527</v>
      </c>
      <c r="J22" s="17">
        <v>3635</v>
      </c>
      <c r="K22" s="17">
        <v>7578</v>
      </c>
      <c r="L22" s="17">
        <v>13800</v>
      </c>
    </row>
    <row r="23" spans="2:12" x14ac:dyDescent="0.2">
      <c r="D23" s="1" t="s">
        <v>330</v>
      </c>
      <c r="E23" s="16">
        <v>2335</v>
      </c>
      <c r="F23" s="17">
        <v>2331</v>
      </c>
      <c r="G23" s="17">
        <v>2100</v>
      </c>
      <c r="H23" s="17">
        <v>953</v>
      </c>
      <c r="I23" s="17">
        <v>239</v>
      </c>
      <c r="J23" s="17">
        <v>181</v>
      </c>
      <c r="K23" s="17">
        <v>950</v>
      </c>
      <c r="L23" s="17">
        <v>1285</v>
      </c>
    </row>
    <row r="24" spans="2:12" x14ac:dyDescent="0.2">
      <c r="D24" s="1" t="s">
        <v>331</v>
      </c>
      <c r="E24" s="16">
        <v>46445</v>
      </c>
      <c r="F24" s="17">
        <v>39947</v>
      </c>
      <c r="G24" s="17">
        <v>47216</v>
      </c>
      <c r="H24" s="17">
        <v>23209</v>
      </c>
      <c r="I24" s="17">
        <v>2402</v>
      </c>
      <c r="J24" s="17">
        <v>1130</v>
      </c>
      <c r="K24" s="17">
        <v>9554</v>
      </c>
      <c r="L24" s="17">
        <v>10964</v>
      </c>
    </row>
    <row r="25" spans="2:12" x14ac:dyDescent="0.2">
      <c r="D25" s="1" t="s">
        <v>332</v>
      </c>
      <c r="E25" s="16">
        <v>287</v>
      </c>
      <c r="F25" s="17">
        <v>259</v>
      </c>
      <c r="G25" s="17">
        <v>298</v>
      </c>
      <c r="H25" s="17">
        <v>65</v>
      </c>
      <c r="I25" s="17">
        <v>34</v>
      </c>
      <c r="J25" s="17">
        <v>13</v>
      </c>
      <c r="K25" s="19" t="s">
        <v>369</v>
      </c>
      <c r="L25" s="17">
        <v>41</v>
      </c>
    </row>
    <row r="26" spans="2:12" x14ac:dyDescent="0.2">
      <c r="D26" s="1" t="s">
        <v>333</v>
      </c>
      <c r="E26" s="16">
        <v>142</v>
      </c>
      <c r="F26" s="19" t="s">
        <v>369</v>
      </c>
      <c r="G26" s="19">
        <v>113</v>
      </c>
      <c r="H26" s="19" t="s">
        <v>369</v>
      </c>
      <c r="I26" s="19" t="s">
        <v>369</v>
      </c>
      <c r="J26" s="19" t="s">
        <v>369</v>
      </c>
      <c r="K26" s="17">
        <v>46</v>
      </c>
      <c r="L26" s="17">
        <v>200</v>
      </c>
    </row>
    <row r="27" spans="2:12" x14ac:dyDescent="0.2">
      <c r="E27" s="16"/>
      <c r="F27" s="17"/>
      <c r="G27" s="17"/>
      <c r="H27" s="17"/>
      <c r="I27" s="17"/>
      <c r="J27" s="17"/>
      <c r="K27" s="17"/>
      <c r="L27" s="17"/>
    </row>
    <row r="28" spans="2:12" x14ac:dyDescent="0.2">
      <c r="C28" s="1" t="s">
        <v>334</v>
      </c>
      <c r="E28" s="26">
        <f>SUM(E29:E39)</f>
        <v>14124</v>
      </c>
      <c r="F28" s="51">
        <f>SUM(F29:F39)</f>
        <v>8750</v>
      </c>
      <c r="G28" s="51">
        <f>SUM(G29:G39)</f>
        <v>14044</v>
      </c>
      <c r="H28" s="51">
        <f>SUM(H29:H39)</f>
        <v>3086</v>
      </c>
      <c r="I28" s="19" t="s">
        <v>370</v>
      </c>
      <c r="J28" s="51">
        <f>SUM(J29:J39)</f>
        <v>4252</v>
      </c>
      <c r="K28" s="51">
        <f>SUM(K29:K39)</f>
        <v>30657</v>
      </c>
      <c r="L28" s="51">
        <f>SUM(L29:L39)</f>
        <v>32866</v>
      </c>
    </row>
    <row r="29" spans="2:12" x14ac:dyDescent="0.2">
      <c r="D29" s="1" t="s">
        <v>335</v>
      </c>
      <c r="E29" s="16">
        <v>1968</v>
      </c>
      <c r="F29" s="17">
        <v>1527</v>
      </c>
      <c r="G29" s="17">
        <v>1571</v>
      </c>
      <c r="H29" s="17">
        <v>455</v>
      </c>
      <c r="I29" s="19" t="s">
        <v>370</v>
      </c>
      <c r="J29" s="17">
        <v>383</v>
      </c>
      <c r="K29" s="17">
        <v>2524</v>
      </c>
      <c r="L29" s="17">
        <v>2883</v>
      </c>
    </row>
    <row r="30" spans="2:12" x14ac:dyDescent="0.2">
      <c r="D30" s="1" t="s">
        <v>336</v>
      </c>
      <c r="E30" s="16">
        <v>5457</v>
      </c>
      <c r="F30" s="17">
        <v>1850</v>
      </c>
      <c r="G30" s="17">
        <v>5647</v>
      </c>
      <c r="H30" s="17">
        <v>513</v>
      </c>
      <c r="I30" s="19" t="s">
        <v>370</v>
      </c>
      <c r="J30" s="17">
        <v>2661</v>
      </c>
      <c r="K30" s="17">
        <v>20698</v>
      </c>
      <c r="L30" s="17">
        <v>21710</v>
      </c>
    </row>
    <row r="31" spans="2:12" x14ac:dyDescent="0.2">
      <c r="D31" s="1" t="s">
        <v>337</v>
      </c>
      <c r="E31" s="16">
        <v>23</v>
      </c>
      <c r="F31" s="17">
        <v>15</v>
      </c>
      <c r="G31" s="17">
        <v>24</v>
      </c>
      <c r="H31" s="17">
        <v>18</v>
      </c>
      <c r="I31" s="19" t="s">
        <v>370</v>
      </c>
      <c r="J31" s="19" t="s">
        <v>370</v>
      </c>
      <c r="K31" s="19" t="s">
        <v>370</v>
      </c>
      <c r="L31" s="19" t="s">
        <v>370</v>
      </c>
    </row>
    <row r="32" spans="2:12" x14ac:dyDescent="0.2">
      <c r="D32" s="1" t="s">
        <v>338</v>
      </c>
      <c r="E32" s="16">
        <v>665</v>
      </c>
      <c r="F32" s="17">
        <v>347</v>
      </c>
      <c r="G32" s="17">
        <v>654</v>
      </c>
      <c r="H32" s="17">
        <v>250</v>
      </c>
      <c r="I32" s="19" t="s">
        <v>370</v>
      </c>
      <c r="J32" s="17">
        <v>26</v>
      </c>
      <c r="K32" s="17">
        <v>387</v>
      </c>
      <c r="L32" s="17">
        <v>392</v>
      </c>
    </row>
    <row r="33" spans="2:12" x14ac:dyDescent="0.2">
      <c r="D33" s="1" t="s">
        <v>339</v>
      </c>
      <c r="E33" s="16">
        <v>124</v>
      </c>
      <c r="F33" s="17">
        <v>15</v>
      </c>
      <c r="G33" s="17">
        <v>123</v>
      </c>
      <c r="H33" s="17">
        <v>33</v>
      </c>
      <c r="I33" s="19" t="s">
        <v>370</v>
      </c>
      <c r="J33" s="17">
        <v>5</v>
      </c>
      <c r="K33" s="17">
        <v>29</v>
      </c>
      <c r="L33" s="17">
        <v>31</v>
      </c>
    </row>
    <row r="34" spans="2:12" x14ac:dyDescent="0.2">
      <c r="D34" s="1" t="s">
        <v>332</v>
      </c>
      <c r="E34" s="16">
        <v>1019</v>
      </c>
      <c r="F34" s="17">
        <v>824</v>
      </c>
      <c r="G34" s="17">
        <v>1058</v>
      </c>
      <c r="H34" s="17">
        <v>357</v>
      </c>
      <c r="I34" s="19" t="s">
        <v>370</v>
      </c>
      <c r="J34" s="17">
        <v>16</v>
      </c>
      <c r="K34" s="17">
        <v>87</v>
      </c>
      <c r="L34" s="17">
        <v>110</v>
      </c>
    </row>
    <row r="35" spans="2:12" x14ac:dyDescent="0.2">
      <c r="D35" s="1" t="s">
        <v>333</v>
      </c>
      <c r="E35" s="16">
        <v>355</v>
      </c>
      <c r="F35" s="17">
        <v>336</v>
      </c>
      <c r="G35" s="17">
        <v>859</v>
      </c>
      <c r="H35" s="17">
        <v>25</v>
      </c>
      <c r="I35" s="19" t="s">
        <v>370</v>
      </c>
      <c r="J35" s="17">
        <v>675</v>
      </c>
      <c r="K35" s="17">
        <v>8</v>
      </c>
      <c r="L35" s="17">
        <v>565</v>
      </c>
    </row>
    <row r="36" spans="2:12" x14ac:dyDescent="0.2">
      <c r="D36" s="1" t="s">
        <v>340</v>
      </c>
      <c r="E36" s="16">
        <v>606</v>
      </c>
      <c r="F36" s="17">
        <v>588</v>
      </c>
      <c r="G36" s="17">
        <v>454</v>
      </c>
      <c r="H36" s="19" t="s">
        <v>370</v>
      </c>
      <c r="I36" s="19" t="s">
        <v>370</v>
      </c>
      <c r="J36" s="17">
        <v>154</v>
      </c>
      <c r="K36" s="17">
        <v>166</v>
      </c>
      <c r="L36" s="17">
        <v>347</v>
      </c>
    </row>
    <row r="37" spans="2:12" x14ac:dyDescent="0.2">
      <c r="D37" s="1" t="s">
        <v>341</v>
      </c>
      <c r="E37" s="16">
        <v>509</v>
      </c>
      <c r="F37" s="17">
        <v>166</v>
      </c>
      <c r="G37" s="17">
        <v>544</v>
      </c>
      <c r="H37" s="17">
        <v>34</v>
      </c>
      <c r="I37" s="19" t="s">
        <v>370</v>
      </c>
      <c r="J37" s="17">
        <v>267</v>
      </c>
      <c r="K37" s="17">
        <v>6028</v>
      </c>
      <c r="L37" s="17">
        <v>5990</v>
      </c>
    </row>
    <row r="38" spans="2:12" x14ac:dyDescent="0.2">
      <c r="D38" s="1" t="s">
        <v>342</v>
      </c>
      <c r="E38" s="16">
        <v>65</v>
      </c>
      <c r="F38" s="17">
        <v>65</v>
      </c>
      <c r="G38" s="17">
        <v>45</v>
      </c>
      <c r="H38" s="19" t="s">
        <v>370</v>
      </c>
      <c r="I38" s="19" t="s">
        <v>370</v>
      </c>
      <c r="J38" s="17">
        <v>13</v>
      </c>
      <c r="K38" s="19" t="s">
        <v>370</v>
      </c>
      <c r="L38" s="17">
        <v>30</v>
      </c>
    </row>
    <row r="39" spans="2:12" x14ac:dyDescent="0.2">
      <c r="B39" s="23"/>
      <c r="C39" s="23"/>
      <c r="D39" s="23" t="s">
        <v>343</v>
      </c>
      <c r="E39" s="16">
        <v>3333</v>
      </c>
      <c r="F39" s="53">
        <v>3017</v>
      </c>
      <c r="G39" s="53">
        <v>3065</v>
      </c>
      <c r="H39" s="53">
        <v>1401</v>
      </c>
      <c r="I39" s="19" t="s">
        <v>370</v>
      </c>
      <c r="J39" s="53">
        <v>52</v>
      </c>
      <c r="K39" s="53">
        <v>730</v>
      </c>
      <c r="L39" s="53">
        <v>808</v>
      </c>
    </row>
    <row r="40" spans="2:12" ht="18" thickBot="1" x14ac:dyDescent="0.25">
      <c r="B40" s="6"/>
      <c r="C40" s="6"/>
      <c r="D40" s="6"/>
      <c r="E40" s="62"/>
      <c r="F40" s="6"/>
      <c r="G40" s="6"/>
      <c r="H40" s="6"/>
      <c r="I40" s="6"/>
      <c r="J40" s="6"/>
      <c r="K40" s="6"/>
      <c r="L40" s="6"/>
    </row>
    <row r="41" spans="2:12" x14ac:dyDescent="0.2">
      <c r="E41" s="49" t="s">
        <v>98</v>
      </c>
    </row>
    <row r="42" spans="2:12" x14ac:dyDescent="0.2">
      <c r="E42" s="49"/>
    </row>
    <row r="71" spans="1:5" x14ac:dyDescent="0.2">
      <c r="A71" s="2"/>
    </row>
    <row r="73" spans="1:5" x14ac:dyDescent="0.2">
      <c r="A73" s="1"/>
      <c r="E73" s="2"/>
    </row>
  </sheetData>
  <phoneticPr fontId="2"/>
  <pageMargins left="0.32" right="0.43" top="0.6" bottom="0.59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4:L72"/>
  <sheetViews>
    <sheetView showGridLines="0" zoomScale="75" workbookViewId="0">
      <pane ySplit="270" topLeftCell="A2" activePane="bottomLeft"/>
      <selection sqref="A1:IV65536"/>
      <selection pane="bottomLeft" activeCell="C2" sqref="C2"/>
    </sheetView>
  </sheetViews>
  <sheetFormatPr defaultColWidth="12.125" defaultRowHeight="17.25" x14ac:dyDescent="0.2"/>
  <cols>
    <col min="1" max="1" width="13.375" style="3" customWidth="1"/>
    <col min="2" max="3" width="5.875" style="3" customWidth="1"/>
    <col min="4" max="4" width="17" style="3" customWidth="1"/>
    <col min="5" max="6" width="13.375" style="3" customWidth="1"/>
    <col min="7" max="7" width="14.625" style="3" customWidth="1"/>
    <col min="8" max="10" width="13.375" style="3" customWidth="1"/>
    <col min="11" max="256" width="12.125" style="3"/>
    <col min="257" max="257" width="13.375" style="3" customWidth="1"/>
    <col min="258" max="259" width="5.875" style="3" customWidth="1"/>
    <col min="260" max="260" width="17" style="3" customWidth="1"/>
    <col min="261" max="262" width="13.375" style="3" customWidth="1"/>
    <col min="263" max="263" width="14.625" style="3" customWidth="1"/>
    <col min="264" max="266" width="13.375" style="3" customWidth="1"/>
    <col min="267" max="512" width="12.125" style="3"/>
    <col min="513" max="513" width="13.375" style="3" customWidth="1"/>
    <col min="514" max="515" width="5.875" style="3" customWidth="1"/>
    <col min="516" max="516" width="17" style="3" customWidth="1"/>
    <col min="517" max="518" width="13.375" style="3" customWidth="1"/>
    <col min="519" max="519" width="14.625" style="3" customWidth="1"/>
    <col min="520" max="522" width="13.375" style="3" customWidth="1"/>
    <col min="523" max="768" width="12.125" style="3"/>
    <col min="769" max="769" width="13.375" style="3" customWidth="1"/>
    <col min="770" max="771" width="5.875" style="3" customWidth="1"/>
    <col min="772" max="772" width="17" style="3" customWidth="1"/>
    <col min="773" max="774" width="13.375" style="3" customWidth="1"/>
    <col min="775" max="775" width="14.625" style="3" customWidth="1"/>
    <col min="776" max="778" width="13.375" style="3" customWidth="1"/>
    <col min="779" max="1024" width="12.125" style="3"/>
    <col min="1025" max="1025" width="13.375" style="3" customWidth="1"/>
    <col min="1026" max="1027" width="5.875" style="3" customWidth="1"/>
    <col min="1028" max="1028" width="17" style="3" customWidth="1"/>
    <col min="1029" max="1030" width="13.375" style="3" customWidth="1"/>
    <col min="1031" max="1031" width="14.625" style="3" customWidth="1"/>
    <col min="1032" max="1034" width="13.375" style="3" customWidth="1"/>
    <col min="1035" max="1280" width="12.125" style="3"/>
    <col min="1281" max="1281" width="13.375" style="3" customWidth="1"/>
    <col min="1282" max="1283" width="5.875" style="3" customWidth="1"/>
    <col min="1284" max="1284" width="17" style="3" customWidth="1"/>
    <col min="1285" max="1286" width="13.375" style="3" customWidth="1"/>
    <col min="1287" max="1287" width="14.625" style="3" customWidth="1"/>
    <col min="1288" max="1290" width="13.375" style="3" customWidth="1"/>
    <col min="1291" max="1536" width="12.125" style="3"/>
    <col min="1537" max="1537" width="13.375" style="3" customWidth="1"/>
    <col min="1538" max="1539" width="5.875" style="3" customWidth="1"/>
    <col min="1540" max="1540" width="17" style="3" customWidth="1"/>
    <col min="1541" max="1542" width="13.375" style="3" customWidth="1"/>
    <col min="1543" max="1543" width="14.625" style="3" customWidth="1"/>
    <col min="1544" max="1546" width="13.375" style="3" customWidth="1"/>
    <col min="1547" max="1792" width="12.125" style="3"/>
    <col min="1793" max="1793" width="13.375" style="3" customWidth="1"/>
    <col min="1794" max="1795" width="5.875" style="3" customWidth="1"/>
    <col min="1796" max="1796" width="17" style="3" customWidth="1"/>
    <col min="1797" max="1798" width="13.375" style="3" customWidth="1"/>
    <col min="1799" max="1799" width="14.625" style="3" customWidth="1"/>
    <col min="1800" max="1802" width="13.375" style="3" customWidth="1"/>
    <col min="1803" max="2048" width="12.125" style="3"/>
    <col min="2049" max="2049" width="13.375" style="3" customWidth="1"/>
    <col min="2050" max="2051" width="5.875" style="3" customWidth="1"/>
    <col min="2052" max="2052" width="17" style="3" customWidth="1"/>
    <col min="2053" max="2054" width="13.375" style="3" customWidth="1"/>
    <col min="2055" max="2055" width="14.625" style="3" customWidth="1"/>
    <col min="2056" max="2058" width="13.375" style="3" customWidth="1"/>
    <col min="2059" max="2304" width="12.125" style="3"/>
    <col min="2305" max="2305" width="13.375" style="3" customWidth="1"/>
    <col min="2306" max="2307" width="5.875" style="3" customWidth="1"/>
    <col min="2308" max="2308" width="17" style="3" customWidth="1"/>
    <col min="2309" max="2310" width="13.375" style="3" customWidth="1"/>
    <col min="2311" max="2311" width="14.625" style="3" customWidth="1"/>
    <col min="2312" max="2314" width="13.375" style="3" customWidth="1"/>
    <col min="2315" max="2560" width="12.125" style="3"/>
    <col min="2561" max="2561" width="13.375" style="3" customWidth="1"/>
    <col min="2562" max="2563" width="5.875" style="3" customWidth="1"/>
    <col min="2564" max="2564" width="17" style="3" customWidth="1"/>
    <col min="2565" max="2566" width="13.375" style="3" customWidth="1"/>
    <col min="2567" max="2567" width="14.625" style="3" customWidth="1"/>
    <col min="2568" max="2570" width="13.375" style="3" customWidth="1"/>
    <col min="2571" max="2816" width="12.125" style="3"/>
    <col min="2817" max="2817" width="13.375" style="3" customWidth="1"/>
    <col min="2818" max="2819" width="5.875" style="3" customWidth="1"/>
    <col min="2820" max="2820" width="17" style="3" customWidth="1"/>
    <col min="2821" max="2822" width="13.375" style="3" customWidth="1"/>
    <col min="2823" max="2823" width="14.625" style="3" customWidth="1"/>
    <col min="2824" max="2826" width="13.375" style="3" customWidth="1"/>
    <col min="2827" max="3072" width="12.125" style="3"/>
    <col min="3073" max="3073" width="13.375" style="3" customWidth="1"/>
    <col min="3074" max="3075" width="5.875" style="3" customWidth="1"/>
    <col min="3076" max="3076" width="17" style="3" customWidth="1"/>
    <col min="3077" max="3078" width="13.375" style="3" customWidth="1"/>
    <col min="3079" max="3079" width="14.625" style="3" customWidth="1"/>
    <col min="3080" max="3082" width="13.375" style="3" customWidth="1"/>
    <col min="3083" max="3328" width="12.125" style="3"/>
    <col min="3329" max="3329" width="13.375" style="3" customWidth="1"/>
    <col min="3330" max="3331" width="5.875" style="3" customWidth="1"/>
    <col min="3332" max="3332" width="17" style="3" customWidth="1"/>
    <col min="3333" max="3334" width="13.375" style="3" customWidth="1"/>
    <col min="3335" max="3335" width="14.625" style="3" customWidth="1"/>
    <col min="3336" max="3338" width="13.375" style="3" customWidth="1"/>
    <col min="3339" max="3584" width="12.125" style="3"/>
    <col min="3585" max="3585" width="13.375" style="3" customWidth="1"/>
    <col min="3586" max="3587" width="5.875" style="3" customWidth="1"/>
    <col min="3588" max="3588" width="17" style="3" customWidth="1"/>
    <col min="3589" max="3590" width="13.375" style="3" customWidth="1"/>
    <col min="3591" max="3591" width="14.625" style="3" customWidth="1"/>
    <col min="3592" max="3594" width="13.375" style="3" customWidth="1"/>
    <col min="3595" max="3840" width="12.125" style="3"/>
    <col min="3841" max="3841" width="13.375" style="3" customWidth="1"/>
    <col min="3842" max="3843" width="5.875" style="3" customWidth="1"/>
    <col min="3844" max="3844" width="17" style="3" customWidth="1"/>
    <col min="3845" max="3846" width="13.375" style="3" customWidth="1"/>
    <col min="3847" max="3847" width="14.625" style="3" customWidth="1"/>
    <col min="3848" max="3850" width="13.375" style="3" customWidth="1"/>
    <col min="3851" max="4096" width="12.125" style="3"/>
    <col min="4097" max="4097" width="13.375" style="3" customWidth="1"/>
    <col min="4098" max="4099" width="5.875" style="3" customWidth="1"/>
    <col min="4100" max="4100" width="17" style="3" customWidth="1"/>
    <col min="4101" max="4102" width="13.375" style="3" customWidth="1"/>
    <col min="4103" max="4103" width="14.625" style="3" customWidth="1"/>
    <col min="4104" max="4106" width="13.375" style="3" customWidth="1"/>
    <col min="4107" max="4352" width="12.125" style="3"/>
    <col min="4353" max="4353" width="13.375" style="3" customWidth="1"/>
    <col min="4354" max="4355" width="5.875" style="3" customWidth="1"/>
    <col min="4356" max="4356" width="17" style="3" customWidth="1"/>
    <col min="4357" max="4358" width="13.375" style="3" customWidth="1"/>
    <col min="4359" max="4359" width="14.625" style="3" customWidth="1"/>
    <col min="4360" max="4362" width="13.375" style="3" customWidth="1"/>
    <col min="4363" max="4608" width="12.125" style="3"/>
    <col min="4609" max="4609" width="13.375" style="3" customWidth="1"/>
    <col min="4610" max="4611" width="5.875" style="3" customWidth="1"/>
    <col min="4612" max="4612" width="17" style="3" customWidth="1"/>
    <col min="4613" max="4614" width="13.375" style="3" customWidth="1"/>
    <col min="4615" max="4615" width="14.625" style="3" customWidth="1"/>
    <col min="4616" max="4618" width="13.375" style="3" customWidth="1"/>
    <col min="4619" max="4864" width="12.125" style="3"/>
    <col min="4865" max="4865" width="13.375" style="3" customWidth="1"/>
    <col min="4866" max="4867" width="5.875" style="3" customWidth="1"/>
    <col min="4868" max="4868" width="17" style="3" customWidth="1"/>
    <col min="4869" max="4870" width="13.375" style="3" customWidth="1"/>
    <col min="4871" max="4871" width="14.625" style="3" customWidth="1"/>
    <col min="4872" max="4874" width="13.375" style="3" customWidth="1"/>
    <col min="4875" max="5120" width="12.125" style="3"/>
    <col min="5121" max="5121" width="13.375" style="3" customWidth="1"/>
    <col min="5122" max="5123" width="5.875" style="3" customWidth="1"/>
    <col min="5124" max="5124" width="17" style="3" customWidth="1"/>
    <col min="5125" max="5126" width="13.375" style="3" customWidth="1"/>
    <col min="5127" max="5127" width="14.625" style="3" customWidth="1"/>
    <col min="5128" max="5130" width="13.375" style="3" customWidth="1"/>
    <col min="5131" max="5376" width="12.125" style="3"/>
    <col min="5377" max="5377" width="13.375" style="3" customWidth="1"/>
    <col min="5378" max="5379" width="5.875" style="3" customWidth="1"/>
    <col min="5380" max="5380" width="17" style="3" customWidth="1"/>
    <col min="5381" max="5382" width="13.375" style="3" customWidth="1"/>
    <col min="5383" max="5383" width="14.625" style="3" customWidth="1"/>
    <col min="5384" max="5386" width="13.375" style="3" customWidth="1"/>
    <col min="5387" max="5632" width="12.125" style="3"/>
    <col min="5633" max="5633" width="13.375" style="3" customWidth="1"/>
    <col min="5634" max="5635" width="5.875" style="3" customWidth="1"/>
    <col min="5636" max="5636" width="17" style="3" customWidth="1"/>
    <col min="5637" max="5638" width="13.375" style="3" customWidth="1"/>
    <col min="5639" max="5639" width="14.625" style="3" customWidth="1"/>
    <col min="5640" max="5642" width="13.375" style="3" customWidth="1"/>
    <col min="5643" max="5888" width="12.125" style="3"/>
    <col min="5889" max="5889" width="13.375" style="3" customWidth="1"/>
    <col min="5890" max="5891" width="5.875" style="3" customWidth="1"/>
    <col min="5892" max="5892" width="17" style="3" customWidth="1"/>
    <col min="5893" max="5894" width="13.375" style="3" customWidth="1"/>
    <col min="5895" max="5895" width="14.625" style="3" customWidth="1"/>
    <col min="5896" max="5898" width="13.375" style="3" customWidth="1"/>
    <col min="5899" max="6144" width="12.125" style="3"/>
    <col min="6145" max="6145" width="13.375" style="3" customWidth="1"/>
    <col min="6146" max="6147" width="5.875" style="3" customWidth="1"/>
    <col min="6148" max="6148" width="17" style="3" customWidth="1"/>
    <col min="6149" max="6150" width="13.375" style="3" customWidth="1"/>
    <col min="6151" max="6151" width="14.625" style="3" customWidth="1"/>
    <col min="6152" max="6154" width="13.375" style="3" customWidth="1"/>
    <col min="6155" max="6400" width="12.125" style="3"/>
    <col min="6401" max="6401" width="13.375" style="3" customWidth="1"/>
    <col min="6402" max="6403" width="5.875" style="3" customWidth="1"/>
    <col min="6404" max="6404" width="17" style="3" customWidth="1"/>
    <col min="6405" max="6406" width="13.375" style="3" customWidth="1"/>
    <col min="6407" max="6407" width="14.625" style="3" customWidth="1"/>
    <col min="6408" max="6410" width="13.375" style="3" customWidth="1"/>
    <col min="6411" max="6656" width="12.125" style="3"/>
    <col min="6657" max="6657" width="13.375" style="3" customWidth="1"/>
    <col min="6658" max="6659" width="5.875" style="3" customWidth="1"/>
    <col min="6660" max="6660" width="17" style="3" customWidth="1"/>
    <col min="6661" max="6662" width="13.375" style="3" customWidth="1"/>
    <col min="6663" max="6663" width="14.625" style="3" customWidth="1"/>
    <col min="6664" max="6666" width="13.375" style="3" customWidth="1"/>
    <col min="6667" max="6912" width="12.125" style="3"/>
    <col min="6913" max="6913" width="13.375" style="3" customWidth="1"/>
    <col min="6914" max="6915" width="5.875" style="3" customWidth="1"/>
    <col min="6916" max="6916" width="17" style="3" customWidth="1"/>
    <col min="6917" max="6918" width="13.375" style="3" customWidth="1"/>
    <col min="6919" max="6919" width="14.625" style="3" customWidth="1"/>
    <col min="6920" max="6922" width="13.375" style="3" customWidth="1"/>
    <col min="6923" max="7168" width="12.125" style="3"/>
    <col min="7169" max="7169" width="13.375" style="3" customWidth="1"/>
    <col min="7170" max="7171" width="5.875" style="3" customWidth="1"/>
    <col min="7172" max="7172" width="17" style="3" customWidth="1"/>
    <col min="7173" max="7174" width="13.375" style="3" customWidth="1"/>
    <col min="7175" max="7175" width="14.625" style="3" customWidth="1"/>
    <col min="7176" max="7178" width="13.375" style="3" customWidth="1"/>
    <col min="7179" max="7424" width="12.125" style="3"/>
    <col min="7425" max="7425" width="13.375" style="3" customWidth="1"/>
    <col min="7426" max="7427" width="5.875" style="3" customWidth="1"/>
    <col min="7428" max="7428" width="17" style="3" customWidth="1"/>
    <col min="7429" max="7430" width="13.375" style="3" customWidth="1"/>
    <col min="7431" max="7431" width="14.625" style="3" customWidth="1"/>
    <col min="7432" max="7434" width="13.375" style="3" customWidth="1"/>
    <col min="7435" max="7680" width="12.125" style="3"/>
    <col min="7681" max="7681" width="13.375" style="3" customWidth="1"/>
    <col min="7682" max="7683" width="5.875" style="3" customWidth="1"/>
    <col min="7684" max="7684" width="17" style="3" customWidth="1"/>
    <col min="7685" max="7686" width="13.375" style="3" customWidth="1"/>
    <col min="7687" max="7687" width="14.625" style="3" customWidth="1"/>
    <col min="7688" max="7690" width="13.375" style="3" customWidth="1"/>
    <col min="7691" max="7936" width="12.125" style="3"/>
    <col min="7937" max="7937" width="13.375" style="3" customWidth="1"/>
    <col min="7938" max="7939" width="5.875" style="3" customWidth="1"/>
    <col min="7940" max="7940" width="17" style="3" customWidth="1"/>
    <col min="7941" max="7942" width="13.375" style="3" customWidth="1"/>
    <col min="7943" max="7943" width="14.625" style="3" customWidth="1"/>
    <col min="7944" max="7946" width="13.375" style="3" customWidth="1"/>
    <col min="7947" max="8192" width="12.125" style="3"/>
    <col min="8193" max="8193" width="13.375" style="3" customWidth="1"/>
    <col min="8194" max="8195" width="5.875" style="3" customWidth="1"/>
    <col min="8196" max="8196" width="17" style="3" customWidth="1"/>
    <col min="8197" max="8198" width="13.375" style="3" customWidth="1"/>
    <col min="8199" max="8199" width="14.625" style="3" customWidth="1"/>
    <col min="8200" max="8202" width="13.375" style="3" customWidth="1"/>
    <col min="8203" max="8448" width="12.125" style="3"/>
    <col min="8449" max="8449" width="13.375" style="3" customWidth="1"/>
    <col min="8450" max="8451" width="5.875" style="3" customWidth="1"/>
    <col min="8452" max="8452" width="17" style="3" customWidth="1"/>
    <col min="8453" max="8454" width="13.375" style="3" customWidth="1"/>
    <col min="8455" max="8455" width="14.625" style="3" customWidth="1"/>
    <col min="8456" max="8458" width="13.375" style="3" customWidth="1"/>
    <col min="8459" max="8704" width="12.125" style="3"/>
    <col min="8705" max="8705" width="13.375" style="3" customWidth="1"/>
    <col min="8706" max="8707" width="5.875" style="3" customWidth="1"/>
    <col min="8708" max="8708" width="17" style="3" customWidth="1"/>
    <col min="8709" max="8710" width="13.375" style="3" customWidth="1"/>
    <col min="8711" max="8711" width="14.625" style="3" customWidth="1"/>
    <col min="8712" max="8714" width="13.375" style="3" customWidth="1"/>
    <col min="8715" max="8960" width="12.125" style="3"/>
    <col min="8961" max="8961" width="13.375" style="3" customWidth="1"/>
    <col min="8962" max="8963" width="5.875" style="3" customWidth="1"/>
    <col min="8964" max="8964" width="17" style="3" customWidth="1"/>
    <col min="8965" max="8966" width="13.375" style="3" customWidth="1"/>
    <col min="8967" max="8967" width="14.625" style="3" customWidth="1"/>
    <col min="8968" max="8970" width="13.375" style="3" customWidth="1"/>
    <col min="8971" max="9216" width="12.125" style="3"/>
    <col min="9217" max="9217" width="13.375" style="3" customWidth="1"/>
    <col min="9218" max="9219" width="5.875" style="3" customWidth="1"/>
    <col min="9220" max="9220" width="17" style="3" customWidth="1"/>
    <col min="9221" max="9222" width="13.375" style="3" customWidth="1"/>
    <col min="9223" max="9223" width="14.625" style="3" customWidth="1"/>
    <col min="9224" max="9226" width="13.375" style="3" customWidth="1"/>
    <col min="9227" max="9472" width="12.125" style="3"/>
    <col min="9473" max="9473" width="13.375" style="3" customWidth="1"/>
    <col min="9474" max="9475" width="5.875" style="3" customWidth="1"/>
    <col min="9476" max="9476" width="17" style="3" customWidth="1"/>
    <col min="9477" max="9478" width="13.375" style="3" customWidth="1"/>
    <col min="9479" max="9479" width="14.625" style="3" customWidth="1"/>
    <col min="9480" max="9482" width="13.375" style="3" customWidth="1"/>
    <col min="9483" max="9728" width="12.125" style="3"/>
    <col min="9729" max="9729" width="13.375" style="3" customWidth="1"/>
    <col min="9730" max="9731" width="5.875" style="3" customWidth="1"/>
    <col min="9732" max="9732" width="17" style="3" customWidth="1"/>
    <col min="9733" max="9734" width="13.375" style="3" customWidth="1"/>
    <col min="9735" max="9735" width="14.625" style="3" customWidth="1"/>
    <col min="9736" max="9738" width="13.375" style="3" customWidth="1"/>
    <col min="9739" max="9984" width="12.125" style="3"/>
    <col min="9985" max="9985" width="13.375" style="3" customWidth="1"/>
    <col min="9986" max="9987" width="5.875" style="3" customWidth="1"/>
    <col min="9988" max="9988" width="17" style="3" customWidth="1"/>
    <col min="9989" max="9990" width="13.375" style="3" customWidth="1"/>
    <col min="9991" max="9991" width="14.625" style="3" customWidth="1"/>
    <col min="9992" max="9994" width="13.375" style="3" customWidth="1"/>
    <col min="9995" max="10240" width="12.125" style="3"/>
    <col min="10241" max="10241" width="13.375" style="3" customWidth="1"/>
    <col min="10242" max="10243" width="5.875" style="3" customWidth="1"/>
    <col min="10244" max="10244" width="17" style="3" customWidth="1"/>
    <col min="10245" max="10246" width="13.375" style="3" customWidth="1"/>
    <col min="10247" max="10247" width="14.625" style="3" customWidth="1"/>
    <col min="10248" max="10250" width="13.375" style="3" customWidth="1"/>
    <col min="10251" max="10496" width="12.125" style="3"/>
    <col min="10497" max="10497" width="13.375" style="3" customWidth="1"/>
    <col min="10498" max="10499" width="5.875" style="3" customWidth="1"/>
    <col min="10500" max="10500" width="17" style="3" customWidth="1"/>
    <col min="10501" max="10502" width="13.375" style="3" customWidth="1"/>
    <col min="10503" max="10503" width="14.625" style="3" customWidth="1"/>
    <col min="10504" max="10506" width="13.375" style="3" customWidth="1"/>
    <col min="10507" max="10752" width="12.125" style="3"/>
    <col min="10753" max="10753" width="13.375" style="3" customWidth="1"/>
    <col min="10754" max="10755" width="5.875" style="3" customWidth="1"/>
    <col min="10756" max="10756" width="17" style="3" customWidth="1"/>
    <col min="10757" max="10758" width="13.375" style="3" customWidth="1"/>
    <col min="10759" max="10759" width="14.625" style="3" customWidth="1"/>
    <col min="10760" max="10762" width="13.375" style="3" customWidth="1"/>
    <col min="10763" max="11008" width="12.125" style="3"/>
    <col min="11009" max="11009" width="13.375" style="3" customWidth="1"/>
    <col min="11010" max="11011" width="5.875" style="3" customWidth="1"/>
    <col min="11012" max="11012" width="17" style="3" customWidth="1"/>
    <col min="11013" max="11014" width="13.375" style="3" customWidth="1"/>
    <col min="11015" max="11015" width="14.625" style="3" customWidth="1"/>
    <col min="11016" max="11018" width="13.375" style="3" customWidth="1"/>
    <col min="11019" max="11264" width="12.125" style="3"/>
    <col min="11265" max="11265" width="13.375" style="3" customWidth="1"/>
    <col min="11266" max="11267" width="5.875" style="3" customWidth="1"/>
    <col min="11268" max="11268" width="17" style="3" customWidth="1"/>
    <col min="11269" max="11270" width="13.375" style="3" customWidth="1"/>
    <col min="11271" max="11271" width="14.625" style="3" customWidth="1"/>
    <col min="11272" max="11274" width="13.375" style="3" customWidth="1"/>
    <col min="11275" max="11520" width="12.125" style="3"/>
    <col min="11521" max="11521" width="13.375" style="3" customWidth="1"/>
    <col min="11522" max="11523" width="5.875" style="3" customWidth="1"/>
    <col min="11524" max="11524" width="17" style="3" customWidth="1"/>
    <col min="11525" max="11526" width="13.375" style="3" customWidth="1"/>
    <col min="11527" max="11527" width="14.625" style="3" customWidth="1"/>
    <col min="11528" max="11530" width="13.375" style="3" customWidth="1"/>
    <col min="11531" max="11776" width="12.125" style="3"/>
    <col min="11777" max="11777" width="13.375" style="3" customWidth="1"/>
    <col min="11778" max="11779" width="5.875" style="3" customWidth="1"/>
    <col min="11780" max="11780" width="17" style="3" customWidth="1"/>
    <col min="11781" max="11782" width="13.375" style="3" customWidth="1"/>
    <col min="11783" max="11783" width="14.625" style="3" customWidth="1"/>
    <col min="11784" max="11786" width="13.375" style="3" customWidth="1"/>
    <col min="11787" max="12032" width="12.125" style="3"/>
    <col min="12033" max="12033" width="13.375" style="3" customWidth="1"/>
    <col min="12034" max="12035" width="5.875" style="3" customWidth="1"/>
    <col min="12036" max="12036" width="17" style="3" customWidth="1"/>
    <col min="12037" max="12038" width="13.375" style="3" customWidth="1"/>
    <col min="12039" max="12039" width="14.625" style="3" customWidth="1"/>
    <col min="12040" max="12042" width="13.375" style="3" customWidth="1"/>
    <col min="12043" max="12288" width="12.125" style="3"/>
    <col min="12289" max="12289" width="13.375" style="3" customWidth="1"/>
    <col min="12290" max="12291" width="5.875" style="3" customWidth="1"/>
    <col min="12292" max="12292" width="17" style="3" customWidth="1"/>
    <col min="12293" max="12294" width="13.375" style="3" customWidth="1"/>
    <col min="12295" max="12295" width="14.625" style="3" customWidth="1"/>
    <col min="12296" max="12298" width="13.375" style="3" customWidth="1"/>
    <col min="12299" max="12544" width="12.125" style="3"/>
    <col min="12545" max="12545" width="13.375" style="3" customWidth="1"/>
    <col min="12546" max="12547" width="5.875" style="3" customWidth="1"/>
    <col min="12548" max="12548" width="17" style="3" customWidth="1"/>
    <col min="12549" max="12550" width="13.375" style="3" customWidth="1"/>
    <col min="12551" max="12551" width="14.625" style="3" customWidth="1"/>
    <col min="12552" max="12554" width="13.375" style="3" customWidth="1"/>
    <col min="12555" max="12800" width="12.125" style="3"/>
    <col min="12801" max="12801" width="13.375" style="3" customWidth="1"/>
    <col min="12802" max="12803" width="5.875" style="3" customWidth="1"/>
    <col min="12804" max="12804" width="17" style="3" customWidth="1"/>
    <col min="12805" max="12806" width="13.375" style="3" customWidth="1"/>
    <col min="12807" max="12807" width="14.625" style="3" customWidth="1"/>
    <col min="12808" max="12810" width="13.375" style="3" customWidth="1"/>
    <col min="12811" max="13056" width="12.125" style="3"/>
    <col min="13057" max="13057" width="13.375" style="3" customWidth="1"/>
    <col min="13058" max="13059" width="5.875" style="3" customWidth="1"/>
    <col min="13060" max="13060" width="17" style="3" customWidth="1"/>
    <col min="13061" max="13062" width="13.375" style="3" customWidth="1"/>
    <col min="13063" max="13063" width="14.625" style="3" customWidth="1"/>
    <col min="13064" max="13066" width="13.375" style="3" customWidth="1"/>
    <col min="13067" max="13312" width="12.125" style="3"/>
    <col min="13313" max="13313" width="13.375" style="3" customWidth="1"/>
    <col min="13314" max="13315" width="5.875" style="3" customWidth="1"/>
    <col min="13316" max="13316" width="17" style="3" customWidth="1"/>
    <col min="13317" max="13318" width="13.375" style="3" customWidth="1"/>
    <col min="13319" max="13319" width="14.625" style="3" customWidth="1"/>
    <col min="13320" max="13322" width="13.375" style="3" customWidth="1"/>
    <col min="13323" max="13568" width="12.125" style="3"/>
    <col min="13569" max="13569" width="13.375" style="3" customWidth="1"/>
    <col min="13570" max="13571" width="5.875" style="3" customWidth="1"/>
    <col min="13572" max="13572" width="17" style="3" customWidth="1"/>
    <col min="13573" max="13574" width="13.375" style="3" customWidth="1"/>
    <col min="13575" max="13575" width="14.625" style="3" customWidth="1"/>
    <col min="13576" max="13578" width="13.375" style="3" customWidth="1"/>
    <col min="13579" max="13824" width="12.125" style="3"/>
    <col min="13825" max="13825" width="13.375" style="3" customWidth="1"/>
    <col min="13826" max="13827" width="5.875" style="3" customWidth="1"/>
    <col min="13828" max="13828" width="17" style="3" customWidth="1"/>
    <col min="13829" max="13830" width="13.375" style="3" customWidth="1"/>
    <col min="13831" max="13831" width="14.625" style="3" customWidth="1"/>
    <col min="13832" max="13834" width="13.375" style="3" customWidth="1"/>
    <col min="13835" max="14080" width="12.125" style="3"/>
    <col min="14081" max="14081" width="13.375" style="3" customWidth="1"/>
    <col min="14082" max="14083" width="5.875" style="3" customWidth="1"/>
    <col min="14084" max="14084" width="17" style="3" customWidth="1"/>
    <col min="14085" max="14086" width="13.375" style="3" customWidth="1"/>
    <col min="14087" max="14087" width="14.625" style="3" customWidth="1"/>
    <col min="14088" max="14090" width="13.375" style="3" customWidth="1"/>
    <col min="14091" max="14336" width="12.125" style="3"/>
    <col min="14337" max="14337" width="13.375" style="3" customWidth="1"/>
    <col min="14338" max="14339" width="5.875" style="3" customWidth="1"/>
    <col min="14340" max="14340" width="17" style="3" customWidth="1"/>
    <col min="14341" max="14342" width="13.375" style="3" customWidth="1"/>
    <col min="14343" max="14343" width="14.625" style="3" customWidth="1"/>
    <col min="14344" max="14346" width="13.375" style="3" customWidth="1"/>
    <col min="14347" max="14592" width="12.125" style="3"/>
    <col min="14593" max="14593" width="13.375" style="3" customWidth="1"/>
    <col min="14594" max="14595" width="5.875" style="3" customWidth="1"/>
    <col min="14596" max="14596" width="17" style="3" customWidth="1"/>
    <col min="14597" max="14598" width="13.375" style="3" customWidth="1"/>
    <col min="14599" max="14599" width="14.625" style="3" customWidth="1"/>
    <col min="14600" max="14602" width="13.375" style="3" customWidth="1"/>
    <col min="14603" max="14848" width="12.125" style="3"/>
    <col min="14849" max="14849" width="13.375" style="3" customWidth="1"/>
    <col min="14850" max="14851" width="5.875" style="3" customWidth="1"/>
    <col min="14852" max="14852" width="17" style="3" customWidth="1"/>
    <col min="14853" max="14854" width="13.375" style="3" customWidth="1"/>
    <col min="14855" max="14855" width="14.625" style="3" customWidth="1"/>
    <col min="14856" max="14858" width="13.375" style="3" customWidth="1"/>
    <col min="14859" max="15104" width="12.125" style="3"/>
    <col min="15105" max="15105" width="13.375" style="3" customWidth="1"/>
    <col min="15106" max="15107" width="5.875" style="3" customWidth="1"/>
    <col min="15108" max="15108" width="17" style="3" customWidth="1"/>
    <col min="15109" max="15110" width="13.375" style="3" customWidth="1"/>
    <col min="15111" max="15111" width="14.625" style="3" customWidth="1"/>
    <col min="15112" max="15114" width="13.375" style="3" customWidth="1"/>
    <col min="15115" max="15360" width="12.125" style="3"/>
    <col min="15361" max="15361" width="13.375" style="3" customWidth="1"/>
    <col min="15362" max="15363" width="5.875" style="3" customWidth="1"/>
    <col min="15364" max="15364" width="17" style="3" customWidth="1"/>
    <col min="15365" max="15366" width="13.375" style="3" customWidth="1"/>
    <col min="15367" max="15367" width="14.625" style="3" customWidth="1"/>
    <col min="15368" max="15370" width="13.375" style="3" customWidth="1"/>
    <col min="15371" max="15616" width="12.125" style="3"/>
    <col min="15617" max="15617" width="13.375" style="3" customWidth="1"/>
    <col min="15618" max="15619" width="5.875" style="3" customWidth="1"/>
    <col min="15620" max="15620" width="17" style="3" customWidth="1"/>
    <col min="15621" max="15622" width="13.375" style="3" customWidth="1"/>
    <col min="15623" max="15623" width="14.625" style="3" customWidth="1"/>
    <col min="15624" max="15626" width="13.375" style="3" customWidth="1"/>
    <col min="15627" max="15872" width="12.125" style="3"/>
    <col min="15873" max="15873" width="13.375" style="3" customWidth="1"/>
    <col min="15874" max="15875" width="5.875" style="3" customWidth="1"/>
    <col min="15876" max="15876" width="17" style="3" customWidth="1"/>
    <col min="15877" max="15878" width="13.375" style="3" customWidth="1"/>
    <col min="15879" max="15879" width="14.625" style="3" customWidth="1"/>
    <col min="15880" max="15882" width="13.375" style="3" customWidth="1"/>
    <col min="15883" max="16128" width="12.125" style="3"/>
    <col min="16129" max="16129" width="13.375" style="3" customWidth="1"/>
    <col min="16130" max="16131" width="5.875" style="3" customWidth="1"/>
    <col min="16132" max="16132" width="17" style="3" customWidth="1"/>
    <col min="16133" max="16134" width="13.375" style="3" customWidth="1"/>
    <col min="16135" max="16135" width="14.625" style="3" customWidth="1"/>
    <col min="16136" max="16138" width="13.375" style="3" customWidth="1"/>
    <col min="16139" max="16384" width="12.125" style="3"/>
  </cols>
  <sheetData>
    <row r="4" spans="2:12" x14ac:dyDescent="0.2">
      <c r="E4" s="2"/>
      <c r="F4" s="2"/>
      <c r="K4" s="2"/>
    </row>
    <row r="5" spans="2:12" x14ac:dyDescent="0.2">
      <c r="E5" s="49"/>
    </row>
    <row r="6" spans="2:12" x14ac:dyDescent="0.2">
      <c r="E6" s="61" t="s">
        <v>371</v>
      </c>
    </row>
    <row r="7" spans="2:12" ht="18" thickBot="1" x14ac:dyDescent="0.25">
      <c r="B7" s="6"/>
      <c r="C7" s="6"/>
      <c r="D7" s="7" t="s">
        <v>372</v>
      </c>
      <c r="E7" s="6"/>
      <c r="F7" s="6"/>
      <c r="G7" s="6"/>
      <c r="H7" s="6"/>
      <c r="I7" s="6"/>
      <c r="J7" s="6"/>
      <c r="K7" s="7" t="s">
        <v>373</v>
      </c>
      <c r="L7" s="6"/>
    </row>
    <row r="8" spans="2:12" x14ac:dyDescent="0.2">
      <c r="E8" s="31"/>
      <c r="F8" s="11"/>
      <c r="G8" s="32" t="s">
        <v>374</v>
      </c>
      <c r="H8" s="11"/>
      <c r="I8" s="11"/>
      <c r="J8" s="11"/>
      <c r="K8" s="15"/>
    </row>
    <row r="9" spans="2:12" x14ac:dyDescent="0.2">
      <c r="E9" s="31"/>
      <c r="F9" s="32" t="s">
        <v>375</v>
      </c>
      <c r="G9" s="11"/>
      <c r="H9" s="31"/>
      <c r="I9" s="32" t="s">
        <v>376</v>
      </c>
      <c r="J9" s="11"/>
      <c r="K9" s="12" t="s">
        <v>377</v>
      </c>
      <c r="L9" s="11"/>
    </row>
    <row r="10" spans="2:12" x14ac:dyDescent="0.2">
      <c r="B10" s="11"/>
      <c r="C10" s="11"/>
      <c r="D10" s="11"/>
      <c r="E10" s="34" t="s">
        <v>378</v>
      </c>
      <c r="F10" s="34" t="s">
        <v>379</v>
      </c>
      <c r="G10" s="34" t="s">
        <v>380</v>
      </c>
      <c r="H10" s="34" t="s">
        <v>378</v>
      </c>
      <c r="I10" s="34" t="s">
        <v>379</v>
      </c>
      <c r="J10" s="34" t="s">
        <v>381</v>
      </c>
      <c r="K10" s="34" t="s">
        <v>378</v>
      </c>
      <c r="L10" s="34" t="s">
        <v>379</v>
      </c>
    </row>
    <row r="11" spans="2:12" x14ac:dyDescent="0.2">
      <c r="E11" s="15"/>
    </row>
    <row r="12" spans="2:12" x14ac:dyDescent="0.2">
      <c r="C12" s="1" t="s">
        <v>382</v>
      </c>
      <c r="E12" s="16">
        <v>77431</v>
      </c>
      <c r="F12" s="17">
        <v>82516</v>
      </c>
      <c r="G12" s="17">
        <v>-8130</v>
      </c>
      <c r="H12" s="17">
        <v>918</v>
      </c>
      <c r="I12" s="17">
        <v>1131</v>
      </c>
      <c r="J12" s="17">
        <v>-311</v>
      </c>
      <c r="K12" s="17">
        <v>78538</v>
      </c>
      <c r="L12" s="17">
        <v>78706</v>
      </c>
    </row>
    <row r="13" spans="2:12" x14ac:dyDescent="0.2">
      <c r="B13" s="2"/>
      <c r="C13" s="1" t="s">
        <v>383</v>
      </c>
      <c r="E13" s="16">
        <v>79273</v>
      </c>
      <c r="F13" s="17">
        <v>83349</v>
      </c>
      <c r="G13" s="17">
        <v>-1094</v>
      </c>
      <c r="H13" s="17">
        <v>1025</v>
      </c>
      <c r="I13" s="17">
        <v>1274</v>
      </c>
      <c r="J13" s="17">
        <v>-372</v>
      </c>
      <c r="K13" s="17">
        <v>86158</v>
      </c>
      <c r="L13" s="17">
        <v>86327</v>
      </c>
    </row>
    <row r="14" spans="2:12" x14ac:dyDescent="0.2">
      <c r="C14" s="1" t="s">
        <v>384</v>
      </c>
      <c r="E14" s="16">
        <v>81878</v>
      </c>
      <c r="F14" s="17">
        <v>85908</v>
      </c>
      <c r="G14" s="17">
        <v>-6616</v>
      </c>
      <c r="H14" s="17">
        <v>1016</v>
      </c>
      <c r="I14" s="17">
        <v>1226</v>
      </c>
      <c r="J14" s="17">
        <v>-365</v>
      </c>
      <c r="K14" s="17">
        <v>95420</v>
      </c>
      <c r="L14" s="17">
        <v>95740</v>
      </c>
    </row>
    <row r="15" spans="2:12" x14ac:dyDescent="0.2">
      <c r="C15" s="1" t="s">
        <v>385</v>
      </c>
      <c r="E15" s="16">
        <v>83836</v>
      </c>
      <c r="F15" s="17">
        <v>86801</v>
      </c>
      <c r="G15" s="17">
        <v>-6443</v>
      </c>
      <c r="H15" s="17">
        <v>894</v>
      </c>
      <c r="I15" s="17">
        <v>1142</v>
      </c>
      <c r="J15" s="17">
        <v>-323</v>
      </c>
      <c r="K15" s="17">
        <v>100198</v>
      </c>
      <c r="L15" s="17">
        <v>100341</v>
      </c>
    </row>
    <row r="16" spans="2:12" x14ac:dyDescent="0.2">
      <c r="C16" s="1"/>
      <c r="E16" s="16"/>
      <c r="F16" s="17"/>
      <c r="G16" s="17"/>
      <c r="H16" s="17"/>
      <c r="I16" s="17"/>
      <c r="J16" s="17"/>
      <c r="K16" s="17"/>
      <c r="L16" s="17"/>
    </row>
    <row r="17" spans="2:12" x14ac:dyDescent="0.2">
      <c r="C17" s="1" t="s">
        <v>386</v>
      </c>
      <c r="E17" s="16">
        <v>85493</v>
      </c>
      <c r="F17" s="17">
        <v>88847</v>
      </c>
      <c r="G17" s="17">
        <v>-5891</v>
      </c>
      <c r="H17" s="17">
        <v>847</v>
      </c>
      <c r="I17" s="17">
        <v>1125</v>
      </c>
      <c r="J17" s="17">
        <v>-373</v>
      </c>
      <c r="K17" s="17">
        <v>105426</v>
      </c>
      <c r="L17" s="17">
        <v>106080</v>
      </c>
    </row>
    <row r="18" spans="2:12" x14ac:dyDescent="0.2">
      <c r="B18" s="2"/>
      <c r="C18" s="1" t="s">
        <v>387</v>
      </c>
      <c r="D18" s="27"/>
      <c r="E18" s="16">
        <v>90320</v>
      </c>
      <c r="F18" s="17">
        <v>93252</v>
      </c>
      <c r="G18" s="17">
        <v>-6053</v>
      </c>
      <c r="H18" s="17">
        <v>870</v>
      </c>
      <c r="I18" s="17">
        <v>1113</v>
      </c>
      <c r="J18" s="17">
        <v>-372</v>
      </c>
      <c r="K18" s="17">
        <v>114665</v>
      </c>
      <c r="L18" s="17">
        <v>115141</v>
      </c>
    </row>
    <row r="19" spans="2:12" x14ac:dyDescent="0.2">
      <c r="B19" s="2"/>
      <c r="C19" s="4" t="s">
        <v>388</v>
      </c>
      <c r="D19" s="2"/>
      <c r="E19" s="63">
        <v>95024</v>
      </c>
      <c r="F19" s="28">
        <v>97154</v>
      </c>
      <c r="G19" s="28">
        <v>-4112</v>
      </c>
      <c r="H19" s="28">
        <v>991</v>
      </c>
      <c r="I19" s="28">
        <v>1203</v>
      </c>
      <c r="J19" s="28">
        <v>-383</v>
      </c>
      <c r="K19" s="28">
        <v>110275</v>
      </c>
      <c r="L19" s="28">
        <v>109803</v>
      </c>
    </row>
    <row r="20" spans="2:12" x14ac:dyDescent="0.2">
      <c r="B20" s="11"/>
      <c r="C20" s="11"/>
      <c r="D20" s="11"/>
      <c r="E20" s="31"/>
      <c r="F20" s="11"/>
      <c r="G20" s="11"/>
      <c r="H20" s="11"/>
      <c r="I20" s="11"/>
      <c r="J20" s="11"/>
      <c r="K20" s="11"/>
      <c r="L20" s="11"/>
    </row>
    <row r="21" spans="2:12" x14ac:dyDescent="0.2">
      <c r="E21" s="33" t="s">
        <v>389</v>
      </c>
      <c r="F21" s="15"/>
      <c r="I21" s="15"/>
    </row>
    <row r="22" spans="2:12" x14ac:dyDescent="0.2">
      <c r="B22" s="23"/>
      <c r="C22" s="23"/>
      <c r="D22" s="23"/>
      <c r="E22" s="34" t="s">
        <v>390</v>
      </c>
      <c r="F22" s="12" t="s">
        <v>391</v>
      </c>
      <c r="G22" s="11"/>
      <c r="H22" s="11"/>
      <c r="I22" s="12" t="s">
        <v>392</v>
      </c>
      <c r="J22" s="11"/>
      <c r="K22" s="11"/>
      <c r="L22" s="23"/>
    </row>
    <row r="23" spans="2:12" x14ac:dyDescent="0.2">
      <c r="B23" s="11"/>
      <c r="C23" s="11"/>
      <c r="D23" s="11"/>
      <c r="E23" s="12" t="s">
        <v>393</v>
      </c>
      <c r="F23" s="34" t="s">
        <v>394</v>
      </c>
      <c r="G23" s="34" t="s">
        <v>395</v>
      </c>
      <c r="H23" s="12" t="s">
        <v>393</v>
      </c>
      <c r="I23" s="34" t="s">
        <v>394</v>
      </c>
      <c r="J23" s="34" t="s">
        <v>395</v>
      </c>
      <c r="K23" s="34" t="s">
        <v>381</v>
      </c>
      <c r="L23" s="23"/>
    </row>
    <row r="24" spans="2:12" x14ac:dyDescent="0.2">
      <c r="E24" s="15"/>
    </row>
    <row r="25" spans="2:12" x14ac:dyDescent="0.2">
      <c r="C25" s="1" t="s">
        <v>382</v>
      </c>
      <c r="E25" s="16">
        <v>119</v>
      </c>
      <c r="F25" s="17">
        <v>26</v>
      </c>
      <c r="G25" s="17">
        <v>20</v>
      </c>
      <c r="H25" s="17">
        <v>-1</v>
      </c>
      <c r="I25" s="19" t="s">
        <v>396</v>
      </c>
      <c r="J25" s="19" t="s">
        <v>396</v>
      </c>
      <c r="K25" s="19" t="s">
        <v>396</v>
      </c>
    </row>
    <row r="26" spans="2:12" x14ac:dyDescent="0.2">
      <c r="C26" s="1" t="s">
        <v>383</v>
      </c>
      <c r="E26" s="16">
        <v>45</v>
      </c>
      <c r="F26" s="17">
        <v>25</v>
      </c>
      <c r="G26" s="17">
        <v>19</v>
      </c>
      <c r="H26" s="17">
        <v>-1</v>
      </c>
      <c r="I26" s="19" t="s">
        <v>396</v>
      </c>
      <c r="J26" s="19" t="s">
        <v>396</v>
      </c>
      <c r="K26" s="19" t="s">
        <v>396</v>
      </c>
    </row>
    <row r="27" spans="2:12" x14ac:dyDescent="0.2">
      <c r="C27" s="1" t="s">
        <v>384</v>
      </c>
      <c r="E27" s="16">
        <v>148</v>
      </c>
      <c r="F27" s="17">
        <v>24</v>
      </c>
      <c r="G27" s="17">
        <v>18</v>
      </c>
      <c r="H27" s="17">
        <v>-2</v>
      </c>
      <c r="I27" s="19" t="s">
        <v>396</v>
      </c>
      <c r="J27" s="19" t="s">
        <v>396</v>
      </c>
      <c r="K27" s="19" t="s">
        <v>396</v>
      </c>
    </row>
    <row r="28" spans="2:12" x14ac:dyDescent="0.2">
      <c r="C28" s="1" t="s">
        <v>385</v>
      </c>
      <c r="E28" s="16">
        <v>131</v>
      </c>
      <c r="F28" s="17">
        <v>24</v>
      </c>
      <c r="G28" s="17">
        <v>18</v>
      </c>
      <c r="H28" s="17">
        <v>-2</v>
      </c>
      <c r="I28" s="19" t="s">
        <v>396</v>
      </c>
      <c r="J28" s="19" t="s">
        <v>396</v>
      </c>
      <c r="K28" s="19" t="s">
        <v>396</v>
      </c>
    </row>
    <row r="29" spans="2:12" x14ac:dyDescent="0.2">
      <c r="C29" s="1"/>
      <c r="E29" s="16"/>
      <c r="F29" s="17"/>
      <c r="G29" s="17"/>
      <c r="H29" s="17"/>
      <c r="I29" s="19"/>
      <c r="J29" s="19"/>
      <c r="K29" s="19"/>
    </row>
    <row r="30" spans="2:12" x14ac:dyDescent="0.2">
      <c r="C30" s="1" t="s">
        <v>386</v>
      </c>
      <c r="E30" s="16">
        <v>72</v>
      </c>
      <c r="F30" s="17">
        <v>22</v>
      </c>
      <c r="G30" s="17">
        <v>15</v>
      </c>
      <c r="H30" s="17">
        <v>1</v>
      </c>
      <c r="I30" s="19" t="s">
        <v>396</v>
      </c>
      <c r="J30" s="19" t="s">
        <v>396</v>
      </c>
      <c r="K30" s="19" t="s">
        <v>396</v>
      </c>
    </row>
    <row r="31" spans="2:12" x14ac:dyDescent="0.2">
      <c r="B31" s="2"/>
      <c r="C31" s="1" t="s">
        <v>387</v>
      </c>
      <c r="D31" s="27"/>
      <c r="E31" s="16">
        <v>58</v>
      </c>
      <c r="F31" s="17">
        <v>26</v>
      </c>
      <c r="G31" s="17">
        <v>17</v>
      </c>
      <c r="H31" s="17">
        <v>2</v>
      </c>
      <c r="I31" s="19" t="s">
        <v>396</v>
      </c>
      <c r="J31" s="19" t="s">
        <v>396</v>
      </c>
      <c r="K31" s="19" t="s">
        <v>396</v>
      </c>
    </row>
    <row r="32" spans="2:12" x14ac:dyDescent="0.2">
      <c r="B32" s="2"/>
      <c r="C32" s="4" t="s">
        <v>388</v>
      </c>
      <c r="D32" s="2"/>
      <c r="E32" s="63">
        <v>6</v>
      </c>
      <c r="F32" s="28">
        <v>27</v>
      </c>
      <c r="G32" s="28">
        <v>18</v>
      </c>
      <c r="H32" s="28">
        <v>2</v>
      </c>
      <c r="I32" s="64">
        <v>41544</v>
      </c>
      <c r="J32" s="64">
        <v>39414</v>
      </c>
      <c r="K32" s="64">
        <v>1260</v>
      </c>
    </row>
    <row r="33" spans="2:12" ht="18" thickBot="1" x14ac:dyDescent="0.25">
      <c r="B33" s="6"/>
      <c r="C33" s="6"/>
      <c r="D33" s="6"/>
      <c r="E33" s="22"/>
      <c r="F33" s="6"/>
      <c r="G33" s="6"/>
      <c r="H33" s="6"/>
      <c r="I33" s="6"/>
      <c r="J33" s="6"/>
      <c r="K33" s="6"/>
      <c r="L33" s="23"/>
    </row>
    <row r="34" spans="2:12" x14ac:dyDescent="0.2">
      <c r="D34" s="1" t="s">
        <v>397</v>
      </c>
    </row>
    <row r="35" spans="2:12" x14ac:dyDescent="0.2">
      <c r="D35" s="1" t="s">
        <v>98</v>
      </c>
    </row>
    <row r="36" spans="2:12" x14ac:dyDescent="0.2">
      <c r="E36" s="2"/>
    </row>
    <row r="70" spans="1:1" x14ac:dyDescent="0.2">
      <c r="A70" s="2"/>
    </row>
    <row r="72" spans="1:1" x14ac:dyDescent="0.2">
      <c r="A72" s="1"/>
    </row>
  </sheetData>
  <phoneticPr fontId="2"/>
  <pageMargins left="0.32" right="0.43" top="0.6" bottom="0.59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9"/>
  <sheetViews>
    <sheetView showGridLines="0" tabSelected="1" zoomScale="75" zoomScaleNormal="100" workbookViewId="0"/>
  </sheetViews>
  <sheetFormatPr defaultColWidth="15.875" defaultRowHeight="17.25" x14ac:dyDescent="0.2"/>
  <cols>
    <col min="1" max="1" width="13.375" style="3" customWidth="1"/>
    <col min="2" max="2" width="2.125" style="3" customWidth="1"/>
    <col min="3" max="3" width="5.875" style="3" customWidth="1"/>
    <col min="4" max="4" width="10.875" style="3" customWidth="1"/>
    <col min="5" max="5" width="17.125" style="3" customWidth="1"/>
    <col min="6" max="256" width="15.875" style="3"/>
    <col min="257" max="257" width="13.375" style="3" customWidth="1"/>
    <col min="258" max="258" width="2.125" style="3" customWidth="1"/>
    <col min="259" max="259" width="5.875" style="3" customWidth="1"/>
    <col min="260" max="260" width="10.875" style="3" customWidth="1"/>
    <col min="261" max="261" width="17.125" style="3" customWidth="1"/>
    <col min="262" max="512" width="15.875" style="3"/>
    <col min="513" max="513" width="13.375" style="3" customWidth="1"/>
    <col min="514" max="514" width="2.125" style="3" customWidth="1"/>
    <col min="515" max="515" width="5.875" style="3" customWidth="1"/>
    <col min="516" max="516" width="10.875" style="3" customWidth="1"/>
    <col min="517" max="517" width="17.125" style="3" customWidth="1"/>
    <col min="518" max="768" width="15.875" style="3"/>
    <col min="769" max="769" width="13.375" style="3" customWidth="1"/>
    <col min="770" max="770" width="2.125" style="3" customWidth="1"/>
    <col min="771" max="771" width="5.875" style="3" customWidth="1"/>
    <col min="772" max="772" width="10.875" style="3" customWidth="1"/>
    <col min="773" max="773" width="17.125" style="3" customWidth="1"/>
    <col min="774" max="1024" width="15.875" style="3"/>
    <col min="1025" max="1025" width="13.375" style="3" customWidth="1"/>
    <col min="1026" max="1026" width="2.125" style="3" customWidth="1"/>
    <col min="1027" max="1027" width="5.875" style="3" customWidth="1"/>
    <col min="1028" max="1028" width="10.875" style="3" customWidth="1"/>
    <col min="1029" max="1029" width="17.125" style="3" customWidth="1"/>
    <col min="1030" max="1280" width="15.875" style="3"/>
    <col min="1281" max="1281" width="13.375" style="3" customWidth="1"/>
    <col min="1282" max="1282" width="2.125" style="3" customWidth="1"/>
    <col min="1283" max="1283" width="5.875" style="3" customWidth="1"/>
    <col min="1284" max="1284" width="10.875" style="3" customWidth="1"/>
    <col min="1285" max="1285" width="17.125" style="3" customWidth="1"/>
    <col min="1286" max="1536" width="15.875" style="3"/>
    <col min="1537" max="1537" width="13.375" style="3" customWidth="1"/>
    <col min="1538" max="1538" width="2.125" style="3" customWidth="1"/>
    <col min="1539" max="1539" width="5.875" style="3" customWidth="1"/>
    <col min="1540" max="1540" width="10.875" style="3" customWidth="1"/>
    <col min="1541" max="1541" width="17.125" style="3" customWidth="1"/>
    <col min="1542" max="1792" width="15.875" style="3"/>
    <col min="1793" max="1793" width="13.375" style="3" customWidth="1"/>
    <col min="1794" max="1794" width="2.125" style="3" customWidth="1"/>
    <col min="1795" max="1795" width="5.875" style="3" customWidth="1"/>
    <col min="1796" max="1796" width="10.875" style="3" customWidth="1"/>
    <col min="1797" max="1797" width="17.125" style="3" customWidth="1"/>
    <col min="1798" max="2048" width="15.875" style="3"/>
    <col min="2049" max="2049" width="13.375" style="3" customWidth="1"/>
    <col min="2050" max="2050" width="2.125" style="3" customWidth="1"/>
    <col min="2051" max="2051" width="5.875" style="3" customWidth="1"/>
    <col min="2052" max="2052" width="10.875" style="3" customWidth="1"/>
    <col min="2053" max="2053" width="17.125" style="3" customWidth="1"/>
    <col min="2054" max="2304" width="15.875" style="3"/>
    <col min="2305" max="2305" width="13.375" style="3" customWidth="1"/>
    <col min="2306" max="2306" width="2.125" style="3" customWidth="1"/>
    <col min="2307" max="2307" width="5.875" style="3" customWidth="1"/>
    <col min="2308" max="2308" width="10.875" style="3" customWidth="1"/>
    <col min="2309" max="2309" width="17.125" style="3" customWidth="1"/>
    <col min="2310" max="2560" width="15.875" style="3"/>
    <col min="2561" max="2561" width="13.375" style="3" customWidth="1"/>
    <col min="2562" max="2562" width="2.125" style="3" customWidth="1"/>
    <col min="2563" max="2563" width="5.875" style="3" customWidth="1"/>
    <col min="2564" max="2564" width="10.875" style="3" customWidth="1"/>
    <col min="2565" max="2565" width="17.125" style="3" customWidth="1"/>
    <col min="2566" max="2816" width="15.875" style="3"/>
    <col min="2817" max="2817" width="13.375" style="3" customWidth="1"/>
    <col min="2818" max="2818" width="2.125" style="3" customWidth="1"/>
    <col min="2819" max="2819" width="5.875" style="3" customWidth="1"/>
    <col min="2820" max="2820" width="10.875" style="3" customWidth="1"/>
    <col min="2821" max="2821" width="17.125" style="3" customWidth="1"/>
    <col min="2822" max="3072" width="15.875" style="3"/>
    <col min="3073" max="3073" width="13.375" style="3" customWidth="1"/>
    <col min="3074" max="3074" width="2.125" style="3" customWidth="1"/>
    <col min="3075" max="3075" width="5.875" style="3" customWidth="1"/>
    <col min="3076" max="3076" width="10.875" style="3" customWidth="1"/>
    <col min="3077" max="3077" width="17.125" style="3" customWidth="1"/>
    <col min="3078" max="3328" width="15.875" style="3"/>
    <col min="3329" max="3329" width="13.375" style="3" customWidth="1"/>
    <col min="3330" max="3330" width="2.125" style="3" customWidth="1"/>
    <col min="3331" max="3331" width="5.875" style="3" customWidth="1"/>
    <col min="3332" max="3332" width="10.875" style="3" customWidth="1"/>
    <col min="3333" max="3333" width="17.125" style="3" customWidth="1"/>
    <col min="3334" max="3584" width="15.875" style="3"/>
    <col min="3585" max="3585" width="13.375" style="3" customWidth="1"/>
    <col min="3586" max="3586" width="2.125" style="3" customWidth="1"/>
    <col min="3587" max="3587" width="5.875" style="3" customWidth="1"/>
    <col min="3588" max="3588" width="10.875" style="3" customWidth="1"/>
    <col min="3589" max="3589" width="17.125" style="3" customWidth="1"/>
    <col min="3590" max="3840" width="15.875" style="3"/>
    <col min="3841" max="3841" width="13.375" style="3" customWidth="1"/>
    <col min="3842" max="3842" width="2.125" style="3" customWidth="1"/>
    <col min="3843" max="3843" width="5.875" style="3" customWidth="1"/>
    <col min="3844" max="3844" width="10.875" style="3" customWidth="1"/>
    <col min="3845" max="3845" width="17.125" style="3" customWidth="1"/>
    <col min="3846" max="4096" width="15.875" style="3"/>
    <col min="4097" max="4097" width="13.375" style="3" customWidth="1"/>
    <col min="4098" max="4098" width="2.125" style="3" customWidth="1"/>
    <col min="4099" max="4099" width="5.875" style="3" customWidth="1"/>
    <col min="4100" max="4100" width="10.875" style="3" customWidth="1"/>
    <col min="4101" max="4101" width="17.125" style="3" customWidth="1"/>
    <col min="4102" max="4352" width="15.875" style="3"/>
    <col min="4353" max="4353" width="13.375" style="3" customWidth="1"/>
    <col min="4354" max="4354" width="2.125" style="3" customWidth="1"/>
    <col min="4355" max="4355" width="5.875" style="3" customWidth="1"/>
    <col min="4356" max="4356" width="10.875" style="3" customWidth="1"/>
    <col min="4357" max="4357" width="17.125" style="3" customWidth="1"/>
    <col min="4358" max="4608" width="15.875" style="3"/>
    <col min="4609" max="4609" width="13.375" style="3" customWidth="1"/>
    <col min="4610" max="4610" width="2.125" style="3" customWidth="1"/>
    <col min="4611" max="4611" width="5.875" style="3" customWidth="1"/>
    <col min="4612" max="4612" width="10.875" style="3" customWidth="1"/>
    <col min="4613" max="4613" width="17.125" style="3" customWidth="1"/>
    <col min="4614" max="4864" width="15.875" style="3"/>
    <col min="4865" max="4865" width="13.375" style="3" customWidth="1"/>
    <col min="4866" max="4866" width="2.125" style="3" customWidth="1"/>
    <col min="4867" max="4867" width="5.875" style="3" customWidth="1"/>
    <col min="4868" max="4868" width="10.875" style="3" customWidth="1"/>
    <col min="4869" max="4869" width="17.125" style="3" customWidth="1"/>
    <col min="4870" max="5120" width="15.875" style="3"/>
    <col min="5121" max="5121" width="13.375" style="3" customWidth="1"/>
    <col min="5122" max="5122" width="2.125" style="3" customWidth="1"/>
    <col min="5123" max="5123" width="5.875" style="3" customWidth="1"/>
    <col min="5124" max="5124" width="10.875" style="3" customWidth="1"/>
    <col min="5125" max="5125" width="17.125" style="3" customWidth="1"/>
    <col min="5126" max="5376" width="15.875" style="3"/>
    <col min="5377" max="5377" width="13.375" style="3" customWidth="1"/>
    <col min="5378" max="5378" width="2.125" style="3" customWidth="1"/>
    <col min="5379" max="5379" width="5.875" style="3" customWidth="1"/>
    <col min="5380" max="5380" width="10.875" style="3" customWidth="1"/>
    <col min="5381" max="5381" width="17.125" style="3" customWidth="1"/>
    <col min="5382" max="5632" width="15.875" style="3"/>
    <col min="5633" max="5633" width="13.375" style="3" customWidth="1"/>
    <col min="5634" max="5634" width="2.125" style="3" customWidth="1"/>
    <col min="5635" max="5635" width="5.875" style="3" customWidth="1"/>
    <col min="5636" max="5636" width="10.875" style="3" customWidth="1"/>
    <col min="5637" max="5637" width="17.125" style="3" customWidth="1"/>
    <col min="5638" max="5888" width="15.875" style="3"/>
    <col min="5889" max="5889" width="13.375" style="3" customWidth="1"/>
    <col min="5890" max="5890" width="2.125" style="3" customWidth="1"/>
    <col min="5891" max="5891" width="5.875" style="3" customWidth="1"/>
    <col min="5892" max="5892" width="10.875" style="3" customWidth="1"/>
    <col min="5893" max="5893" width="17.125" style="3" customWidth="1"/>
    <col min="5894" max="6144" width="15.875" style="3"/>
    <col min="6145" max="6145" width="13.375" style="3" customWidth="1"/>
    <col min="6146" max="6146" width="2.125" style="3" customWidth="1"/>
    <col min="6147" max="6147" width="5.875" style="3" customWidth="1"/>
    <col min="6148" max="6148" width="10.875" style="3" customWidth="1"/>
    <col min="6149" max="6149" width="17.125" style="3" customWidth="1"/>
    <col min="6150" max="6400" width="15.875" style="3"/>
    <col min="6401" max="6401" width="13.375" style="3" customWidth="1"/>
    <col min="6402" max="6402" width="2.125" style="3" customWidth="1"/>
    <col min="6403" max="6403" width="5.875" style="3" customWidth="1"/>
    <col min="6404" max="6404" width="10.875" style="3" customWidth="1"/>
    <col min="6405" max="6405" width="17.125" style="3" customWidth="1"/>
    <col min="6406" max="6656" width="15.875" style="3"/>
    <col min="6657" max="6657" width="13.375" style="3" customWidth="1"/>
    <col min="6658" max="6658" width="2.125" style="3" customWidth="1"/>
    <col min="6659" max="6659" width="5.875" style="3" customWidth="1"/>
    <col min="6660" max="6660" width="10.875" style="3" customWidth="1"/>
    <col min="6661" max="6661" width="17.125" style="3" customWidth="1"/>
    <col min="6662" max="6912" width="15.875" style="3"/>
    <col min="6913" max="6913" width="13.375" style="3" customWidth="1"/>
    <col min="6914" max="6914" width="2.125" style="3" customWidth="1"/>
    <col min="6915" max="6915" width="5.875" style="3" customWidth="1"/>
    <col min="6916" max="6916" width="10.875" style="3" customWidth="1"/>
    <col min="6917" max="6917" width="17.125" style="3" customWidth="1"/>
    <col min="6918" max="7168" width="15.875" style="3"/>
    <col min="7169" max="7169" width="13.375" style="3" customWidth="1"/>
    <col min="7170" max="7170" width="2.125" style="3" customWidth="1"/>
    <col min="7171" max="7171" width="5.875" style="3" customWidth="1"/>
    <col min="7172" max="7172" width="10.875" style="3" customWidth="1"/>
    <col min="7173" max="7173" width="17.125" style="3" customWidth="1"/>
    <col min="7174" max="7424" width="15.875" style="3"/>
    <col min="7425" max="7425" width="13.375" style="3" customWidth="1"/>
    <col min="7426" max="7426" width="2.125" style="3" customWidth="1"/>
    <col min="7427" max="7427" width="5.875" style="3" customWidth="1"/>
    <col min="7428" max="7428" width="10.875" style="3" customWidth="1"/>
    <col min="7429" max="7429" width="17.125" style="3" customWidth="1"/>
    <col min="7430" max="7680" width="15.875" style="3"/>
    <col min="7681" max="7681" width="13.375" style="3" customWidth="1"/>
    <col min="7682" max="7682" width="2.125" style="3" customWidth="1"/>
    <col min="7683" max="7683" width="5.875" style="3" customWidth="1"/>
    <col min="7684" max="7684" width="10.875" style="3" customWidth="1"/>
    <col min="7685" max="7685" width="17.125" style="3" customWidth="1"/>
    <col min="7686" max="7936" width="15.875" style="3"/>
    <col min="7937" max="7937" width="13.375" style="3" customWidth="1"/>
    <col min="7938" max="7938" width="2.125" style="3" customWidth="1"/>
    <col min="7939" max="7939" width="5.875" style="3" customWidth="1"/>
    <col min="7940" max="7940" width="10.875" style="3" customWidth="1"/>
    <col min="7941" max="7941" width="17.125" style="3" customWidth="1"/>
    <col min="7942" max="8192" width="15.875" style="3"/>
    <col min="8193" max="8193" width="13.375" style="3" customWidth="1"/>
    <col min="8194" max="8194" width="2.125" style="3" customWidth="1"/>
    <col min="8195" max="8195" width="5.875" style="3" customWidth="1"/>
    <col min="8196" max="8196" width="10.875" style="3" customWidth="1"/>
    <col min="8197" max="8197" width="17.125" style="3" customWidth="1"/>
    <col min="8198" max="8448" width="15.875" style="3"/>
    <col min="8449" max="8449" width="13.375" style="3" customWidth="1"/>
    <col min="8450" max="8450" width="2.125" style="3" customWidth="1"/>
    <col min="8451" max="8451" width="5.875" style="3" customWidth="1"/>
    <col min="8452" max="8452" width="10.875" style="3" customWidth="1"/>
    <col min="8453" max="8453" width="17.125" style="3" customWidth="1"/>
    <col min="8454" max="8704" width="15.875" style="3"/>
    <col min="8705" max="8705" width="13.375" style="3" customWidth="1"/>
    <col min="8706" max="8706" width="2.125" style="3" customWidth="1"/>
    <col min="8707" max="8707" width="5.875" style="3" customWidth="1"/>
    <col min="8708" max="8708" width="10.875" style="3" customWidth="1"/>
    <col min="8709" max="8709" width="17.125" style="3" customWidth="1"/>
    <col min="8710" max="8960" width="15.875" style="3"/>
    <col min="8961" max="8961" width="13.375" style="3" customWidth="1"/>
    <col min="8962" max="8962" width="2.125" style="3" customWidth="1"/>
    <col min="8963" max="8963" width="5.875" style="3" customWidth="1"/>
    <col min="8964" max="8964" width="10.875" style="3" customWidth="1"/>
    <col min="8965" max="8965" width="17.125" style="3" customWidth="1"/>
    <col min="8966" max="9216" width="15.875" style="3"/>
    <col min="9217" max="9217" width="13.375" style="3" customWidth="1"/>
    <col min="9218" max="9218" width="2.125" style="3" customWidth="1"/>
    <col min="9219" max="9219" width="5.875" style="3" customWidth="1"/>
    <col min="9220" max="9220" width="10.875" style="3" customWidth="1"/>
    <col min="9221" max="9221" width="17.125" style="3" customWidth="1"/>
    <col min="9222" max="9472" width="15.875" style="3"/>
    <col min="9473" max="9473" width="13.375" style="3" customWidth="1"/>
    <col min="9474" max="9474" width="2.125" style="3" customWidth="1"/>
    <col min="9475" max="9475" width="5.875" style="3" customWidth="1"/>
    <col min="9476" max="9476" width="10.875" style="3" customWidth="1"/>
    <col min="9477" max="9477" width="17.125" style="3" customWidth="1"/>
    <col min="9478" max="9728" width="15.875" style="3"/>
    <col min="9729" max="9729" width="13.375" style="3" customWidth="1"/>
    <col min="9730" max="9730" width="2.125" style="3" customWidth="1"/>
    <col min="9731" max="9731" width="5.875" style="3" customWidth="1"/>
    <col min="9732" max="9732" width="10.875" style="3" customWidth="1"/>
    <col min="9733" max="9733" width="17.125" style="3" customWidth="1"/>
    <col min="9734" max="9984" width="15.875" style="3"/>
    <col min="9985" max="9985" width="13.375" style="3" customWidth="1"/>
    <col min="9986" max="9986" width="2.125" style="3" customWidth="1"/>
    <col min="9987" max="9987" width="5.875" style="3" customWidth="1"/>
    <col min="9988" max="9988" width="10.875" style="3" customWidth="1"/>
    <col min="9989" max="9989" width="17.125" style="3" customWidth="1"/>
    <col min="9990" max="10240" width="15.875" style="3"/>
    <col min="10241" max="10241" width="13.375" style="3" customWidth="1"/>
    <col min="10242" max="10242" width="2.125" style="3" customWidth="1"/>
    <col min="10243" max="10243" width="5.875" style="3" customWidth="1"/>
    <col min="10244" max="10244" width="10.875" style="3" customWidth="1"/>
    <col min="10245" max="10245" width="17.125" style="3" customWidth="1"/>
    <col min="10246" max="10496" width="15.875" style="3"/>
    <col min="10497" max="10497" width="13.375" style="3" customWidth="1"/>
    <col min="10498" max="10498" width="2.125" style="3" customWidth="1"/>
    <col min="10499" max="10499" width="5.875" style="3" customWidth="1"/>
    <col min="10500" max="10500" width="10.875" style="3" customWidth="1"/>
    <col min="10501" max="10501" width="17.125" style="3" customWidth="1"/>
    <col min="10502" max="10752" width="15.875" style="3"/>
    <col min="10753" max="10753" width="13.375" style="3" customWidth="1"/>
    <col min="10754" max="10754" width="2.125" style="3" customWidth="1"/>
    <col min="10755" max="10755" width="5.875" style="3" customWidth="1"/>
    <col min="10756" max="10756" width="10.875" style="3" customWidth="1"/>
    <col min="10757" max="10757" width="17.125" style="3" customWidth="1"/>
    <col min="10758" max="11008" width="15.875" style="3"/>
    <col min="11009" max="11009" width="13.375" style="3" customWidth="1"/>
    <col min="11010" max="11010" width="2.125" style="3" customWidth="1"/>
    <col min="11011" max="11011" width="5.875" style="3" customWidth="1"/>
    <col min="11012" max="11012" width="10.875" style="3" customWidth="1"/>
    <col min="11013" max="11013" width="17.125" style="3" customWidth="1"/>
    <col min="11014" max="11264" width="15.875" style="3"/>
    <col min="11265" max="11265" width="13.375" style="3" customWidth="1"/>
    <col min="11266" max="11266" width="2.125" style="3" customWidth="1"/>
    <col min="11267" max="11267" width="5.875" style="3" customWidth="1"/>
    <col min="11268" max="11268" width="10.875" style="3" customWidth="1"/>
    <col min="11269" max="11269" width="17.125" style="3" customWidth="1"/>
    <col min="11270" max="11520" width="15.875" style="3"/>
    <col min="11521" max="11521" width="13.375" style="3" customWidth="1"/>
    <col min="11522" max="11522" width="2.125" style="3" customWidth="1"/>
    <col min="11523" max="11523" width="5.875" style="3" customWidth="1"/>
    <col min="11524" max="11524" width="10.875" style="3" customWidth="1"/>
    <col min="11525" max="11525" width="17.125" style="3" customWidth="1"/>
    <col min="11526" max="11776" width="15.875" style="3"/>
    <col min="11777" max="11777" width="13.375" style="3" customWidth="1"/>
    <col min="11778" max="11778" width="2.125" style="3" customWidth="1"/>
    <col min="11779" max="11779" width="5.875" style="3" customWidth="1"/>
    <col min="11780" max="11780" width="10.875" style="3" customWidth="1"/>
    <col min="11781" max="11781" width="17.125" style="3" customWidth="1"/>
    <col min="11782" max="12032" width="15.875" style="3"/>
    <col min="12033" max="12033" width="13.375" style="3" customWidth="1"/>
    <col min="12034" max="12034" width="2.125" style="3" customWidth="1"/>
    <col min="12035" max="12035" width="5.875" style="3" customWidth="1"/>
    <col min="12036" max="12036" width="10.875" style="3" customWidth="1"/>
    <col min="12037" max="12037" width="17.125" style="3" customWidth="1"/>
    <col min="12038" max="12288" width="15.875" style="3"/>
    <col min="12289" max="12289" width="13.375" style="3" customWidth="1"/>
    <col min="12290" max="12290" width="2.125" style="3" customWidth="1"/>
    <col min="12291" max="12291" width="5.875" style="3" customWidth="1"/>
    <col min="12292" max="12292" width="10.875" style="3" customWidth="1"/>
    <col min="12293" max="12293" width="17.125" style="3" customWidth="1"/>
    <col min="12294" max="12544" width="15.875" style="3"/>
    <col min="12545" max="12545" width="13.375" style="3" customWidth="1"/>
    <col min="12546" max="12546" width="2.125" style="3" customWidth="1"/>
    <col min="12547" max="12547" width="5.875" style="3" customWidth="1"/>
    <col min="12548" max="12548" width="10.875" style="3" customWidth="1"/>
    <col min="12549" max="12549" width="17.125" style="3" customWidth="1"/>
    <col min="12550" max="12800" width="15.875" style="3"/>
    <col min="12801" max="12801" width="13.375" style="3" customWidth="1"/>
    <col min="12802" max="12802" width="2.125" style="3" customWidth="1"/>
    <col min="12803" max="12803" width="5.875" style="3" customWidth="1"/>
    <col min="12804" max="12804" width="10.875" style="3" customWidth="1"/>
    <col min="12805" max="12805" width="17.125" style="3" customWidth="1"/>
    <col min="12806" max="13056" width="15.875" style="3"/>
    <col min="13057" max="13057" width="13.375" style="3" customWidth="1"/>
    <col min="13058" max="13058" width="2.125" style="3" customWidth="1"/>
    <col min="13059" max="13059" width="5.875" style="3" customWidth="1"/>
    <col min="13060" max="13060" width="10.875" style="3" customWidth="1"/>
    <col min="13061" max="13061" width="17.125" style="3" customWidth="1"/>
    <col min="13062" max="13312" width="15.875" style="3"/>
    <col min="13313" max="13313" width="13.375" style="3" customWidth="1"/>
    <col min="13314" max="13314" width="2.125" style="3" customWidth="1"/>
    <col min="13315" max="13315" width="5.875" style="3" customWidth="1"/>
    <col min="13316" max="13316" width="10.875" style="3" customWidth="1"/>
    <col min="13317" max="13317" width="17.125" style="3" customWidth="1"/>
    <col min="13318" max="13568" width="15.875" style="3"/>
    <col min="13569" max="13569" width="13.375" style="3" customWidth="1"/>
    <col min="13570" max="13570" width="2.125" style="3" customWidth="1"/>
    <col min="13571" max="13571" width="5.875" style="3" customWidth="1"/>
    <col min="13572" max="13572" width="10.875" style="3" customWidth="1"/>
    <col min="13573" max="13573" width="17.125" style="3" customWidth="1"/>
    <col min="13574" max="13824" width="15.875" style="3"/>
    <col min="13825" max="13825" width="13.375" style="3" customWidth="1"/>
    <col min="13826" max="13826" width="2.125" style="3" customWidth="1"/>
    <col min="13827" max="13827" width="5.875" style="3" customWidth="1"/>
    <col min="13828" max="13828" width="10.875" style="3" customWidth="1"/>
    <col min="13829" max="13829" width="17.125" style="3" customWidth="1"/>
    <col min="13830" max="14080" width="15.875" style="3"/>
    <col min="14081" max="14081" width="13.375" style="3" customWidth="1"/>
    <col min="14082" max="14082" width="2.125" style="3" customWidth="1"/>
    <col min="14083" max="14083" width="5.875" style="3" customWidth="1"/>
    <col min="14084" max="14084" width="10.875" style="3" customWidth="1"/>
    <col min="14085" max="14085" width="17.125" style="3" customWidth="1"/>
    <col min="14086" max="14336" width="15.875" style="3"/>
    <col min="14337" max="14337" width="13.375" style="3" customWidth="1"/>
    <col min="14338" max="14338" width="2.125" style="3" customWidth="1"/>
    <col min="14339" max="14339" width="5.875" style="3" customWidth="1"/>
    <col min="14340" max="14340" width="10.875" style="3" customWidth="1"/>
    <col min="14341" max="14341" width="17.125" style="3" customWidth="1"/>
    <col min="14342" max="14592" width="15.875" style="3"/>
    <col min="14593" max="14593" width="13.375" style="3" customWidth="1"/>
    <col min="14594" max="14594" width="2.125" style="3" customWidth="1"/>
    <col min="14595" max="14595" width="5.875" style="3" customWidth="1"/>
    <col min="14596" max="14596" width="10.875" style="3" customWidth="1"/>
    <col min="14597" max="14597" width="17.125" style="3" customWidth="1"/>
    <col min="14598" max="14848" width="15.875" style="3"/>
    <col min="14849" max="14849" width="13.375" style="3" customWidth="1"/>
    <col min="14850" max="14850" width="2.125" style="3" customWidth="1"/>
    <col min="14851" max="14851" width="5.875" style="3" customWidth="1"/>
    <col min="14852" max="14852" width="10.875" style="3" customWidth="1"/>
    <col min="14853" max="14853" width="17.125" style="3" customWidth="1"/>
    <col min="14854" max="15104" width="15.875" style="3"/>
    <col min="15105" max="15105" width="13.375" style="3" customWidth="1"/>
    <col min="15106" max="15106" width="2.125" style="3" customWidth="1"/>
    <col min="15107" max="15107" width="5.875" style="3" customWidth="1"/>
    <col min="15108" max="15108" width="10.875" style="3" customWidth="1"/>
    <col min="15109" max="15109" width="17.125" style="3" customWidth="1"/>
    <col min="15110" max="15360" width="15.875" style="3"/>
    <col min="15361" max="15361" width="13.375" style="3" customWidth="1"/>
    <col min="15362" max="15362" width="2.125" style="3" customWidth="1"/>
    <col min="15363" max="15363" width="5.875" style="3" customWidth="1"/>
    <col min="15364" max="15364" width="10.875" style="3" customWidth="1"/>
    <col min="15365" max="15365" width="17.125" style="3" customWidth="1"/>
    <col min="15366" max="15616" width="15.875" style="3"/>
    <col min="15617" max="15617" width="13.375" style="3" customWidth="1"/>
    <col min="15618" max="15618" width="2.125" style="3" customWidth="1"/>
    <col min="15619" max="15619" width="5.875" style="3" customWidth="1"/>
    <col min="15620" max="15620" width="10.875" style="3" customWidth="1"/>
    <col min="15621" max="15621" width="17.125" style="3" customWidth="1"/>
    <col min="15622" max="15872" width="15.875" style="3"/>
    <col min="15873" max="15873" width="13.375" style="3" customWidth="1"/>
    <col min="15874" max="15874" width="2.125" style="3" customWidth="1"/>
    <col min="15875" max="15875" width="5.875" style="3" customWidth="1"/>
    <col min="15876" max="15876" width="10.875" style="3" customWidth="1"/>
    <col min="15877" max="15877" width="17.125" style="3" customWidth="1"/>
    <col min="15878" max="16128" width="15.875" style="3"/>
    <col min="16129" max="16129" width="13.375" style="3" customWidth="1"/>
    <col min="16130" max="16130" width="2.125" style="3" customWidth="1"/>
    <col min="16131" max="16131" width="5.875" style="3" customWidth="1"/>
    <col min="16132" max="16132" width="10.875" style="3" customWidth="1"/>
    <col min="16133" max="16133" width="17.125" style="3" customWidth="1"/>
    <col min="16134" max="16384" width="15.875" style="3"/>
  </cols>
  <sheetData>
    <row r="1" spans="1:11" x14ac:dyDescent="0.2">
      <c r="A1" s="1"/>
    </row>
    <row r="6" spans="1:11" x14ac:dyDescent="0.2">
      <c r="G6" s="4" t="s">
        <v>398</v>
      </c>
    </row>
    <row r="8" spans="1:11" x14ac:dyDescent="0.2">
      <c r="E8" s="1" t="s">
        <v>399</v>
      </c>
    </row>
    <row r="9" spans="1:11" x14ac:dyDescent="0.2">
      <c r="E9" s="1" t="s">
        <v>400</v>
      </c>
    </row>
    <row r="10" spans="1:11" x14ac:dyDescent="0.2">
      <c r="E10" s="1" t="s">
        <v>401</v>
      </c>
    </row>
    <row r="11" spans="1:11" x14ac:dyDescent="0.2">
      <c r="E11" s="1" t="s">
        <v>402</v>
      </c>
    </row>
    <row r="13" spans="1:11" x14ac:dyDescent="0.2">
      <c r="F13" s="4" t="s">
        <v>403</v>
      </c>
    </row>
    <row r="14" spans="1:11" ht="18" thickBot="1" x14ac:dyDescent="0.25">
      <c r="B14" s="6"/>
      <c r="C14" s="6"/>
      <c r="D14" s="6"/>
      <c r="E14" s="6"/>
      <c r="F14" s="6"/>
      <c r="G14" s="6"/>
      <c r="H14" s="6"/>
      <c r="I14" s="6"/>
      <c r="J14" s="6"/>
      <c r="K14" s="7" t="s">
        <v>404</v>
      </c>
    </row>
    <row r="15" spans="1:11" x14ac:dyDescent="0.2">
      <c r="F15" s="33" t="s">
        <v>405</v>
      </c>
      <c r="G15" s="33" t="s">
        <v>406</v>
      </c>
      <c r="H15" s="33" t="s">
        <v>163</v>
      </c>
      <c r="I15" s="33" t="s">
        <v>164</v>
      </c>
      <c r="J15" s="33" t="s">
        <v>161</v>
      </c>
      <c r="K15" s="9">
        <v>1999</v>
      </c>
    </row>
    <row r="16" spans="1:11" x14ac:dyDescent="0.2">
      <c r="B16" s="11"/>
      <c r="C16" s="11"/>
      <c r="D16" s="11"/>
      <c r="E16" s="11"/>
      <c r="F16" s="12" t="s">
        <v>407</v>
      </c>
      <c r="G16" s="12" t="s">
        <v>14</v>
      </c>
      <c r="H16" s="12" t="s">
        <v>15</v>
      </c>
      <c r="I16" s="12" t="s">
        <v>16</v>
      </c>
      <c r="J16" s="12" t="s">
        <v>17</v>
      </c>
      <c r="K16" s="12" t="s">
        <v>408</v>
      </c>
    </row>
    <row r="17" spans="3:11" x14ac:dyDescent="0.2">
      <c r="F17" s="13"/>
    </row>
    <row r="18" spans="3:11" x14ac:dyDescent="0.2">
      <c r="C18" s="2"/>
      <c r="D18" s="4" t="s">
        <v>409</v>
      </c>
      <c r="E18" s="2"/>
      <c r="F18" s="14">
        <f t="shared" ref="F18:K18" si="0">F20+F34</f>
        <v>339905.49599999998</v>
      </c>
      <c r="G18" s="2">
        <f t="shared" si="0"/>
        <v>324399.91500000004</v>
      </c>
      <c r="H18" s="2">
        <f t="shared" si="0"/>
        <v>322504.01699999999</v>
      </c>
      <c r="I18" s="2">
        <f t="shared" si="0"/>
        <v>326837.36699999997</v>
      </c>
      <c r="J18" s="2">
        <f t="shared" si="0"/>
        <v>335253.69199999998</v>
      </c>
      <c r="K18" s="2">
        <f t="shared" si="0"/>
        <v>317449.71899999998</v>
      </c>
    </row>
    <row r="19" spans="3:11" x14ac:dyDescent="0.2">
      <c r="F19" s="15"/>
    </row>
    <row r="20" spans="3:11" x14ac:dyDescent="0.2">
      <c r="C20" s="4" t="s">
        <v>410</v>
      </c>
      <c r="D20" s="2"/>
      <c r="E20" s="2"/>
      <c r="F20" s="14">
        <f t="shared" ref="F20:K20" si="1">F22+SUM(F26:F32)</f>
        <v>221648</v>
      </c>
      <c r="G20" s="2">
        <f t="shared" si="1"/>
        <v>173381.89500000002</v>
      </c>
      <c r="H20" s="2">
        <f t="shared" si="1"/>
        <v>170503</v>
      </c>
      <c r="I20" s="2">
        <f t="shared" si="1"/>
        <v>170031.29399999999</v>
      </c>
      <c r="J20" s="2">
        <f t="shared" si="1"/>
        <v>145513.17499999999</v>
      </c>
      <c r="K20" s="2">
        <f t="shared" si="1"/>
        <v>131424.15399999998</v>
      </c>
    </row>
    <row r="21" spans="3:11" x14ac:dyDescent="0.2">
      <c r="F21" s="15"/>
    </row>
    <row r="22" spans="3:11" x14ac:dyDescent="0.2">
      <c r="D22" s="1" t="s">
        <v>411</v>
      </c>
      <c r="F22" s="26">
        <f t="shared" ref="F22:K22" si="2">F23+F24</f>
        <v>146296</v>
      </c>
      <c r="G22" s="27">
        <f t="shared" si="2"/>
        <v>114496.895</v>
      </c>
      <c r="H22" s="27">
        <f t="shared" si="2"/>
        <v>108660</v>
      </c>
      <c r="I22" s="27">
        <f t="shared" si="2"/>
        <v>110056.648</v>
      </c>
      <c r="J22" s="27">
        <f t="shared" si="2"/>
        <v>95337.404999999999</v>
      </c>
      <c r="K22" s="27">
        <f t="shared" si="2"/>
        <v>87438.11</v>
      </c>
    </row>
    <row r="23" spans="3:11" x14ac:dyDescent="0.2">
      <c r="D23" s="1" t="s">
        <v>412</v>
      </c>
      <c r="F23" s="16">
        <v>93041</v>
      </c>
      <c r="G23" s="17">
        <v>85425.065000000002</v>
      </c>
      <c r="H23" s="17">
        <v>77679</v>
      </c>
      <c r="I23" s="17">
        <v>79445.006999999998</v>
      </c>
      <c r="J23" s="17">
        <v>69213.460000000006</v>
      </c>
      <c r="K23" s="17">
        <v>64567.26</v>
      </c>
    </row>
    <row r="24" spans="3:11" x14ac:dyDescent="0.2">
      <c r="D24" s="1" t="s">
        <v>413</v>
      </c>
      <c r="F24" s="16">
        <v>53255</v>
      </c>
      <c r="G24" s="17">
        <v>29071.83</v>
      </c>
      <c r="H24" s="17">
        <v>30981</v>
      </c>
      <c r="I24" s="17">
        <v>30611.641</v>
      </c>
      <c r="J24" s="17">
        <v>26123.945</v>
      </c>
      <c r="K24" s="17">
        <v>22870.85</v>
      </c>
    </row>
    <row r="25" spans="3:11" x14ac:dyDescent="0.2">
      <c r="F25" s="15"/>
      <c r="G25" s="17"/>
      <c r="H25" s="17"/>
      <c r="I25" s="17"/>
      <c r="J25" s="17"/>
      <c r="K25" s="17"/>
    </row>
    <row r="26" spans="3:11" x14ac:dyDescent="0.2">
      <c r="D26" s="1" t="s">
        <v>414</v>
      </c>
      <c r="E26" s="2"/>
      <c r="F26" s="16">
        <v>66799</v>
      </c>
      <c r="G26" s="17">
        <v>45852</v>
      </c>
      <c r="H26" s="17">
        <v>49921</v>
      </c>
      <c r="I26" s="17">
        <v>48047.315000000002</v>
      </c>
      <c r="J26" s="17">
        <v>37137.745999999999</v>
      </c>
      <c r="K26" s="17">
        <v>34761.256999999998</v>
      </c>
    </row>
    <row r="27" spans="3:11" x14ac:dyDescent="0.2">
      <c r="F27" s="15"/>
      <c r="G27" s="17"/>
      <c r="H27" s="17"/>
      <c r="I27" s="17"/>
      <c r="J27" s="17"/>
      <c r="K27" s="17"/>
    </row>
    <row r="28" spans="3:11" x14ac:dyDescent="0.2">
      <c r="D28" s="1" t="s">
        <v>415</v>
      </c>
      <c r="E28" s="2"/>
      <c r="F28" s="16">
        <v>8205</v>
      </c>
      <c r="G28" s="17">
        <v>11875</v>
      </c>
      <c r="H28" s="17">
        <v>11294</v>
      </c>
      <c r="I28" s="17">
        <v>11277.93</v>
      </c>
      <c r="J28" s="17">
        <v>12943.023999999999</v>
      </c>
      <c r="K28" s="17">
        <v>9224.1149999999998</v>
      </c>
    </row>
    <row r="29" spans="3:11" x14ac:dyDescent="0.2">
      <c r="F29" s="15"/>
      <c r="H29" s="23"/>
      <c r="I29" s="23"/>
    </row>
    <row r="30" spans="3:11" x14ac:dyDescent="0.2">
      <c r="D30" s="1" t="s">
        <v>416</v>
      </c>
      <c r="F30" s="16">
        <v>348</v>
      </c>
      <c r="G30" s="17">
        <v>409</v>
      </c>
      <c r="H30" s="53">
        <v>308</v>
      </c>
      <c r="I30" s="53">
        <v>378</v>
      </c>
      <c r="J30" s="53">
        <v>82</v>
      </c>
      <c r="K30" s="65" t="s">
        <v>80</v>
      </c>
    </row>
    <row r="31" spans="3:11" x14ac:dyDescent="0.2">
      <c r="F31" s="15"/>
      <c r="H31" s="23"/>
      <c r="I31" s="23"/>
      <c r="J31" s="23"/>
      <c r="K31" s="23"/>
    </row>
    <row r="32" spans="3:11" x14ac:dyDescent="0.2">
      <c r="D32" s="1" t="s">
        <v>417</v>
      </c>
      <c r="F32" s="18" t="s">
        <v>80</v>
      </c>
      <c r="G32" s="17">
        <v>749</v>
      </c>
      <c r="H32" s="53">
        <v>320</v>
      </c>
      <c r="I32" s="53">
        <f>649.401-378</f>
        <v>271.40099999999995</v>
      </c>
      <c r="J32" s="53">
        <v>13</v>
      </c>
      <c r="K32" s="53">
        <v>0.67200000000000004</v>
      </c>
    </row>
    <row r="33" spans="3:11" x14ac:dyDescent="0.2">
      <c r="F33" s="15"/>
    </row>
    <row r="34" spans="3:11" x14ac:dyDescent="0.2">
      <c r="C34" s="4" t="s">
        <v>418</v>
      </c>
      <c r="D34" s="2"/>
      <c r="E34" s="2"/>
      <c r="F34" s="14">
        <f t="shared" ref="F34:K34" si="3">SUM(F36:F51)</f>
        <v>118257.496</v>
      </c>
      <c r="G34" s="2">
        <f t="shared" si="3"/>
        <v>151018.01999999999</v>
      </c>
      <c r="H34" s="2">
        <f t="shared" si="3"/>
        <v>152001.01699999999</v>
      </c>
      <c r="I34" s="2">
        <f t="shared" si="3"/>
        <v>156806.07299999995</v>
      </c>
      <c r="J34" s="2">
        <f t="shared" si="3"/>
        <v>189740.51699999999</v>
      </c>
      <c r="K34" s="2">
        <f t="shared" si="3"/>
        <v>186025.565</v>
      </c>
    </row>
    <row r="35" spans="3:11" x14ac:dyDescent="0.2">
      <c r="F35" s="15"/>
    </row>
    <row r="36" spans="3:11" x14ac:dyDescent="0.2">
      <c r="D36" s="1" t="s">
        <v>419</v>
      </c>
      <c r="E36" s="2"/>
      <c r="F36" s="16">
        <v>23403.501</v>
      </c>
      <c r="G36" s="17">
        <v>30955</v>
      </c>
      <c r="H36" s="17">
        <v>31645.806</v>
      </c>
      <c r="I36" s="17">
        <v>7155.1379999999999</v>
      </c>
      <c r="J36" s="17">
        <v>460.40600000000001</v>
      </c>
      <c r="K36" s="17">
        <v>171.4</v>
      </c>
    </row>
    <row r="37" spans="3:11" x14ac:dyDescent="0.2">
      <c r="D37" s="1" t="s">
        <v>420</v>
      </c>
      <c r="F37" s="18" t="s">
        <v>80</v>
      </c>
      <c r="G37" s="19" t="s">
        <v>80</v>
      </c>
      <c r="H37" s="19" t="s">
        <v>80</v>
      </c>
      <c r="I37" s="17">
        <v>39922.063999999998</v>
      </c>
      <c r="J37" s="17">
        <v>54422.487000000001</v>
      </c>
      <c r="K37" s="17">
        <v>52455.601000000002</v>
      </c>
    </row>
    <row r="38" spans="3:11" x14ac:dyDescent="0.2">
      <c r="D38" s="1" t="s">
        <v>421</v>
      </c>
      <c r="E38" s="2"/>
      <c r="F38" s="16">
        <v>1302.9949999999999</v>
      </c>
      <c r="G38" s="17">
        <v>1095</v>
      </c>
      <c r="H38" s="17">
        <v>1070.7049999999999</v>
      </c>
      <c r="I38" s="17">
        <v>997.68899999999996</v>
      </c>
      <c r="J38" s="17">
        <v>935.15099999999995</v>
      </c>
      <c r="K38" s="17">
        <v>856.49400000000003</v>
      </c>
    </row>
    <row r="39" spans="3:11" x14ac:dyDescent="0.2">
      <c r="D39" s="1" t="s">
        <v>422</v>
      </c>
      <c r="E39" s="2"/>
      <c r="F39" s="16">
        <v>7274</v>
      </c>
      <c r="G39" s="17">
        <v>7056</v>
      </c>
      <c r="H39" s="17">
        <v>7272.5060000000003</v>
      </c>
      <c r="I39" s="17">
        <v>6556.357</v>
      </c>
      <c r="J39" s="17">
        <v>5320.9579999999996</v>
      </c>
      <c r="K39" s="19" t="s">
        <v>80</v>
      </c>
    </row>
    <row r="40" spans="3:11" x14ac:dyDescent="0.2">
      <c r="D40" s="1" t="s">
        <v>423</v>
      </c>
      <c r="E40" s="2"/>
      <c r="F40" s="16"/>
      <c r="G40" s="17"/>
      <c r="H40" s="17"/>
      <c r="I40" s="17"/>
      <c r="J40" s="17"/>
      <c r="K40" s="17"/>
    </row>
    <row r="41" spans="3:11" x14ac:dyDescent="0.2">
      <c r="D41" s="3" t="s">
        <v>424</v>
      </c>
      <c r="F41" s="18" t="s">
        <v>80</v>
      </c>
      <c r="G41" s="65" t="s">
        <v>80</v>
      </c>
      <c r="H41" s="65" t="s">
        <v>80</v>
      </c>
      <c r="I41" s="65" t="s">
        <v>80</v>
      </c>
      <c r="J41" s="19">
        <v>2593.3389999999999</v>
      </c>
      <c r="K41" s="19">
        <v>7956.9859999999999</v>
      </c>
    </row>
    <row r="42" spans="3:11" x14ac:dyDescent="0.2">
      <c r="F42" s="15"/>
      <c r="G42" s="17"/>
      <c r="H42" s="17"/>
      <c r="I42" s="17"/>
      <c r="J42" s="17"/>
      <c r="K42" s="17"/>
    </row>
    <row r="43" spans="3:11" x14ac:dyDescent="0.2">
      <c r="D43" s="1" t="s">
        <v>425</v>
      </c>
      <c r="E43" s="2"/>
      <c r="F43" s="16">
        <v>15</v>
      </c>
      <c r="G43" s="17">
        <v>0.02</v>
      </c>
      <c r="H43" s="17">
        <v>2</v>
      </c>
      <c r="I43" s="19" t="s">
        <v>80</v>
      </c>
      <c r="J43" s="19" t="s">
        <v>80</v>
      </c>
      <c r="K43" s="19" t="s">
        <v>80</v>
      </c>
    </row>
    <row r="44" spans="3:11" x14ac:dyDescent="0.2">
      <c r="D44" s="1" t="s">
        <v>426</v>
      </c>
      <c r="E44" s="2"/>
      <c r="F44" s="18" t="s">
        <v>80</v>
      </c>
      <c r="G44" s="19" t="s">
        <v>80</v>
      </c>
      <c r="H44" s="19" t="s">
        <v>80</v>
      </c>
      <c r="I44" s="19" t="s">
        <v>80</v>
      </c>
      <c r="J44" s="19" t="s">
        <v>80</v>
      </c>
      <c r="K44" s="19" t="s">
        <v>80</v>
      </c>
    </row>
    <row r="45" spans="3:11" x14ac:dyDescent="0.2">
      <c r="D45" s="1" t="s">
        <v>427</v>
      </c>
      <c r="F45" s="15"/>
      <c r="G45" s="17"/>
      <c r="H45" s="17"/>
      <c r="I45" s="17"/>
      <c r="J45" s="17"/>
      <c r="K45" s="17"/>
    </row>
    <row r="46" spans="3:11" x14ac:dyDescent="0.2">
      <c r="D46" s="1" t="s">
        <v>428</v>
      </c>
      <c r="E46" s="2"/>
      <c r="F46" s="16">
        <v>85215</v>
      </c>
      <c r="G46" s="17">
        <v>110551</v>
      </c>
      <c r="H46" s="17">
        <v>110565</v>
      </c>
      <c r="I46" s="17">
        <v>100736.39599999999</v>
      </c>
      <c r="J46" s="19" t="s">
        <v>80</v>
      </c>
      <c r="K46" s="19" t="s">
        <v>80</v>
      </c>
    </row>
    <row r="47" spans="3:11" x14ac:dyDescent="0.2">
      <c r="F47" s="15"/>
    </row>
    <row r="48" spans="3:11" x14ac:dyDescent="0.2">
      <c r="D48" s="1" t="s">
        <v>429</v>
      </c>
      <c r="E48" s="2"/>
      <c r="F48" s="16">
        <v>180</v>
      </c>
      <c r="G48" s="17">
        <v>170</v>
      </c>
      <c r="H48" s="17">
        <v>164</v>
      </c>
      <c r="I48" s="17">
        <v>154.80699999999999</v>
      </c>
      <c r="J48" s="19" t="s">
        <v>80</v>
      </c>
      <c r="K48" s="19" t="s">
        <v>80</v>
      </c>
    </row>
    <row r="49" spans="1:11" x14ac:dyDescent="0.2">
      <c r="D49" s="1" t="s">
        <v>430</v>
      </c>
      <c r="E49" s="2"/>
      <c r="F49" s="16">
        <v>817</v>
      </c>
      <c r="G49" s="17">
        <v>1138</v>
      </c>
      <c r="H49" s="17">
        <v>1201</v>
      </c>
      <c r="I49" s="17">
        <v>1203.3219999999999</v>
      </c>
      <c r="J49" s="17">
        <v>1562.519</v>
      </c>
      <c r="K49" s="17">
        <v>1259.7</v>
      </c>
    </row>
    <row r="50" spans="1:11" x14ac:dyDescent="0.2">
      <c r="F50" s="15"/>
      <c r="J50" s="3" t="s">
        <v>431</v>
      </c>
      <c r="K50" s="3" t="s">
        <v>431</v>
      </c>
    </row>
    <row r="51" spans="1:11" x14ac:dyDescent="0.2">
      <c r="D51" s="1" t="s">
        <v>432</v>
      </c>
      <c r="F51" s="16">
        <v>50</v>
      </c>
      <c r="G51" s="53">
        <v>53</v>
      </c>
      <c r="H51" s="17">
        <v>80</v>
      </c>
      <c r="I51" s="17">
        <v>80.3</v>
      </c>
      <c r="J51" s="17">
        <v>124445.65700000001</v>
      </c>
      <c r="K51" s="17">
        <v>123325.38400000001</v>
      </c>
    </row>
    <row r="52" spans="1:11" ht="18" thickBot="1" x14ac:dyDescent="0.25">
      <c r="B52" s="6"/>
      <c r="C52" s="5"/>
      <c r="D52" s="6"/>
      <c r="E52" s="5"/>
      <c r="F52" s="25"/>
      <c r="G52" s="5"/>
      <c r="H52" s="6"/>
      <c r="I52" s="6"/>
      <c r="J52" s="6"/>
      <c r="K52" s="6"/>
    </row>
    <row r="53" spans="1:11" x14ac:dyDescent="0.2">
      <c r="B53" s="23"/>
      <c r="C53" s="52"/>
      <c r="D53" s="23"/>
      <c r="E53" s="52"/>
      <c r="F53" s="51" t="s">
        <v>433</v>
      </c>
      <c r="G53" s="52"/>
      <c r="H53" s="23"/>
      <c r="I53" s="23"/>
      <c r="J53" s="23"/>
      <c r="K53" s="23"/>
    </row>
    <row r="54" spans="1:11" x14ac:dyDescent="0.2">
      <c r="B54" s="23"/>
      <c r="C54" s="52"/>
      <c r="D54" s="23"/>
      <c r="E54" s="52"/>
      <c r="F54" s="51" t="s">
        <v>434</v>
      </c>
      <c r="G54" s="52"/>
      <c r="H54" s="23"/>
      <c r="I54" s="23"/>
      <c r="J54" s="23"/>
      <c r="K54" s="23"/>
    </row>
    <row r="55" spans="1:11" x14ac:dyDescent="0.2">
      <c r="B55" s="23"/>
      <c r="C55" s="52"/>
      <c r="D55" s="23"/>
      <c r="E55" s="52"/>
      <c r="F55" s="51" t="s">
        <v>435</v>
      </c>
      <c r="G55" s="52"/>
      <c r="H55" s="23"/>
      <c r="I55" s="23"/>
      <c r="J55" s="23"/>
      <c r="K55" s="23"/>
    </row>
    <row r="56" spans="1:11" x14ac:dyDescent="0.2">
      <c r="B56" s="23"/>
      <c r="C56" s="52"/>
      <c r="D56" s="23"/>
      <c r="E56" s="52"/>
      <c r="F56" s="51" t="s">
        <v>436</v>
      </c>
      <c r="G56" s="52"/>
      <c r="H56" s="23"/>
      <c r="I56" s="23"/>
      <c r="J56" s="23"/>
      <c r="K56" s="23"/>
    </row>
    <row r="57" spans="1:11" x14ac:dyDescent="0.2">
      <c r="B57" s="23"/>
      <c r="C57" s="52"/>
      <c r="D57" s="23"/>
      <c r="E57" s="52"/>
      <c r="F57" s="51" t="s">
        <v>437</v>
      </c>
      <c r="G57" s="52"/>
      <c r="H57" s="23"/>
      <c r="I57" s="23"/>
      <c r="J57" s="23"/>
      <c r="K57" s="23"/>
    </row>
    <row r="58" spans="1:11" x14ac:dyDescent="0.2">
      <c r="C58" s="2"/>
      <c r="F58" s="1" t="s">
        <v>438</v>
      </c>
      <c r="G58" s="2"/>
      <c r="H58" s="2"/>
      <c r="I58" s="2"/>
      <c r="J58" s="2"/>
      <c r="K58" s="2"/>
    </row>
    <row r="59" spans="1:11" x14ac:dyDescent="0.2">
      <c r="A59" s="1"/>
    </row>
  </sheetData>
  <phoneticPr fontId="2"/>
  <pageMargins left="0.34" right="0.28000000000000003" top="0.6" bottom="0.59" header="0.51200000000000001" footer="0.51200000000000001"/>
  <pageSetup paperSize="12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" transitionEvaluation="1"/>
  <dimension ref="A1:J74"/>
  <sheetViews>
    <sheetView showGridLines="0" topLeftCell="A2" zoomScale="75" zoomScaleNormal="100" workbookViewId="0">
      <selection activeCell="E30" sqref="E29:E30"/>
    </sheetView>
  </sheetViews>
  <sheetFormatPr defaultColWidth="15.875" defaultRowHeight="17.25" x14ac:dyDescent="0.2"/>
  <cols>
    <col min="1" max="1" width="13.375" style="3" customWidth="1"/>
    <col min="2" max="2" width="20.875" style="3" customWidth="1"/>
    <col min="3" max="3" width="13.375" style="3" customWidth="1"/>
    <col min="4" max="6" width="14.625" style="3" customWidth="1"/>
    <col min="7" max="10" width="13.375" style="3" customWidth="1"/>
    <col min="11" max="256" width="15.875" style="3"/>
    <col min="257" max="257" width="13.375" style="3" customWidth="1"/>
    <col min="258" max="258" width="20.875" style="3" customWidth="1"/>
    <col min="259" max="259" width="13.375" style="3" customWidth="1"/>
    <col min="260" max="262" width="14.625" style="3" customWidth="1"/>
    <col min="263" max="266" width="13.375" style="3" customWidth="1"/>
    <col min="267" max="512" width="15.875" style="3"/>
    <col min="513" max="513" width="13.375" style="3" customWidth="1"/>
    <col min="514" max="514" width="20.875" style="3" customWidth="1"/>
    <col min="515" max="515" width="13.375" style="3" customWidth="1"/>
    <col min="516" max="518" width="14.625" style="3" customWidth="1"/>
    <col min="519" max="522" width="13.375" style="3" customWidth="1"/>
    <col min="523" max="768" width="15.875" style="3"/>
    <col min="769" max="769" width="13.375" style="3" customWidth="1"/>
    <col min="770" max="770" width="20.875" style="3" customWidth="1"/>
    <col min="771" max="771" width="13.375" style="3" customWidth="1"/>
    <col min="772" max="774" width="14.625" style="3" customWidth="1"/>
    <col min="775" max="778" width="13.375" style="3" customWidth="1"/>
    <col min="779" max="1024" width="15.875" style="3"/>
    <col min="1025" max="1025" width="13.375" style="3" customWidth="1"/>
    <col min="1026" max="1026" width="20.875" style="3" customWidth="1"/>
    <col min="1027" max="1027" width="13.375" style="3" customWidth="1"/>
    <col min="1028" max="1030" width="14.625" style="3" customWidth="1"/>
    <col min="1031" max="1034" width="13.375" style="3" customWidth="1"/>
    <col min="1035" max="1280" width="15.875" style="3"/>
    <col min="1281" max="1281" width="13.375" style="3" customWidth="1"/>
    <col min="1282" max="1282" width="20.875" style="3" customWidth="1"/>
    <col min="1283" max="1283" width="13.375" style="3" customWidth="1"/>
    <col min="1284" max="1286" width="14.625" style="3" customWidth="1"/>
    <col min="1287" max="1290" width="13.375" style="3" customWidth="1"/>
    <col min="1291" max="1536" width="15.875" style="3"/>
    <col min="1537" max="1537" width="13.375" style="3" customWidth="1"/>
    <col min="1538" max="1538" width="20.875" style="3" customWidth="1"/>
    <col min="1539" max="1539" width="13.375" style="3" customWidth="1"/>
    <col min="1540" max="1542" width="14.625" style="3" customWidth="1"/>
    <col min="1543" max="1546" width="13.375" style="3" customWidth="1"/>
    <col min="1547" max="1792" width="15.875" style="3"/>
    <col min="1793" max="1793" width="13.375" style="3" customWidth="1"/>
    <col min="1794" max="1794" width="20.875" style="3" customWidth="1"/>
    <col min="1795" max="1795" width="13.375" style="3" customWidth="1"/>
    <col min="1796" max="1798" width="14.625" style="3" customWidth="1"/>
    <col min="1799" max="1802" width="13.375" style="3" customWidth="1"/>
    <col min="1803" max="2048" width="15.875" style="3"/>
    <col min="2049" max="2049" width="13.375" style="3" customWidth="1"/>
    <col min="2050" max="2050" width="20.875" style="3" customWidth="1"/>
    <col min="2051" max="2051" width="13.375" style="3" customWidth="1"/>
    <col min="2052" max="2054" width="14.625" style="3" customWidth="1"/>
    <col min="2055" max="2058" width="13.375" style="3" customWidth="1"/>
    <col min="2059" max="2304" width="15.875" style="3"/>
    <col min="2305" max="2305" width="13.375" style="3" customWidth="1"/>
    <col min="2306" max="2306" width="20.875" style="3" customWidth="1"/>
    <col min="2307" max="2307" width="13.375" style="3" customWidth="1"/>
    <col min="2308" max="2310" width="14.625" style="3" customWidth="1"/>
    <col min="2311" max="2314" width="13.375" style="3" customWidth="1"/>
    <col min="2315" max="2560" width="15.875" style="3"/>
    <col min="2561" max="2561" width="13.375" style="3" customWidth="1"/>
    <col min="2562" max="2562" width="20.875" style="3" customWidth="1"/>
    <col min="2563" max="2563" width="13.375" style="3" customWidth="1"/>
    <col min="2564" max="2566" width="14.625" style="3" customWidth="1"/>
    <col min="2567" max="2570" width="13.375" style="3" customWidth="1"/>
    <col min="2571" max="2816" width="15.875" style="3"/>
    <col min="2817" max="2817" width="13.375" style="3" customWidth="1"/>
    <col min="2818" max="2818" width="20.875" style="3" customWidth="1"/>
    <col min="2819" max="2819" width="13.375" style="3" customWidth="1"/>
    <col min="2820" max="2822" width="14.625" style="3" customWidth="1"/>
    <col min="2823" max="2826" width="13.375" style="3" customWidth="1"/>
    <col min="2827" max="3072" width="15.875" style="3"/>
    <col min="3073" max="3073" width="13.375" style="3" customWidth="1"/>
    <col min="3074" max="3074" width="20.875" style="3" customWidth="1"/>
    <col min="3075" max="3075" width="13.375" style="3" customWidth="1"/>
    <col min="3076" max="3078" width="14.625" style="3" customWidth="1"/>
    <col min="3079" max="3082" width="13.375" style="3" customWidth="1"/>
    <col min="3083" max="3328" width="15.875" style="3"/>
    <col min="3329" max="3329" width="13.375" style="3" customWidth="1"/>
    <col min="3330" max="3330" width="20.875" style="3" customWidth="1"/>
    <col min="3331" max="3331" width="13.375" style="3" customWidth="1"/>
    <col min="3332" max="3334" width="14.625" style="3" customWidth="1"/>
    <col min="3335" max="3338" width="13.375" style="3" customWidth="1"/>
    <col min="3339" max="3584" width="15.875" style="3"/>
    <col min="3585" max="3585" width="13.375" style="3" customWidth="1"/>
    <col min="3586" max="3586" width="20.875" style="3" customWidth="1"/>
    <col min="3587" max="3587" width="13.375" style="3" customWidth="1"/>
    <col min="3588" max="3590" width="14.625" style="3" customWidth="1"/>
    <col min="3591" max="3594" width="13.375" style="3" customWidth="1"/>
    <col min="3595" max="3840" width="15.875" style="3"/>
    <col min="3841" max="3841" width="13.375" style="3" customWidth="1"/>
    <col min="3842" max="3842" width="20.875" style="3" customWidth="1"/>
    <col min="3843" max="3843" width="13.375" style="3" customWidth="1"/>
    <col min="3844" max="3846" width="14.625" style="3" customWidth="1"/>
    <col min="3847" max="3850" width="13.375" style="3" customWidth="1"/>
    <col min="3851" max="4096" width="15.875" style="3"/>
    <col min="4097" max="4097" width="13.375" style="3" customWidth="1"/>
    <col min="4098" max="4098" width="20.875" style="3" customWidth="1"/>
    <col min="4099" max="4099" width="13.375" style="3" customWidth="1"/>
    <col min="4100" max="4102" width="14.625" style="3" customWidth="1"/>
    <col min="4103" max="4106" width="13.375" style="3" customWidth="1"/>
    <col min="4107" max="4352" width="15.875" style="3"/>
    <col min="4353" max="4353" width="13.375" style="3" customWidth="1"/>
    <col min="4354" max="4354" width="20.875" style="3" customWidth="1"/>
    <col min="4355" max="4355" width="13.375" style="3" customWidth="1"/>
    <col min="4356" max="4358" width="14.625" style="3" customWidth="1"/>
    <col min="4359" max="4362" width="13.375" style="3" customWidth="1"/>
    <col min="4363" max="4608" width="15.875" style="3"/>
    <col min="4609" max="4609" width="13.375" style="3" customWidth="1"/>
    <col min="4610" max="4610" width="20.875" style="3" customWidth="1"/>
    <col min="4611" max="4611" width="13.375" style="3" customWidth="1"/>
    <col min="4612" max="4614" width="14.625" style="3" customWidth="1"/>
    <col min="4615" max="4618" width="13.375" style="3" customWidth="1"/>
    <col min="4619" max="4864" width="15.875" style="3"/>
    <col min="4865" max="4865" width="13.375" style="3" customWidth="1"/>
    <col min="4866" max="4866" width="20.875" style="3" customWidth="1"/>
    <col min="4867" max="4867" width="13.375" style="3" customWidth="1"/>
    <col min="4868" max="4870" width="14.625" style="3" customWidth="1"/>
    <col min="4871" max="4874" width="13.375" style="3" customWidth="1"/>
    <col min="4875" max="5120" width="15.875" style="3"/>
    <col min="5121" max="5121" width="13.375" style="3" customWidth="1"/>
    <col min="5122" max="5122" width="20.875" style="3" customWidth="1"/>
    <col min="5123" max="5123" width="13.375" style="3" customWidth="1"/>
    <col min="5124" max="5126" width="14.625" style="3" customWidth="1"/>
    <col min="5127" max="5130" width="13.375" style="3" customWidth="1"/>
    <col min="5131" max="5376" width="15.875" style="3"/>
    <col min="5377" max="5377" width="13.375" style="3" customWidth="1"/>
    <col min="5378" max="5378" width="20.875" style="3" customWidth="1"/>
    <col min="5379" max="5379" width="13.375" style="3" customWidth="1"/>
    <col min="5380" max="5382" width="14.625" style="3" customWidth="1"/>
    <col min="5383" max="5386" width="13.375" style="3" customWidth="1"/>
    <col min="5387" max="5632" width="15.875" style="3"/>
    <col min="5633" max="5633" width="13.375" style="3" customWidth="1"/>
    <col min="5634" max="5634" width="20.875" style="3" customWidth="1"/>
    <col min="5635" max="5635" width="13.375" style="3" customWidth="1"/>
    <col min="5636" max="5638" width="14.625" style="3" customWidth="1"/>
    <col min="5639" max="5642" width="13.375" style="3" customWidth="1"/>
    <col min="5643" max="5888" width="15.875" style="3"/>
    <col min="5889" max="5889" width="13.375" style="3" customWidth="1"/>
    <col min="5890" max="5890" width="20.875" style="3" customWidth="1"/>
    <col min="5891" max="5891" width="13.375" style="3" customWidth="1"/>
    <col min="5892" max="5894" width="14.625" style="3" customWidth="1"/>
    <col min="5895" max="5898" width="13.375" style="3" customWidth="1"/>
    <col min="5899" max="6144" width="15.875" style="3"/>
    <col min="6145" max="6145" width="13.375" style="3" customWidth="1"/>
    <col min="6146" max="6146" width="20.875" style="3" customWidth="1"/>
    <col min="6147" max="6147" width="13.375" style="3" customWidth="1"/>
    <col min="6148" max="6150" width="14.625" style="3" customWidth="1"/>
    <col min="6151" max="6154" width="13.375" style="3" customWidth="1"/>
    <col min="6155" max="6400" width="15.875" style="3"/>
    <col min="6401" max="6401" width="13.375" style="3" customWidth="1"/>
    <col min="6402" max="6402" width="20.875" style="3" customWidth="1"/>
    <col min="6403" max="6403" width="13.375" style="3" customWidth="1"/>
    <col min="6404" max="6406" width="14.625" style="3" customWidth="1"/>
    <col min="6407" max="6410" width="13.375" style="3" customWidth="1"/>
    <col min="6411" max="6656" width="15.875" style="3"/>
    <col min="6657" max="6657" width="13.375" style="3" customWidth="1"/>
    <col min="6658" max="6658" width="20.875" style="3" customWidth="1"/>
    <col min="6659" max="6659" width="13.375" style="3" customWidth="1"/>
    <col min="6660" max="6662" width="14.625" style="3" customWidth="1"/>
    <col min="6663" max="6666" width="13.375" style="3" customWidth="1"/>
    <col min="6667" max="6912" width="15.875" style="3"/>
    <col min="6913" max="6913" width="13.375" style="3" customWidth="1"/>
    <col min="6914" max="6914" width="20.875" style="3" customWidth="1"/>
    <col min="6915" max="6915" width="13.375" style="3" customWidth="1"/>
    <col min="6916" max="6918" width="14.625" style="3" customWidth="1"/>
    <col min="6919" max="6922" width="13.375" style="3" customWidth="1"/>
    <col min="6923" max="7168" width="15.875" style="3"/>
    <col min="7169" max="7169" width="13.375" style="3" customWidth="1"/>
    <col min="7170" max="7170" width="20.875" style="3" customWidth="1"/>
    <col min="7171" max="7171" width="13.375" style="3" customWidth="1"/>
    <col min="7172" max="7174" width="14.625" style="3" customWidth="1"/>
    <col min="7175" max="7178" width="13.375" style="3" customWidth="1"/>
    <col min="7179" max="7424" width="15.875" style="3"/>
    <col min="7425" max="7425" width="13.375" style="3" customWidth="1"/>
    <col min="7426" max="7426" width="20.875" style="3" customWidth="1"/>
    <col min="7427" max="7427" width="13.375" style="3" customWidth="1"/>
    <col min="7428" max="7430" width="14.625" style="3" customWidth="1"/>
    <col min="7431" max="7434" width="13.375" style="3" customWidth="1"/>
    <col min="7435" max="7680" width="15.875" style="3"/>
    <col min="7681" max="7681" width="13.375" style="3" customWidth="1"/>
    <col min="7682" max="7682" width="20.875" style="3" customWidth="1"/>
    <col min="7683" max="7683" width="13.375" style="3" customWidth="1"/>
    <col min="7684" max="7686" width="14.625" style="3" customWidth="1"/>
    <col min="7687" max="7690" width="13.375" style="3" customWidth="1"/>
    <col min="7691" max="7936" width="15.875" style="3"/>
    <col min="7937" max="7937" width="13.375" style="3" customWidth="1"/>
    <col min="7938" max="7938" width="20.875" style="3" customWidth="1"/>
    <col min="7939" max="7939" width="13.375" style="3" customWidth="1"/>
    <col min="7940" max="7942" width="14.625" style="3" customWidth="1"/>
    <col min="7943" max="7946" width="13.375" style="3" customWidth="1"/>
    <col min="7947" max="8192" width="15.875" style="3"/>
    <col min="8193" max="8193" width="13.375" style="3" customWidth="1"/>
    <col min="8194" max="8194" width="20.875" style="3" customWidth="1"/>
    <col min="8195" max="8195" width="13.375" style="3" customWidth="1"/>
    <col min="8196" max="8198" width="14.625" style="3" customWidth="1"/>
    <col min="8199" max="8202" width="13.375" style="3" customWidth="1"/>
    <col min="8203" max="8448" width="15.875" style="3"/>
    <col min="8449" max="8449" width="13.375" style="3" customWidth="1"/>
    <col min="8450" max="8450" width="20.875" style="3" customWidth="1"/>
    <col min="8451" max="8451" width="13.375" style="3" customWidth="1"/>
    <col min="8452" max="8454" width="14.625" style="3" customWidth="1"/>
    <col min="8455" max="8458" width="13.375" style="3" customWidth="1"/>
    <col min="8459" max="8704" width="15.875" style="3"/>
    <col min="8705" max="8705" width="13.375" style="3" customWidth="1"/>
    <col min="8706" max="8706" width="20.875" style="3" customWidth="1"/>
    <col min="8707" max="8707" width="13.375" style="3" customWidth="1"/>
    <col min="8708" max="8710" width="14.625" style="3" customWidth="1"/>
    <col min="8711" max="8714" width="13.375" style="3" customWidth="1"/>
    <col min="8715" max="8960" width="15.875" style="3"/>
    <col min="8961" max="8961" width="13.375" style="3" customWidth="1"/>
    <col min="8962" max="8962" width="20.875" style="3" customWidth="1"/>
    <col min="8963" max="8963" width="13.375" style="3" customWidth="1"/>
    <col min="8964" max="8966" width="14.625" style="3" customWidth="1"/>
    <col min="8967" max="8970" width="13.375" style="3" customWidth="1"/>
    <col min="8971" max="9216" width="15.875" style="3"/>
    <col min="9217" max="9217" width="13.375" style="3" customWidth="1"/>
    <col min="9218" max="9218" width="20.875" style="3" customWidth="1"/>
    <col min="9219" max="9219" width="13.375" style="3" customWidth="1"/>
    <col min="9220" max="9222" width="14.625" style="3" customWidth="1"/>
    <col min="9223" max="9226" width="13.375" style="3" customWidth="1"/>
    <col min="9227" max="9472" width="15.875" style="3"/>
    <col min="9473" max="9473" width="13.375" style="3" customWidth="1"/>
    <col min="9474" max="9474" width="20.875" style="3" customWidth="1"/>
    <col min="9475" max="9475" width="13.375" style="3" customWidth="1"/>
    <col min="9476" max="9478" width="14.625" style="3" customWidth="1"/>
    <col min="9479" max="9482" width="13.375" style="3" customWidth="1"/>
    <col min="9483" max="9728" width="15.875" style="3"/>
    <col min="9729" max="9729" width="13.375" style="3" customWidth="1"/>
    <col min="9730" max="9730" width="20.875" style="3" customWidth="1"/>
    <col min="9731" max="9731" width="13.375" style="3" customWidth="1"/>
    <col min="9732" max="9734" width="14.625" style="3" customWidth="1"/>
    <col min="9735" max="9738" width="13.375" style="3" customWidth="1"/>
    <col min="9739" max="9984" width="15.875" style="3"/>
    <col min="9985" max="9985" width="13.375" style="3" customWidth="1"/>
    <col min="9986" max="9986" width="20.875" style="3" customWidth="1"/>
    <col min="9987" max="9987" width="13.375" style="3" customWidth="1"/>
    <col min="9988" max="9990" width="14.625" style="3" customWidth="1"/>
    <col min="9991" max="9994" width="13.375" style="3" customWidth="1"/>
    <col min="9995" max="10240" width="15.875" style="3"/>
    <col min="10241" max="10241" width="13.375" style="3" customWidth="1"/>
    <col min="10242" max="10242" width="20.875" style="3" customWidth="1"/>
    <col min="10243" max="10243" width="13.375" style="3" customWidth="1"/>
    <col min="10244" max="10246" width="14.625" style="3" customWidth="1"/>
    <col min="10247" max="10250" width="13.375" style="3" customWidth="1"/>
    <col min="10251" max="10496" width="15.875" style="3"/>
    <col min="10497" max="10497" width="13.375" style="3" customWidth="1"/>
    <col min="10498" max="10498" width="20.875" style="3" customWidth="1"/>
    <col min="10499" max="10499" width="13.375" style="3" customWidth="1"/>
    <col min="10500" max="10502" width="14.625" style="3" customWidth="1"/>
    <col min="10503" max="10506" width="13.375" style="3" customWidth="1"/>
    <col min="10507" max="10752" width="15.875" style="3"/>
    <col min="10753" max="10753" width="13.375" style="3" customWidth="1"/>
    <col min="10754" max="10754" width="20.875" style="3" customWidth="1"/>
    <col min="10755" max="10755" width="13.375" style="3" customWidth="1"/>
    <col min="10756" max="10758" width="14.625" style="3" customWidth="1"/>
    <col min="10759" max="10762" width="13.375" style="3" customWidth="1"/>
    <col min="10763" max="11008" width="15.875" style="3"/>
    <col min="11009" max="11009" width="13.375" style="3" customWidth="1"/>
    <col min="11010" max="11010" width="20.875" style="3" customWidth="1"/>
    <col min="11011" max="11011" width="13.375" style="3" customWidth="1"/>
    <col min="11012" max="11014" width="14.625" style="3" customWidth="1"/>
    <col min="11015" max="11018" width="13.375" style="3" customWidth="1"/>
    <col min="11019" max="11264" width="15.875" style="3"/>
    <col min="11265" max="11265" width="13.375" style="3" customWidth="1"/>
    <col min="11266" max="11266" width="20.875" style="3" customWidth="1"/>
    <col min="11267" max="11267" width="13.375" style="3" customWidth="1"/>
    <col min="11268" max="11270" width="14.625" style="3" customWidth="1"/>
    <col min="11271" max="11274" width="13.375" style="3" customWidth="1"/>
    <col min="11275" max="11520" width="15.875" style="3"/>
    <col min="11521" max="11521" width="13.375" style="3" customWidth="1"/>
    <col min="11522" max="11522" width="20.875" style="3" customWidth="1"/>
    <col min="11523" max="11523" width="13.375" style="3" customWidth="1"/>
    <col min="11524" max="11526" width="14.625" style="3" customWidth="1"/>
    <col min="11527" max="11530" width="13.375" style="3" customWidth="1"/>
    <col min="11531" max="11776" width="15.875" style="3"/>
    <col min="11777" max="11777" width="13.375" style="3" customWidth="1"/>
    <col min="11778" max="11778" width="20.875" style="3" customWidth="1"/>
    <col min="11779" max="11779" width="13.375" style="3" customWidth="1"/>
    <col min="11780" max="11782" width="14.625" style="3" customWidth="1"/>
    <col min="11783" max="11786" width="13.375" style="3" customWidth="1"/>
    <col min="11787" max="12032" width="15.875" style="3"/>
    <col min="12033" max="12033" width="13.375" style="3" customWidth="1"/>
    <col min="12034" max="12034" width="20.875" style="3" customWidth="1"/>
    <col min="12035" max="12035" width="13.375" style="3" customWidth="1"/>
    <col min="12036" max="12038" width="14.625" style="3" customWidth="1"/>
    <col min="12039" max="12042" width="13.375" style="3" customWidth="1"/>
    <col min="12043" max="12288" width="15.875" style="3"/>
    <col min="12289" max="12289" width="13.375" style="3" customWidth="1"/>
    <col min="12290" max="12290" width="20.875" style="3" customWidth="1"/>
    <col min="12291" max="12291" width="13.375" style="3" customWidth="1"/>
    <col min="12292" max="12294" width="14.625" style="3" customWidth="1"/>
    <col min="12295" max="12298" width="13.375" style="3" customWidth="1"/>
    <col min="12299" max="12544" width="15.875" style="3"/>
    <col min="12545" max="12545" width="13.375" style="3" customWidth="1"/>
    <col min="12546" max="12546" width="20.875" style="3" customWidth="1"/>
    <col min="12547" max="12547" width="13.375" style="3" customWidth="1"/>
    <col min="12548" max="12550" width="14.625" style="3" customWidth="1"/>
    <col min="12551" max="12554" width="13.375" style="3" customWidth="1"/>
    <col min="12555" max="12800" width="15.875" style="3"/>
    <col min="12801" max="12801" width="13.375" style="3" customWidth="1"/>
    <col min="12802" max="12802" width="20.875" style="3" customWidth="1"/>
    <col min="12803" max="12803" width="13.375" style="3" customWidth="1"/>
    <col min="12804" max="12806" width="14.625" style="3" customWidth="1"/>
    <col min="12807" max="12810" width="13.375" style="3" customWidth="1"/>
    <col min="12811" max="13056" width="15.875" style="3"/>
    <col min="13057" max="13057" width="13.375" style="3" customWidth="1"/>
    <col min="13058" max="13058" width="20.875" style="3" customWidth="1"/>
    <col min="13059" max="13059" width="13.375" style="3" customWidth="1"/>
    <col min="13060" max="13062" width="14.625" style="3" customWidth="1"/>
    <col min="13063" max="13066" width="13.375" style="3" customWidth="1"/>
    <col min="13067" max="13312" width="15.875" style="3"/>
    <col min="13313" max="13313" width="13.375" style="3" customWidth="1"/>
    <col min="13314" max="13314" width="20.875" style="3" customWidth="1"/>
    <col min="13315" max="13315" width="13.375" style="3" customWidth="1"/>
    <col min="13316" max="13318" width="14.625" style="3" customWidth="1"/>
    <col min="13319" max="13322" width="13.375" style="3" customWidth="1"/>
    <col min="13323" max="13568" width="15.875" style="3"/>
    <col min="13569" max="13569" width="13.375" style="3" customWidth="1"/>
    <col min="13570" max="13570" width="20.875" style="3" customWidth="1"/>
    <col min="13571" max="13571" width="13.375" style="3" customWidth="1"/>
    <col min="13572" max="13574" width="14.625" style="3" customWidth="1"/>
    <col min="13575" max="13578" width="13.375" style="3" customWidth="1"/>
    <col min="13579" max="13824" width="15.875" style="3"/>
    <col min="13825" max="13825" width="13.375" style="3" customWidth="1"/>
    <col min="13826" max="13826" width="20.875" style="3" customWidth="1"/>
    <col min="13827" max="13827" width="13.375" style="3" customWidth="1"/>
    <col min="13828" max="13830" width="14.625" style="3" customWidth="1"/>
    <col min="13831" max="13834" width="13.375" style="3" customWidth="1"/>
    <col min="13835" max="14080" width="15.875" style="3"/>
    <col min="14081" max="14081" width="13.375" style="3" customWidth="1"/>
    <col min="14082" max="14082" width="20.875" style="3" customWidth="1"/>
    <col min="14083" max="14083" width="13.375" style="3" customWidth="1"/>
    <col min="14084" max="14086" width="14.625" style="3" customWidth="1"/>
    <col min="14087" max="14090" width="13.375" style="3" customWidth="1"/>
    <col min="14091" max="14336" width="15.875" style="3"/>
    <col min="14337" max="14337" width="13.375" style="3" customWidth="1"/>
    <col min="14338" max="14338" width="20.875" style="3" customWidth="1"/>
    <col min="14339" max="14339" width="13.375" style="3" customWidth="1"/>
    <col min="14340" max="14342" width="14.625" style="3" customWidth="1"/>
    <col min="14343" max="14346" width="13.375" style="3" customWidth="1"/>
    <col min="14347" max="14592" width="15.875" style="3"/>
    <col min="14593" max="14593" width="13.375" style="3" customWidth="1"/>
    <col min="14594" max="14594" width="20.875" style="3" customWidth="1"/>
    <col min="14595" max="14595" width="13.375" style="3" customWidth="1"/>
    <col min="14596" max="14598" width="14.625" style="3" customWidth="1"/>
    <col min="14599" max="14602" width="13.375" style="3" customWidth="1"/>
    <col min="14603" max="14848" width="15.875" style="3"/>
    <col min="14849" max="14849" width="13.375" style="3" customWidth="1"/>
    <col min="14850" max="14850" width="20.875" style="3" customWidth="1"/>
    <col min="14851" max="14851" width="13.375" style="3" customWidth="1"/>
    <col min="14852" max="14854" width="14.625" style="3" customWidth="1"/>
    <col min="14855" max="14858" width="13.375" style="3" customWidth="1"/>
    <col min="14859" max="15104" width="15.875" style="3"/>
    <col min="15105" max="15105" width="13.375" style="3" customWidth="1"/>
    <col min="15106" max="15106" width="20.875" style="3" customWidth="1"/>
    <col min="15107" max="15107" width="13.375" style="3" customWidth="1"/>
    <col min="15108" max="15110" width="14.625" style="3" customWidth="1"/>
    <col min="15111" max="15114" width="13.375" style="3" customWidth="1"/>
    <col min="15115" max="15360" width="15.875" style="3"/>
    <col min="15361" max="15361" width="13.375" style="3" customWidth="1"/>
    <col min="15362" max="15362" width="20.875" style="3" customWidth="1"/>
    <col min="15363" max="15363" width="13.375" style="3" customWidth="1"/>
    <col min="15364" max="15366" width="14.625" style="3" customWidth="1"/>
    <col min="15367" max="15370" width="13.375" style="3" customWidth="1"/>
    <col min="15371" max="15616" width="15.875" style="3"/>
    <col min="15617" max="15617" width="13.375" style="3" customWidth="1"/>
    <col min="15618" max="15618" width="20.875" style="3" customWidth="1"/>
    <col min="15619" max="15619" width="13.375" style="3" customWidth="1"/>
    <col min="15620" max="15622" width="14.625" style="3" customWidth="1"/>
    <col min="15623" max="15626" width="13.375" style="3" customWidth="1"/>
    <col min="15627" max="15872" width="15.875" style="3"/>
    <col min="15873" max="15873" width="13.375" style="3" customWidth="1"/>
    <col min="15874" max="15874" width="20.875" style="3" customWidth="1"/>
    <col min="15875" max="15875" width="13.375" style="3" customWidth="1"/>
    <col min="15876" max="15878" width="14.625" style="3" customWidth="1"/>
    <col min="15879" max="15882" width="13.375" style="3" customWidth="1"/>
    <col min="15883" max="16128" width="15.875" style="3"/>
    <col min="16129" max="16129" width="13.375" style="3" customWidth="1"/>
    <col min="16130" max="16130" width="20.875" style="3" customWidth="1"/>
    <col min="16131" max="16131" width="13.375" style="3" customWidth="1"/>
    <col min="16132" max="16134" width="14.625" style="3" customWidth="1"/>
    <col min="16135" max="16138" width="13.375" style="3" customWidth="1"/>
    <col min="16139" max="16384" width="15.875" style="3"/>
  </cols>
  <sheetData>
    <row r="1" spans="1:10" x14ac:dyDescent="0.2">
      <c r="A1" s="1"/>
    </row>
    <row r="6" spans="1:10" x14ac:dyDescent="0.2">
      <c r="D6" s="4" t="s">
        <v>398</v>
      </c>
    </row>
    <row r="8" spans="1:10" x14ac:dyDescent="0.2">
      <c r="C8" s="4" t="s">
        <v>439</v>
      </c>
      <c r="F8" s="66"/>
    </row>
    <row r="9" spans="1:10" ht="18" thickBot="1" x14ac:dyDescent="0.25">
      <c r="B9" s="6"/>
      <c r="C9" s="6"/>
      <c r="D9" s="6"/>
      <c r="E9" s="6"/>
      <c r="F9" s="6"/>
      <c r="G9" s="6"/>
      <c r="H9" s="6"/>
      <c r="I9" s="7" t="s">
        <v>61</v>
      </c>
      <c r="J9" s="6"/>
    </row>
    <row r="10" spans="1:10" x14ac:dyDescent="0.2">
      <c r="C10" s="15"/>
      <c r="D10" s="11"/>
      <c r="E10" s="11"/>
      <c r="F10" s="11"/>
      <c r="G10" s="32" t="s">
        <v>440</v>
      </c>
      <c r="H10" s="11"/>
      <c r="I10" s="11"/>
      <c r="J10" s="11"/>
    </row>
    <row r="11" spans="1:10" x14ac:dyDescent="0.2">
      <c r="C11" s="15"/>
      <c r="D11" s="15"/>
      <c r="E11" s="15"/>
      <c r="F11" s="15"/>
      <c r="G11" s="15"/>
      <c r="H11" s="15"/>
      <c r="I11" s="15"/>
      <c r="J11" s="15"/>
    </row>
    <row r="12" spans="1:10" x14ac:dyDescent="0.2">
      <c r="B12" s="11"/>
      <c r="C12" s="34" t="s">
        <v>441</v>
      </c>
      <c r="D12" s="34" t="s">
        <v>442</v>
      </c>
      <c r="E12" s="34" t="s">
        <v>443</v>
      </c>
      <c r="F12" s="34" t="s">
        <v>444</v>
      </c>
      <c r="G12" s="34" t="s">
        <v>445</v>
      </c>
      <c r="H12" s="34" t="s">
        <v>446</v>
      </c>
      <c r="I12" s="34" t="s">
        <v>447</v>
      </c>
      <c r="J12" s="34" t="s">
        <v>448</v>
      </c>
    </row>
    <row r="13" spans="1:10" x14ac:dyDescent="0.2">
      <c r="C13" s="15"/>
    </row>
    <row r="14" spans="1:10" x14ac:dyDescent="0.2">
      <c r="B14" s="1" t="s">
        <v>449</v>
      </c>
      <c r="C14" s="26">
        <f>SUM(D14:J14)+1</f>
        <v>93304</v>
      </c>
      <c r="D14" s="17">
        <v>37702</v>
      </c>
      <c r="E14" s="17">
        <v>5372</v>
      </c>
      <c r="F14" s="17">
        <v>12116</v>
      </c>
      <c r="G14" s="17">
        <v>25663</v>
      </c>
      <c r="H14" s="17">
        <v>2690</v>
      </c>
      <c r="I14" s="17">
        <v>6454</v>
      </c>
      <c r="J14" s="17">
        <v>3306</v>
      </c>
    </row>
    <row r="15" spans="1:10" x14ac:dyDescent="0.2">
      <c r="B15" s="1" t="s">
        <v>450</v>
      </c>
      <c r="C15" s="26">
        <f>SUM(D15:J15)-1</f>
        <v>96599</v>
      </c>
      <c r="D15" s="17">
        <v>38914</v>
      </c>
      <c r="E15" s="17">
        <v>5858</v>
      </c>
      <c r="F15" s="17">
        <v>12422</v>
      </c>
      <c r="G15" s="17">
        <v>26731</v>
      </c>
      <c r="H15" s="17">
        <v>2863</v>
      </c>
      <c r="I15" s="17">
        <v>6602</v>
      </c>
      <c r="J15" s="17">
        <v>3210</v>
      </c>
    </row>
    <row r="16" spans="1:10" x14ac:dyDescent="0.2">
      <c r="B16" s="1" t="s">
        <v>451</v>
      </c>
      <c r="C16" s="26">
        <f>SUM(D16:J16)</f>
        <v>116358</v>
      </c>
      <c r="D16" s="17">
        <v>47369</v>
      </c>
      <c r="E16" s="17">
        <v>6866</v>
      </c>
      <c r="F16" s="17">
        <v>14598</v>
      </c>
      <c r="G16" s="17">
        <v>30913</v>
      </c>
      <c r="H16" s="17">
        <v>3846</v>
      </c>
      <c r="I16" s="17">
        <v>8501</v>
      </c>
      <c r="J16" s="17">
        <v>4265</v>
      </c>
    </row>
    <row r="17" spans="2:10" x14ac:dyDescent="0.2">
      <c r="B17" s="1" t="s">
        <v>452</v>
      </c>
      <c r="C17" s="26">
        <f>SUM(D17:J17)</f>
        <v>130951</v>
      </c>
      <c r="D17" s="17">
        <v>52115</v>
      </c>
      <c r="E17" s="17">
        <v>7607</v>
      </c>
      <c r="F17" s="17">
        <v>15259</v>
      </c>
      <c r="G17" s="17">
        <v>37533</v>
      </c>
      <c r="H17" s="17">
        <v>4193</v>
      </c>
      <c r="I17" s="17">
        <v>9097</v>
      </c>
      <c r="J17" s="17">
        <v>5147</v>
      </c>
    </row>
    <row r="18" spans="2:10" x14ac:dyDescent="0.2">
      <c r="B18" s="1"/>
      <c r="C18" s="26"/>
      <c r="D18" s="17"/>
      <c r="E18" s="17"/>
      <c r="F18" s="17"/>
      <c r="G18" s="17"/>
      <c r="H18" s="17"/>
      <c r="I18" s="17"/>
      <c r="J18" s="17"/>
    </row>
    <row r="19" spans="2:10" x14ac:dyDescent="0.2">
      <c r="B19" s="1" t="s">
        <v>453</v>
      </c>
      <c r="C19" s="26">
        <f>SUM(D19:J19)</f>
        <v>145149</v>
      </c>
      <c r="D19" s="17">
        <v>59143</v>
      </c>
      <c r="E19" s="17">
        <v>9060</v>
      </c>
      <c r="F19" s="17">
        <v>15772</v>
      </c>
      <c r="G19" s="17">
        <v>39753</v>
      </c>
      <c r="H19" s="17">
        <v>5307</v>
      </c>
      <c r="I19" s="17">
        <v>10674</v>
      </c>
      <c r="J19" s="17">
        <v>5440</v>
      </c>
    </row>
    <row r="20" spans="2:10" x14ac:dyDescent="0.2">
      <c r="B20" s="1" t="s">
        <v>454</v>
      </c>
      <c r="C20" s="26">
        <f>SUM(D20:J20)-1</f>
        <v>153790</v>
      </c>
      <c r="D20" s="17">
        <v>66959</v>
      </c>
      <c r="E20" s="17">
        <v>10001</v>
      </c>
      <c r="F20" s="17">
        <v>16276</v>
      </c>
      <c r="G20" s="17">
        <v>38496</v>
      </c>
      <c r="H20" s="17">
        <v>5574</v>
      </c>
      <c r="I20" s="17">
        <v>10690</v>
      </c>
      <c r="J20" s="17">
        <v>5795</v>
      </c>
    </row>
    <row r="21" spans="2:10" x14ac:dyDescent="0.2">
      <c r="B21" s="1" t="s">
        <v>455</v>
      </c>
      <c r="C21" s="26">
        <f>SUM(D21:J21)</f>
        <v>159881</v>
      </c>
      <c r="D21" s="17">
        <v>74757</v>
      </c>
      <c r="E21" s="17">
        <v>9957</v>
      </c>
      <c r="F21" s="17">
        <v>14982</v>
      </c>
      <c r="G21" s="17">
        <v>37311</v>
      </c>
      <c r="H21" s="17">
        <v>5841</v>
      </c>
      <c r="I21" s="17">
        <v>11213</v>
      </c>
      <c r="J21" s="17">
        <v>5820</v>
      </c>
    </row>
    <row r="22" spans="2:10" x14ac:dyDescent="0.2">
      <c r="B22" s="1" t="s">
        <v>456</v>
      </c>
      <c r="C22" s="26">
        <f>SUM(D22:J22)</f>
        <v>162394</v>
      </c>
      <c r="D22" s="17">
        <v>77662</v>
      </c>
      <c r="E22" s="17">
        <v>9663</v>
      </c>
      <c r="F22" s="17">
        <v>12860</v>
      </c>
      <c r="G22" s="17">
        <v>39620</v>
      </c>
      <c r="H22" s="17">
        <v>5944</v>
      </c>
      <c r="I22" s="17">
        <v>10895</v>
      </c>
      <c r="J22" s="17">
        <v>5750</v>
      </c>
    </row>
    <row r="23" spans="2:10" x14ac:dyDescent="0.2">
      <c r="B23" s="1"/>
      <c r="C23" s="26"/>
      <c r="D23" s="17"/>
      <c r="E23" s="17"/>
      <c r="F23" s="17"/>
      <c r="G23" s="17"/>
      <c r="H23" s="17"/>
      <c r="I23" s="17"/>
      <c r="J23" s="17"/>
    </row>
    <row r="24" spans="2:10" x14ac:dyDescent="0.2">
      <c r="B24" s="1" t="s">
        <v>457</v>
      </c>
      <c r="C24" s="26">
        <f>SUM(D24:J24)+1</f>
        <v>172122</v>
      </c>
      <c r="D24" s="17">
        <v>80822</v>
      </c>
      <c r="E24" s="17">
        <v>9930</v>
      </c>
      <c r="F24" s="17">
        <v>11054</v>
      </c>
      <c r="G24" s="17">
        <v>47894</v>
      </c>
      <c r="H24" s="17">
        <v>5786</v>
      </c>
      <c r="I24" s="17">
        <v>10894</v>
      </c>
      <c r="J24" s="17">
        <v>5741</v>
      </c>
    </row>
    <row r="25" spans="2:10" x14ac:dyDescent="0.2">
      <c r="B25" s="1" t="s">
        <v>458</v>
      </c>
      <c r="C25" s="26">
        <f>SUM(D25:J25)</f>
        <v>194803</v>
      </c>
      <c r="D25" s="17">
        <v>94066</v>
      </c>
      <c r="E25" s="17">
        <v>10103</v>
      </c>
      <c r="F25" s="17">
        <v>9962</v>
      </c>
      <c r="G25" s="17">
        <v>56774</v>
      </c>
      <c r="H25" s="17">
        <v>6326</v>
      </c>
      <c r="I25" s="17">
        <v>11769</v>
      </c>
      <c r="J25" s="17">
        <v>5803</v>
      </c>
    </row>
    <row r="26" spans="2:10" x14ac:dyDescent="0.2">
      <c r="B26" s="1" t="s">
        <v>459</v>
      </c>
      <c r="C26" s="26">
        <f>SUM(D26:J26)</f>
        <v>232803</v>
      </c>
      <c r="D26" s="17">
        <v>100144</v>
      </c>
      <c r="E26" s="17">
        <v>11242</v>
      </c>
      <c r="F26" s="17">
        <v>8909</v>
      </c>
      <c r="G26" s="17">
        <v>86742</v>
      </c>
      <c r="H26" s="17">
        <v>6958</v>
      </c>
      <c r="I26" s="17">
        <v>12588</v>
      </c>
      <c r="J26" s="17">
        <v>6220</v>
      </c>
    </row>
    <row r="27" spans="2:10" x14ac:dyDescent="0.2">
      <c r="B27" s="1" t="s">
        <v>460</v>
      </c>
      <c r="C27" s="26">
        <f>SUM(D27:J27)+2</f>
        <v>242116</v>
      </c>
      <c r="D27" s="17">
        <v>99298</v>
      </c>
      <c r="E27" s="17">
        <v>11654</v>
      </c>
      <c r="F27" s="17">
        <v>8978</v>
      </c>
      <c r="G27" s="17">
        <v>88959</v>
      </c>
      <c r="H27" s="17">
        <v>7709</v>
      </c>
      <c r="I27" s="17">
        <v>19060</v>
      </c>
      <c r="J27" s="17">
        <v>6456</v>
      </c>
    </row>
    <row r="28" spans="2:10" x14ac:dyDescent="0.2">
      <c r="B28" s="1"/>
      <c r="C28" s="26"/>
      <c r="D28" s="17"/>
      <c r="E28" s="17"/>
      <c r="F28" s="17"/>
      <c r="G28" s="17"/>
      <c r="H28" s="17"/>
      <c r="I28" s="17"/>
      <c r="J28" s="17"/>
    </row>
    <row r="29" spans="2:10" x14ac:dyDescent="0.2">
      <c r="B29" s="1" t="s">
        <v>461</v>
      </c>
      <c r="C29" s="26">
        <f>SUM(D29:J29)+1</f>
        <v>268248</v>
      </c>
      <c r="D29" s="17">
        <v>107462</v>
      </c>
      <c r="E29" s="17">
        <v>13695</v>
      </c>
      <c r="F29" s="17">
        <v>10493</v>
      </c>
      <c r="G29" s="17">
        <v>103729</v>
      </c>
      <c r="H29" s="17">
        <v>9834</v>
      </c>
      <c r="I29" s="17">
        <v>16591</v>
      </c>
      <c r="J29" s="17">
        <v>6443</v>
      </c>
    </row>
    <row r="30" spans="2:10" x14ac:dyDescent="0.2">
      <c r="B30" s="1" t="s">
        <v>462</v>
      </c>
      <c r="C30" s="26">
        <f>SUM(D30:J30)</f>
        <v>302801</v>
      </c>
      <c r="D30" s="17">
        <v>131482</v>
      </c>
      <c r="E30" s="17">
        <v>19107</v>
      </c>
      <c r="F30" s="17">
        <v>12805</v>
      </c>
      <c r="G30" s="17">
        <v>99188</v>
      </c>
      <c r="H30" s="17">
        <v>10361</v>
      </c>
      <c r="I30" s="17">
        <v>20584</v>
      </c>
      <c r="J30" s="17">
        <v>9274</v>
      </c>
    </row>
    <row r="31" spans="2:10" x14ac:dyDescent="0.2">
      <c r="B31" s="1" t="s">
        <v>463</v>
      </c>
      <c r="C31" s="26">
        <f>SUM(D31:J31)-1</f>
        <v>339905</v>
      </c>
      <c r="D31" s="17">
        <v>150371</v>
      </c>
      <c r="E31" s="17">
        <v>27556</v>
      </c>
      <c r="F31" s="17">
        <v>16037</v>
      </c>
      <c r="G31" s="17">
        <v>97049</v>
      </c>
      <c r="H31" s="17">
        <v>13374</v>
      </c>
      <c r="I31" s="17">
        <v>25025</v>
      </c>
      <c r="J31" s="17">
        <v>10494</v>
      </c>
    </row>
    <row r="32" spans="2:10" x14ac:dyDescent="0.2">
      <c r="B32" s="1" t="s">
        <v>464</v>
      </c>
      <c r="C32" s="26">
        <f>SUM(D32:J32)</f>
        <v>357760</v>
      </c>
      <c r="D32" s="17">
        <v>151993</v>
      </c>
      <c r="E32" s="17">
        <v>28985</v>
      </c>
      <c r="F32" s="17">
        <v>17988</v>
      </c>
      <c r="G32" s="17">
        <v>106430</v>
      </c>
      <c r="H32" s="17">
        <v>14602</v>
      </c>
      <c r="I32" s="17">
        <v>26699</v>
      </c>
      <c r="J32" s="17">
        <v>11063</v>
      </c>
    </row>
    <row r="33" spans="1:10" x14ac:dyDescent="0.2">
      <c r="B33" s="1"/>
      <c r="C33" s="26"/>
      <c r="D33" s="17"/>
      <c r="E33" s="17"/>
      <c r="F33" s="17"/>
      <c r="G33" s="17"/>
      <c r="H33" s="17"/>
      <c r="I33" s="17"/>
      <c r="J33" s="17"/>
    </row>
    <row r="34" spans="1:10" x14ac:dyDescent="0.2">
      <c r="B34" s="1" t="s">
        <v>465</v>
      </c>
      <c r="C34" s="26">
        <f>SUM(D34:J34)</f>
        <v>335330</v>
      </c>
      <c r="D34" s="17">
        <v>146455</v>
      </c>
      <c r="E34" s="17">
        <v>21589</v>
      </c>
      <c r="F34" s="17">
        <v>16206</v>
      </c>
      <c r="G34" s="17">
        <v>103601</v>
      </c>
      <c r="H34" s="17">
        <v>12817</v>
      </c>
      <c r="I34" s="17">
        <v>23507</v>
      </c>
      <c r="J34" s="17">
        <v>11155</v>
      </c>
    </row>
    <row r="35" spans="1:10" x14ac:dyDescent="0.2">
      <c r="B35" s="1" t="s">
        <v>466</v>
      </c>
      <c r="C35" s="26">
        <f>SUM(D35:J35)</f>
        <v>345277.7599</v>
      </c>
      <c r="D35" s="17">
        <v>139466.51999999999</v>
      </c>
      <c r="E35" s="17">
        <v>23396.082999999999</v>
      </c>
      <c r="F35" s="17">
        <v>16324.977000000001</v>
      </c>
      <c r="G35" s="17">
        <v>115106.56200000001</v>
      </c>
      <c r="H35" s="17">
        <v>15340.246999999999</v>
      </c>
      <c r="I35" s="17">
        <v>24621.100900000001</v>
      </c>
      <c r="J35" s="17">
        <v>11022.27</v>
      </c>
    </row>
    <row r="36" spans="1:10" x14ac:dyDescent="0.2">
      <c r="B36" s="1" t="s">
        <v>467</v>
      </c>
      <c r="C36" s="26">
        <f>SUM(D36:J36)</f>
        <v>338144.67999999993</v>
      </c>
      <c r="D36" s="17">
        <v>130729.177</v>
      </c>
      <c r="E36" s="17">
        <v>22473.399000000001</v>
      </c>
      <c r="F36" s="17">
        <v>17067.002</v>
      </c>
      <c r="G36" s="17">
        <v>120159.85799999999</v>
      </c>
      <c r="H36" s="17">
        <v>14521</v>
      </c>
      <c r="I36" s="17">
        <v>23105.823</v>
      </c>
      <c r="J36" s="17">
        <v>10088.421</v>
      </c>
    </row>
    <row r="37" spans="1:10" x14ac:dyDescent="0.2">
      <c r="B37" s="1" t="s">
        <v>468</v>
      </c>
      <c r="C37" s="26">
        <f>SUM(D37:J37)</f>
        <v>324399.72200000001</v>
      </c>
      <c r="D37" s="17">
        <v>123377.132</v>
      </c>
      <c r="E37" s="17">
        <v>19983.442999999999</v>
      </c>
      <c r="F37" s="17">
        <v>16494.734</v>
      </c>
      <c r="G37" s="17">
        <v>121137.098</v>
      </c>
      <c r="H37" s="17">
        <v>12180.635</v>
      </c>
      <c r="I37" s="17">
        <v>21839.721000000001</v>
      </c>
      <c r="J37" s="17">
        <v>9386.9590000000007</v>
      </c>
    </row>
    <row r="38" spans="1:10" x14ac:dyDescent="0.2">
      <c r="B38" s="1"/>
      <c r="C38" s="26"/>
      <c r="D38" s="17"/>
      <c r="E38" s="17"/>
      <c r="F38" s="17"/>
      <c r="G38" s="17"/>
      <c r="H38" s="17"/>
      <c r="I38" s="17"/>
      <c r="J38" s="17"/>
    </row>
    <row r="39" spans="1:10" x14ac:dyDescent="0.2">
      <c r="A39" s="67"/>
      <c r="B39" s="1" t="s">
        <v>384</v>
      </c>
      <c r="C39" s="26">
        <f>SUM(D39:J39)</f>
        <v>322504.39899999998</v>
      </c>
      <c r="D39" s="17">
        <v>123728.374</v>
      </c>
      <c r="E39" s="17">
        <v>19912.406999999999</v>
      </c>
      <c r="F39" s="17">
        <v>15638.843999999999</v>
      </c>
      <c r="G39" s="17">
        <v>121052.59199999999</v>
      </c>
      <c r="H39" s="17">
        <v>12210.111000000001</v>
      </c>
      <c r="I39" s="17">
        <v>21615.600999999999</v>
      </c>
      <c r="J39" s="17">
        <v>8346.4699999999993</v>
      </c>
    </row>
    <row r="40" spans="1:10" x14ac:dyDescent="0.2">
      <c r="B40" s="1" t="s">
        <v>385</v>
      </c>
      <c r="C40" s="26">
        <f>SUM(D40:J40)</f>
        <v>326837.36699999997</v>
      </c>
      <c r="D40" s="17">
        <v>130284.666</v>
      </c>
      <c r="E40" s="17">
        <v>21276.881000000001</v>
      </c>
      <c r="F40" s="17">
        <v>16404.808000000001</v>
      </c>
      <c r="G40" s="17">
        <v>111687.66899999999</v>
      </c>
      <c r="H40" s="17">
        <v>13711.42</v>
      </c>
      <c r="I40" s="17">
        <v>23678.959999999999</v>
      </c>
      <c r="J40" s="17">
        <v>9792.9629999999997</v>
      </c>
    </row>
    <row r="41" spans="1:10" x14ac:dyDescent="0.2">
      <c r="B41" s="1" t="s">
        <v>386</v>
      </c>
      <c r="C41" s="26">
        <f>SUM(D41:J41)</f>
        <v>335253.853</v>
      </c>
      <c r="D41" s="27">
        <v>123016.10700000002</v>
      </c>
      <c r="E41" s="27">
        <v>19421.810999999998</v>
      </c>
      <c r="F41" s="27">
        <v>17241.412</v>
      </c>
      <c r="G41" s="27">
        <v>134088.717</v>
      </c>
      <c r="H41" s="27">
        <v>12539.833000000001</v>
      </c>
      <c r="I41" s="27">
        <v>20110.266999999996</v>
      </c>
      <c r="J41" s="27">
        <v>8835.7060000000001</v>
      </c>
    </row>
    <row r="42" spans="1:10" x14ac:dyDescent="0.2">
      <c r="B42" s="4" t="s">
        <v>469</v>
      </c>
      <c r="C42" s="14">
        <f>SUM(D42:J42)</f>
        <v>317449.72199999995</v>
      </c>
      <c r="D42" s="2">
        <f>SUM(D44:D63)</f>
        <v>109864.147</v>
      </c>
      <c r="E42" s="2">
        <f>SUM(E44:E63)</f>
        <v>18483.404999999999</v>
      </c>
      <c r="F42" s="2">
        <f>SUM(F44:F63)</f>
        <v>14473.757</v>
      </c>
      <c r="G42" s="2">
        <f>SUM(G44:G63)</f>
        <v>132559.05599999998</v>
      </c>
      <c r="H42" s="2">
        <v>12885.116</v>
      </c>
      <c r="I42" s="2">
        <f>SUM(I44:I63)</f>
        <v>20875.928999999996</v>
      </c>
      <c r="J42" s="2">
        <v>8308.3119999999999</v>
      </c>
    </row>
    <row r="43" spans="1:10" x14ac:dyDescent="0.2">
      <c r="A43" s="68"/>
      <c r="C43" s="15"/>
    </row>
    <row r="44" spans="1:10" x14ac:dyDescent="0.2">
      <c r="A44" s="68"/>
      <c r="B44" s="1" t="s">
        <v>470</v>
      </c>
      <c r="C44" s="26">
        <f>SUM(D44:J44)</f>
        <v>64567.26</v>
      </c>
      <c r="D44" s="17">
        <v>40028.798000000003</v>
      </c>
      <c r="E44" s="17">
        <v>5437.0789999999997</v>
      </c>
      <c r="F44" s="17">
        <v>3425.7930000000001</v>
      </c>
      <c r="G44" s="17">
        <v>3354.3510000000001</v>
      </c>
      <c r="H44" s="17">
        <v>3507.261</v>
      </c>
      <c r="I44" s="17">
        <v>6200.7749999999996</v>
      </c>
      <c r="J44" s="17">
        <v>2613.203</v>
      </c>
    </row>
    <row r="45" spans="1:10" x14ac:dyDescent="0.2">
      <c r="A45" s="68"/>
      <c r="B45" s="1" t="s">
        <v>471</v>
      </c>
      <c r="C45" s="26">
        <f>SUM(D45:J45)</f>
        <v>22870.850000000002</v>
      </c>
      <c r="D45" s="17">
        <v>9608.5319999999992</v>
      </c>
      <c r="E45" s="17">
        <v>3764.5430000000001</v>
      </c>
      <c r="F45" s="17">
        <v>1455.585</v>
      </c>
      <c r="G45" s="17">
        <v>1343.614</v>
      </c>
      <c r="H45" s="17">
        <v>2722.2310000000002</v>
      </c>
      <c r="I45" s="17">
        <v>2703.377</v>
      </c>
      <c r="J45" s="17">
        <v>1272.9680000000001</v>
      </c>
    </row>
    <row r="46" spans="1:10" x14ac:dyDescent="0.2">
      <c r="A46" s="68"/>
      <c r="B46" s="1" t="s">
        <v>472</v>
      </c>
      <c r="C46" s="26">
        <f>SUM(D46:J46)</f>
        <v>34761.257000000005</v>
      </c>
      <c r="D46" s="17">
        <v>19437.274000000001</v>
      </c>
      <c r="E46" s="17">
        <v>2709.0619999999999</v>
      </c>
      <c r="F46" s="17">
        <v>3098.8850000000002</v>
      </c>
      <c r="G46" s="17">
        <v>1582.8510000000001</v>
      </c>
      <c r="H46" s="17">
        <v>2630.3240000000001</v>
      </c>
      <c r="I46" s="17">
        <v>3963.91</v>
      </c>
      <c r="J46" s="17">
        <v>1338.951</v>
      </c>
    </row>
    <row r="47" spans="1:10" x14ac:dyDescent="0.2">
      <c r="A47" s="68"/>
      <c r="B47" s="3" t="s">
        <v>473</v>
      </c>
      <c r="C47" s="15"/>
    </row>
    <row r="48" spans="1:10" x14ac:dyDescent="0.2">
      <c r="A48" s="68"/>
      <c r="B48" s="1" t="s">
        <v>474</v>
      </c>
      <c r="C48" s="26">
        <f>SUM(D48:J48)</f>
        <v>9224.1149999999998</v>
      </c>
      <c r="D48" s="17">
        <v>4789.6099999999997</v>
      </c>
      <c r="E48" s="17">
        <v>1244.7629999999999</v>
      </c>
      <c r="F48" s="17">
        <v>666.524</v>
      </c>
      <c r="G48" s="17">
        <v>498.26799999999997</v>
      </c>
      <c r="H48" s="17">
        <v>326.01799999999997</v>
      </c>
      <c r="I48" s="17">
        <v>1539.981</v>
      </c>
      <c r="J48" s="17">
        <v>158.95099999999999</v>
      </c>
    </row>
    <row r="49" spans="1:10" x14ac:dyDescent="0.2">
      <c r="A49" s="68"/>
      <c r="B49" s="1" t="s">
        <v>475</v>
      </c>
      <c r="C49" s="26">
        <f>SUM(D49:J49)</f>
        <v>0.67200000000000004</v>
      </c>
      <c r="D49" s="17">
        <v>0.65700000000000003</v>
      </c>
      <c r="E49" s="19" t="s">
        <v>80</v>
      </c>
      <c r="F49" s="17">
        <v>8.0000000000000002E-3</v>
      </c>
      <c r="G49" s="19" t="s">
        <v>80</v>
      </c>
      <c r="H49" s="19" t="s">
        <v>80</v>
      </c>
      <c r="I49" s="19" t="s">
        <v>80</v>
      </c>
      <c r="J49" s="17">
        <v>7.0000000000000001E-3</v>
      </c>
    </row>
    <row r="50" spans="1:10" x14ac:dyDescent="0.2">
      <c r="A50" s="68"/>
      <c r="C50" s="15"/>
    </row>
    <row r="51" spans="1:10" x14ac:dyDescent="0.2">
      <c r="A51" s="68"/>
      <c r="B51" s="1" t="s">
        <v>476</v>
      </c>
      <c r="C51" s="26">
        <f>SUM(D51:J51)</f>
        <v>171.4</v>
      </c>
      <c r="D51" s="17">
        <v>86.465000000000003</v>
      </c>
      <c r="E51" s="17">
        <v>19.768000000000001</v>
      </c>
      <c r="F51" s="17">
        <v>5.3440000000000003</v>
      </c>
      <c r="G51" s="17">
        <v>10.686999999999999</v>
      </c>
      <c r="H51" s="17">
        <v>12.637</v>
      </c>
      <c r="I51" s="17">
        <v>12.308999999999999</v>
      </c>
      <c r="J51" s="17">
        <v>24.19</v>
      </c>
    </row>
    <row r="52" spans="1:10" x14ac:dyDescent="0.2">
      <c r="B52" s="1" t="s">
        <v>477</v>
      </c>
      <c r="C52" s="15"/>
    </row>
    <row r="53" spans="1:10" x14ac:dyDescent="0.2">
      <c r="B53" s="21" t="s">
        <v>478</v>
      </c>
      <c r="C53" s="26">
        <f>SUM(D53:J53)</f>
        <v>52455.601999999992</v>
      </c>
      <c r="D53" s="17">
        <v>26522.511999999999</v>
      </c>
      <c r="E53" s="17">
        <v>5170.826</v>
      </c>
      <c r="F53" s="17">
        <v>4629.3620000000001</v>
      </c>
      <c r="G53" s="17">
        <v>3358.7930000000001</v>
      </c>
      <c r="H53" s="17">
        <v>3659.6880000000001</v>
      </c>
      <c r="I53" s="17">
        <v>6279.2020000000002</v>
      </c>
      <c r="J53" s="17">
        <v>2835.2190000000001</v>
      </c>
    </row>
    <row r="54" spans="1:10" x14ac:dyDescent="0.2">
      <c r="C54" s="15"/>
    </row>
    <row r="55" spans="1:10" x14ac:dyDescent="0.2">
      <c r="A55" s="68"/>
      <c r="B55" s="1" t="s">
        <v>479</v>
      </c>
      <c r="C55" s="26">
        <v>856</v>
      </c>
      <c r="D55" s="17">
        <v>178.62700000000001</v>
      </c>
      <c r="E55" s="17">
        <v>107.176</v>
      </c>
      <c r="F55" s="17">
        <v>444.09399999999999</v>
      </c>
      <c r="G55" s="17">
        <v>16.248999999999999</v>
      </c>
      <c r="H55" s="19" t="s">
        <v>480</v>
      </c>
      <c r="I55" s="17">
        <v>58.475999999999999</v>
      </c>
      <c r="J55" s="19" t="s">
        <v>480</v>
      </c>
    </row>
    <row r="56" spans="1:10" x14ac:dyDescent="0.2">
      <c r="A56" s="68"/>
      <c r="B56" s="1" t="s">
        <v>481</v>
      </c>
      <c r="C56" s="69" t="s">
        <v>80</v>
      </c>
      <c r="D56" s="19" t="s">
        <v>80</v>
      </c>
      <c r="E56" s="19" t="s">
        <v>80</v>
      </c>
      <c r="F56" s="19" t="s">
        <v>80</v>
      </c>
      <c r="G56" s="19" t="s">
        <v>80</v>
      </c>
      <c r="H56" s="19" t="s">
        <v>80</v>
      </c>
      <c r="I56" s="19" t="s">
        <v>80</v>
      </c>
      <c r="J56" s="19" t="s">
        <v>80</v>
      </c>
    </row>
    <row r="57" spans="1:10" x14ac:dyDescent="0.2">
      <c r="A57" s="68"/>
      <c r="B57" s="1" t="s">
        <v>482</v>
      </c>
      <c r="C57" s="26"/>
      <c r="D57" s="17"/>
      <c r="E57" s="19"/>
      <c r="F57" s="19"/>
      <c r="G57" s="19"/>
      <c r="H57" s="19"/>
      <c r="I57" s="19"/>
      <c r="J57" s="19"/>
    </row>
    <row r="58" spans="1:10" x14ac:dyDescent="0.2">
      <c r="A58" s="68"/>
      <c r="B58" s="1" t="s">
        <v>483</v>
      </c>
      <c r="C58" s="15"/>
      <c r="E58" s="19"/>
    </row>
    <row r="59" spans="1:10" x14ac:dyDescent="0.2">
      <c r="A59" s="68"/>
      <c r="B59" s="1" t="s">
        <v>484</v>
      </c>
      <c r="C59" s="26">
        <f>SUM(D59:J59)</f>
        <v>7956.985999999999</v>
      </c>
      <c r="D59" s="17">
        <v>7955.9269999999997</v>
      </c>
      <c r="E59" s="17">
        <v>0.25900000000000001</v>
      </c>
      <c r="F59" s="17">
        <v>6.2E-2</v>
      </c>
      <c r="G59" s="17">
        <v>0.16</v>
      </c>
      <c r="H59" s="17">
        <v>0.16300000000000001</v>
      </c>
      <c r="I59" s="17">
        <v>0.35199999999999998</v>
      </c>
      <c r="J59" s="17">
        <v>6.3E-2</v>
      </c>
    </row>
    <row r="60" spans="1:10" x14ac:dyDescent="0.2">
      <c r="A60" s="68"/>
      <c r="C60" s="15"/>
    </row>
    <row r="61" spans="1:10" x14ac:dyDescent="0.2">
      <c r="A61" s="68"/>
      <c r="B61" s="1" t="s">
        <v>485</v>
      </c>
      <c r="C61" s="26">
        <f>SUM(D61:J61)</f>
        <v>1259.7010000000002</v>
      </c>
      <c r="D61" s="17">
        <v>1149.0840000000001</v>
      </c>
      <c r="E61" s="17">
        <v>21.908999999999999</v>
      </c>
      <c r="F61" s="17">
        <v>20.67</v>
      </c>
      <c r="G61" s="17">
        <v>2.7970000000000002</v>
      </c>
      <c r="H61" s="17">
        <v>5.2050000000000001</v>
      </c>
      <c r="I61" s="17">
        <v>39.393000000000001</v>
      </c>
      <c r="J61" s="17">
        <v>20.643000000000001</v>
      </c>
    </row>
    <row r="62" spans="1:10" x14ac:dyDescent="0.2">
      <c r="A62" s="68"/>
      <c r="B62" s="1" t="s">
        <v>486</v>
      </c>
      <c r="C62" s="26"/>
      <c r="D62" s="17"/>
      <c r="E62" s="17"/>
      <c r="F62" s="17"/>
      <c r="G62" s="17"/>
      <c r="H62" s="17"/>
      <c r="I62" s="17"/>
      <c r="J62" s="17"/>
    </row>
    <row r="63" spans="1:10" x14ac:dyDescent="0.2">
      <c r="A63" s="68"/>
      <c r="B63" s="1" t="s">
        <v>487</v>
      </c>
      <c r="C63" s="26">
        <v>123325.31299999999</v>
      </c>
      <c r="D63" s="17">
        <v>106.661</v>
      </c>
      <c r="E63" s="17">
        <v>8.02</v>
      </c>
      <c r="F63" s="17">
        <v>727.43</v>
      </c>
      <c r="G63" s="17">
        <v>122391.28599999999</v>
      </c>
      <c r="H63" s="19" t="s">
        <v>480</v>
      </c>
      <c r="I63" s="17">
        <v>78.153999999999996</v>
      </c>
      <c r="J63" s="19" t="s">
        <v>480</v>
      </c>
    </row>
    <row r="64" spans="1:10" ht="18" thickBot="1" x14ac:dyDescent="0.25">
      <c r="B64" s="6"/>
      <c r="C64" s="70"/>
      <c r="D64" s="43"/>
      <c r="E64" s="43"/>
      <c r="F64" s="43"/>
      <c r="G64" s="6"/>
      <c r="H64" s="6"/>
      <c r="I64" s="6"/>
      <c r="J64" s="6"/>
    </row>
    <row r="65" spans="1:5" x14ac:dyDescent="0.2">
      <c r="C65" s="1" t="s">
        <v>488</v>
      </c>
    </row>
    <row r="66" spans="1:5" x14ac:dyDescent="0.2">
      <c r="C66" s="3" t="s">
        <v>489</v>
      </c>
    </row>
    <row r="67" spans="1:5" x14ac:dyDescent="0.2">
      <c r="C67" s="1" t="s">
        <v>490</v>
      </c>
      <c r="E67" s="1" t="s">
        <v>491</v>
      </c>
    </row>
    <row r="68" spans="1:5" x14ac:dyDescent="0.2">
      <c r="E68" s="1" t="s">
        <v>492</v>
      </c>
    </row>
    <row r="69" spans="1:5" x14ac:dyDescent="0.2">
      <c r="E69" s="1" t="s">
        <v>493</v>
      </c>
    </row>
    <row r="70" spans="1:5" x14ac:dyDescent="0.2">
      <c r="E70" s="1" t="s">
        <v>494</v>
      </c>
    </row>
    <row r="71" spans="1:5" x14ac:dyDescent="0.2">
      <c r="E71" s="1" t="s">
        <v>495</v>
      </c>
    </row>
    <row r="72" spans="1:5" x14ac:dyDescent="0.2">
      <c r="E72" s="1" t="s">
        <v>496</v>
      </c>
    </row>
    <row r="73" spans="1:5" x14ac:dyDescent="0.2">
      <c r="E73" s="1" t="s">
        <v>497</v>
      </c>
    </row>
    <row r="74" spans="1:5" x14ac:dyDescent="0.2">
      <c r="A74" s="1"/>
    </row>
  </sheetData>
  <phoneticPr fontId="2"/>
  <pageMargins left="0.34" right="0.28000000000000003" top="0.6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79"/>
  <sheetViews>
    <sheetView showGridLines="0" zoomScale="75" zoomScaleNormal="75" workbookViewId="0">
      <selection activeCell="B95" sqref="B95"/>
    </sheetView>
  </sheetViews>
  <sheetFormatPr defaultColWidth="15.875" defaultRowHeight="17.25" x14ac:dyDescent="0.2"/>
  <cols>
    <col min="1" max="1" width="13.375" style="3" customWidth="1"/>
    <col min="2" max="3" width="5.875" style="3" customWidth="1"/>
    <col min="4" max="5" width="15.875" style="3"/>
    <col min="6" max="11" width="14.625" style="3" customWidth="1"/>
    <col min="12" max="256" width="15.875" style="3"/>
    <col min="257" max="257" width="13.375" style="3" customWidth="1"/>
    <col min="258" max="259" width="5.875" style="3" customWidth="1"/>
    <col min="260" max="261" width="15.875" style="3"/>
    <col min="262" max="267" width="14.625" style="3" customWidth="1"/>
    <col min="268" max="512" width="15.875" style="3"/>
    <col min="513" max="513" width="13.375" style="3" customWidth="1"/>
    <col min="514" max="515" width="5.875" style="3" customWidth="1"/>
    <col min="516" max="517" width="15.875" style="3"/>
    <col min="518" max="523" width="14.625" style="3" customWidth="1"/>
    <col min="524" max="768" width="15.875" style="3"/>
    <col min="769" max="769" width="13.375" style="3" customWidth="1"/>
    <col min="770" max="771" width="5.875" style="3" customWidth="1"/>
    <col min="772" max="773" width="15.875" style="3"/>
    <col min="774" max="779" width="14.625" style="3" customWidth="1"/>
    <col min="780" max="1024" width="15.875" style="3"/>
    <col min="1025" max="1025" width="13.375" style="3" customWidth="1"/>
    <col min="1026" max="1027" width="5.875" style="3" customWidth="1"/>
    <col min="1028" max="1029" width="15.875" style="3"/>
    <col min="1030" max="1035" width="14.625" style="3" customWidth="1"/>
    <col min="1036" max="1280" width="15.875" style="3"/>
    <col min="1281" max="1281" width="13.375" style="3" customWidth="1"/>
    <col min="1282" max="1283" width="5.875" style="3" customWidth="1"/>
    <col min="1284" max="1285" width="15.875" style="3"/>
    <col min="1286" max="1291" width="14.625" style="3" customWidth="1"/>
    <col min="1292" max="1536" width="15.875" style="3"/>
    <col min="1537" max="1537" width="13.375" style="3" customWidth="1"/>
    <col min="1538" max="1539" width="5.875" style="3" customWidth="1"/>
    <col min="1540" max="1541" width="15.875" style="3"/>
    <col min="1542" max="1547" width="14.625" style="3" customWidth="1"/>
    <col min="1548" max="1792" width="15.875" style="3"/>
    <col min="1793" max="1793" width="13.375" style="3" customWidth="1"/>
    <col min="1794" max="1795" width="5.875" style="3" customWidth="1"/>
    <col min="1796" max="1797" width="15.875" style="3"/>
    <col min="1798" max="1803" width="14.625" style="3" customWidth="1"/>
    <col min="1804" max="2048" width="15.875" style="3"/>
    <col min="2049" max="2049" width="13.375" style="3" customWidth="1"/>
    <col min="2050" max="2051" width="5.875" style="3" customWidth="1"/>
    <col min="2052" max="2053" width="15.875" style="3"/>
    <col min="2054" max="2059" width="14.625" style="3" customWidth="1"/>
    <col min="2060" max="2304" width="15.875" style="3"/>
    <col min="2305" max="2305" width="13.375" style="3" customWidth="1"/>
    <col min="2306" max="2307" width="5.875" style="3" customWidth="1"/>
    <col min="2308" max="2309" width="15.875" style="3"/>
    <col min="2310" max="2315" width="14.625" style="3" customWidth="1"/>
    <col min="2316" max="2560" width="15.875" style="3"/>
    <col min="2561" max="2561" width="13.375" style="3" customWidth="1"/>
    <col min="2562" max="2563" width="5.875" style="3" customWidth="1"/>
    <col min="2564" max="2565" width="15.875" style="3"/>
    <col min="2566" max="2571" width="14.625" style="3" customWidth="1"/>
    <col min="2572" max="2816" width="15.875" style="3"/>
    <col min="2817" max="2817" width="13.375" style="3" customWidth="1"/>
    <col min="2818" max="2819" width="5.875" style="3" customWidth="1"/>
    <col min="2820" max="2821" width="15.875" style="3"/>
    <col min="2822" max="2827" width="14.625" style="3" customWidth="1"/>
    <col min="2828" max="3072" width="15.875" style="3"/>
    <col min="3073" max="3073" width="13.375" style="3" customWidth="1"/>
    <col min="3074" max="3075" width="5.875" style="3" customWidth="1"/>
    <col min="3076" max="3077" width="15.875" style="3"/>
    <col min="3078" max="3083" width="14.625" style="3" customWidth="1"/>
    <col min="3084" max="3328" width="15.875" style="3"/>
    <col min="3329" max="3329" width="13.375" style="3" customWidth="1"/>
    <col min="3330" max="3331" width="5.875" style="3" customWidth="1"/>
    <col min="3332" max="3333" width="15.875" style="3"/>
    <col min="3334" max="3339" width="14.625" style="3" customWidth="1"/>
    <col min="3340" max="3584" width="15.875" style="3"/>
    <col min="3585" max="3585" width="13.375" style="3" customWidth="1"/>
    <col min="3586" max="3587" width="5.875" style="3" customWidth="1"/>
    <col min="3588" max="3589" width="15.875" style="3"/>
    <col min="3590" max="3595" width="14.625" style="3" customWidth="1"/>
    <col min="3596" max="3840" width="15.875" style="3"/>
    <col min="3841" max="3841" width="13.375" style="3" customWidth="1"/>
    <col min="3842" max="3843" width="5.875" style="3" customWidth="1"/>
    <col min="3844" max="3845" width="15.875" style="3"/>
    <col min="3846" max="3851" width="14.625" style="3" customWidth="1"/>
    <col min="3852" max="4096" width="15.875" style="3"/>
    <col min="4097" max="4097" width="13.375" style="3" customWidth="1"/>
    <col min="4098" max="4099" width="5.875" style="3" customWidth="1"/>
    <col min="4100" max="4101" width="15.875" style="3"/>
    <col min="4102" max="4107" width="14.625" style="3" customWidth="1"/>
    <col min="4108" max="4352" width="15.875" style="3"/>
    <col min="4353" max="4353" width="13.375" style="3" customWidth="1"/>
    <col min="4354" max="4355" width="5.875" style="3" customWidth="1"/>
    <col min="4356" max="4357" width="15.875" style="3"/>
    <col min="4358" max="4363" width="14.625" style="3" customWidth="1"/>
    <col min="4364" max="4608" width="15.875" style="3"/>
    <col min="4609" max="4609" width="13.375" style="3" customWidth="1"/>
    <col min="4610" max="4611" width="5.875" style="3" customWidth="1"/>
    <col min="4612" max="4613" width="15.875" style="3"/>
    <col min="4614" max="4619" width="14.625" style="3" customWidth="1"/>
    <col min="4620" max="4864" width="15.875" style="3"/>
    <col min="4865" max="4865" width="13.375" style="3" customWidth="1"/>
    <col min="4866" max="4867" width="5.875" style="3" customWidth="1"/>
    <col min="4868" max="4869" width="15.875" style="3"/>
    <col min="4870" max="4875" width="14.625" style="3" customWidth="1"/>
    <col min="4876" max="5120" width="15.875" style="3"/>
    <col min="5121" max="5121" width="13.375" style="3" customWidth="1"/>
    <col min="5122" max="5123" width="5.875" style="3" customWidth="1"/>
    <col min="5124" max="5125" width="15.875" style="3"/>
    <col min="5126" max="5131" width="14.625" style="3" customWidth="1"/>
    <col min="5132" max="5376" width="15.875" style="3"/>
    <col min="5377" max="5377" width="13.375" style="3" customWidth="1"/>
    <col min="5378" max="5379" width="5.875" style="3" customWidth="1"/>
    <col min="5380" max="5381" width="15.875" style="3"/>
    <col min="5382" max="5387" width="14.625" style="3" customWidth="1"/>
    <col min="5388" max="5632" width="15.875" style="3"/>
    <col min="5633" max="5633" width="13.375" style="3" customWidth="1"/>
    <col min="5634" max="5635" width="5.875" style="3" customWidth="1"/>
    <col min="5636" max="5637" width="15.875" style="3"/>
    <col min="5638" max="5643" width="14.625" style="3" customWidth="1"/>
    <col min="5644" max="5888" width="15.875" style="3"/>
    <col min="5889" max="5889" width="13.375" style="3" customWidth="1"/>
    <col min="5890" max="5891" width="5.875" style="3" customWidth="1"/>
    <col min="5892" max="5893" width="15.875" style="3"/>
    <col min="5894" max="5899" width="14.625" style="3" customWidth="1"/>
    <col min="5900" max="6144" width="15.875" style="3"/>
    <col min="6145" max="6145" width="13.375" style="3" customWidth="1"/>
    <col min="6146" max="6147" width="5.875" style="3" customWidth="1"/>
    <col min="6148" max="6149" width="15.875" style="3"/>
    <col min="6150" max="6155" width="14.625" style="3" customWidth="1"/>
    <col min="6156" max="6400" width="15.875" style="3"/>
    <col min="6401" max="6401" width="13.375" style="3" customWidth="1"/>
    <col min="6402" max="6403" width="5.875" style="3" customWidth="1"/>
    <col min="6404" max="6405" width="15.875" style="3"/>
    <col min="6406" max="6411" width="14.625" style="3" customWidth="1"/>
    <col min="6412" max="6656" width="15.875" style="3"/>
    <col min="6657" max="6657" width="13.375" style="3" customWidth="1"/>
    <col min="6658" max="6659" width="5.875" style="3" customWidth="1"/>
    <col min="6660" max="6661" width="15.875" style="3"/>
    <col min="6662" max="6667" width="14.625" style="3" customWidth="1"/>
    <col min="6668" max="6912" width="15.875" style="3"/>
    <col min="6913" max="6913" width="13.375" style="3" customWidth="1"/>
    <col min="6914" max="6915" width="5.875" style="3" customWidth="1"/>
    <col min="6916" max="6917" width="15.875" style="3"/>
    <col min="6918" max="6923" width="14.625" style="3" customWidth="1"/>
    <col min="6924" max="7168" width="15.875" style="3"/>
    <col min="7169" max="7169" width="13.375" style="3" customWidth="1"/>
    <col min="7170" max="7171" width="5.875" style="3" customWidth="1"/>
    <col min="7172" max="7173" width="15.875" style="3"/>
    <col min="7174" max="7179" width="14.625" style="3" customWidth="1"/>
    <col min="7180" max="7424" width="15.875" style="3"/>
    <col min="7425" max="7425" width="13.375" style="3" customWidth="1"/>
    <col min="7426" max="7427" width="5.875" style="3" customWidth="1"/>
    <col min="7428" max="7429" width="15.875" style="3"/>
    <col min="7430" max="7435" width="14.625" style="3" customWidth="1"/>
    <col min="7436" max="7680" width="15.875" style="3"/>
    <col min="7681" max="7681" width="13.375" style="3" customWidth="1"/>
    <col min="7682" max="7683" width="5.875" style="3" customWidth="1"/>
    <col min="7684" max="7685" width="15.875" style="3"/>
    <col min="7686" max="7691" width="14.625" style="3" customWidth="1"/>
    <col min="7692" max="7936" width="15.875" style="3"/>
    <col min="7937" max="7937" width="13.375" style="3" customWidth="1"/>
    <col min="7938" max="7939" width="5.875" style="3" customWidth="1"/>
    <col min="7940" max="7941" width="15.875" style="3"/>
    <col min="7942" max="7947" width="14.625" style="3" customWidth="1"/>
    <col min="7948" max="8192" width="15.875" style="3"/>
    <col min="8193" max="8193" width="13.375" style="3" customWidth="1"/>
    <col min="8194" max="8195" width="5.875" style="3" customWidth="1"/>
    <col min="8196" max="8197" width="15.875" style="3"/>
    <col min="8198" max="8203" width="14.625" style="3" customWidth="1"/>
    <col min="8204" max="8448" width="15.875" style="3"/>
    <col min="8449" max="8449" width="13.375" style="3" customWidth="1"/>
    <col min="8450" max="8451" width="5.875" style="3" customWidth="1"/>
    <col min="8452" max="8453" width="15.875" style="3"/>
    <col min="8454" max="8459" width="14.625" style="3" customWidth="1"/>
    <col min="8460" max="8704" width="15.875" style="3"/>
    <col min="8705" max="8705" width="13.375" style="3" customWidth="1"/>
    <col min="8706" max="8707" width="5.875" style="3" customWidth="1"/>
    <col min="8708" max="8709" width="15.875" style="3"/>
    <col min="8710" max="8715" width="14.625" style="3" customWidth="1"/>
    <col min="8716" max="8960" width="15.875" style="3"/>
    <col min="8961" max="8961" width="13.375" style="3" customWidth="1"/>
    <col min="8962" max="8963" width="5.875" style="3" customWidth="1"/>
    <col min="8964" max="8965" width="15.875" style="3"/>
    <col min="8966" max="8971" width="14.625" style="3" customWidth="1"/>
    <col min="8972" max="9216" width="15.875" style="3"/>
    <col min="9217" max="9217" width="13.375" style="3" customWidth="1"/>
    <col min="9218" max="9219" width="5.875" style="3" customWidth="1"/>
    <col min="9220" max="9221" width="15.875" style="3"/>
    <col min="9222" max="9227" width="14.625" style="3" customWidth="1"/>
    <col min="9228" max="9472" width="15.875" style="3"/>
    <col min="9473" max="9473" width="13.375" style="3" customWidth="1"/>
    <col min="9474" max="9475" width="5.875" style="3" customWidth="1"/>
    <col min="9476" max="9477" width="15.875" style="3"/>
    <col min="9478" max="9483" width="14.625" style="3" customWidth="1"/>
    <col min="9484" max="9728" width="15.875" style="3"/>
    <col min="9729" max="9729" width="13.375" style="3" customWidth="1"/>
    <col min="9730" max="9731" width="5.875" style="3" customWidth="1"/>
    <col min="9732" max="9733" width="15.875" style="3"/>
    <col min="9734" max="9739" width="14.625" style="3" customWidth="1"/>
    <col min="9740" max="9984" width="15.875" style="3"/>
    <col min="9985" max="9985" width="13.375" style="3" customWidth="1"/>
    <col min="9986" max="9987" width="5.875" style="3" customWidth="1"/>
    <col min="9988" max="9989" width="15.875" style="3"/>
    <col min="9990" max="9995" width="14.625" style="3" customWidth="1"/>
    <col min="9996" max="10240" width="15.875" style="3"/>
    <col min="10241" max="10241" width="13.375" style="3" customWidth="1"/>
    <col min="10242" max="10243" width="5.875" style="3" customWidth="1"/>
    <col min="10244" max="10245" width="15.875" style="3"/>
    <col min="10246" max="10251" width="14.625" style="3" customWidth="1"/>
    <col min="10252" max="10496" width="15.875" style="3"/>
    <col min="10497" max="10497" width="13.375" style="3" customWidth="1"/>
    <col min="10498" max="10499" width="5.875" style="3" customWidth="1"/>
    <col min="10500" max="10501" width="15.875" style="3"/>
    <col min="10502" max="10507" width="14.625" style="3" customWidth="1"/>
    <col min="10508" max="10752" width="15.875" style="3"/>
    <col min="10753" max="10753" width="13.375" style="3" customWidth="1"/>
    <col min="10754" max="10755" width="5.875" style="3" customWidth="1"/>
    <col min="10756" max="10757" width="15.875" style="3"/>
    <col min="10758" max="10763" width="14.625" style="3" customWidth="1"/>
    <col min="10764" max="11008" width="15.875" style="3"/>
    <col min="11009" max="11009" width="13.375" style="3" customWidth="1"/>
    <col min="11010" max="11011" width="5.875" style="3" customWidth="1"/>
    <col min="11012" max="11013" width="15.875" style="3"/>
    <col min="11014" max="11019" width="14.625" style="3" customWidth="1"/>
    <col min="11020" max="11264" width="15.875" style="3"/>
    <col min="11265" max="11265" width="13.375" style="3" customWidth="1"/>
    <col min="11266" max="11267" width="5.875" style="3" customWidth="1"/>
    <col min="11268" max="11269" width="15.875" style="3"/>
    <col min="11270" max="11275" width="14.625" style="3" customWidth="1"/>
    <col min="11276" max="11520" width="15.875" style="3"/>
    <col min="11521" max="11521" width="13.375" style="3" customWidth="1"/>
    <col min="11522" max="11523" width="5.875" style="3" customWidth="1"/>
    <col min="11524" max="11525" width="15.875" style="3"/>
    <col min="11526" max="11531" width="14.625" style="3" customWidth="1"/>
    <col min="11532" max="11776" width="15.875" style="3"/>
    <col min="11777" max="11777" width="13.375" style="3" customWidth="1"/>
    <col min="11778" max="11779" width="5.875" style="3" customWidth="1"/>
    <col min="11780" max="11781" width="15.875" style="3"/>
    <col min="11782" max="11787" width="14.625" style="3" customWidth="1"/>
    <col min="11788" max="12032" width="15.875" style="3"/>
    <col min="12033" max="12033" width="13.375" style="3" customWidth="1"/>
    <col min="12034" max="12035" width="5.875" style="3" customWidth="1"/>
    <col min="12036" max="12037" width="15.875" style="3"/>
    <col min="12038" max="12043" width="14.625" style="3" customWidth="1"/>
    <col min="12044" max="12288" width="15.875" style="3"/>
    <col min="12289" max="12289" width="13.375" style="3" customWidth="1"/>
    <col min="12290" max="12291" width="5.875" style="3" customWidth="1"/>
    <col min="12292" max="12293" width="15.875" style="3"/>
    <col min="12294" max="12299" width="14.625" style="3" customWidth="1"/>
    <col min="12300" max="12544" width="15.875" style="3"/>
    <col min="12545" max="12545" width="13.375" style="3" customWidth="1"/>
    <col min="12546" max="12547" width="5.875" style="3" customWidth="1"/>
    <col min="12548" max="12549" width="15.875" style="3"/>
    <col min="12550" max="12555" width="14.625" style="3" customWidth="1"/>
    <col min="12556" max="12800" width="15.875" style="3"/>
    <col min="12801" max="12801" width="13.375" style="3" customWidth="1"/>
    <col min="12802" max="12803" width="5.875" style="3" customWidth="1"/>
    <col min="12804" max="12805" width="15.875" style="3"/>
    <col min="12806" max="12811" width="14.625" style="3" customWidth="1"/>
    <col min="12812" max="13056" width="15.875" style="3"/>
    <col min="13057" max="13057" width="13.375" style="3" customWidth="1"/>
    <col min="13058" max="13059" width="5.875" style="3" customWidth="1"/>
    <col min="13060" max="13061" width="15.875" style="3"/>
    <col min="13062" max="13067" width="14.625" style="3" customWidth="1"/>
    <col min="13068" max="13312" width="15.875" style="3"/>
    <col min="13313" max="13313" width="13.375" style="3" customWidth="1"/>
    <col min="13314" max="13315" width="5.875" style="3" customWidth="1"/>
    <col min="13316" max="13317" width="15.875" style="3"/>
    <col min="13318" max="13323" width="14.625" style="3" customWidth="1"/>
    <col min="13324" max="13568" width="15.875" style="3"/>
    <col min="13569" max="13569" width="13.375" style="3" customWidth="1"/>
    <col min="13570" max="13571" width="5.875" style="3" customWidth="1"/>
    <col min="13572" max="13573" width="15.875" style="3"/>
    <col min="13574" max="13579" width="14.625" style="3" customWidth="1"/>
    <col min="13580" max="13824" width="15.875" style="3"/>
    <col min="13825" max="13825" width="13.375" style="3" customWidth="1"/>
    <col min="13826" max="13827" width="5.875" style="3" customWidth="1"/>
    <col min="13828" max="13829" width="15.875" style="3"/>
    <col min="13830" max="13835" width="14.625" style="3" customWidth="1"/>
    <col min="13836" max="14080" width="15.875" style="3"/>
    <col min="14081" max="14081" width="13.375" style="3" customWidth="1"/>
    <col min="14082" max="14083" width="5.875" style="3" customWidth="1"/>
    <col min="14084" max="14085" width="15.875" style="3"/>
    <col min="14086" max="14091" width="14.625" style="3" customWidth="1"/>
    <col min="14092" max="14336" width="15.875" style="3"/>
    <col min="14337" max="14337" width="13.375" style="3" customWidth="1"/>
    <col min="14338" max="14339" width="5.875" style="3" customWidth="1"/>
    <col min="14340" max="14341" width="15.875" style="3"/>
    <col min="14342" max="14347" width="14.625" style="3" customWidth="1"/>
    <col min="14348" max="14592" width="15.875" style="3"/>
    <col min="14593" max="14593" width="13.375" style="3" customWidth="1"/>
    <col min="14594" max="14595" width="5.875" style="3" customWidth="1"/>
    <col min="14596" max="14597" width="15.875" style="3"/>
    <col min="14598" max="14603" width="14.625" style="3" customWidth="1"/>
    <col min="14604" max="14848" width="15.875" style="3"/>
    <col min="14849" max="14849" width="13.375" style="3" customWidth="1"/>
    <col min="14850" max="14851" width="5.875" style="3" customWidth="1"/>
    <col min="14852" max="14853" width="15.875" style="3"/>
    <col min="14854" max="14859" width="14.625" style="3" customWidth="1"/>
    <col min="14860" max="15104" width="15.875" style="3"/>
    <col min="15105" max="15105" width="13.375" style="3" customWidth="1"/>
    <col min="15106" max="15107" width="5.875" style="3" customWidth="1"/>
    <col min="15108" max="15109" width="15.875" style="3"/>
    <col min="15110" max="15115" width="14.625" style="3" customWidth="1"/>
    <col min="15116" max="15360" width="15.875" style="3"/>
    <col min="15361" max="15361" width="13.375" style="3" customWidth="1"/>
    <col min="15362" max="15363" width="5.875" style="3" customWidth="1"/>
    <col min="15364" max="15365" width="15.875" style="3"/>
    <col min="15366" max="15371" width="14.625" style="3" customWidth="1"/>
    <col min="15372" max="15616" width="15.875" style="3"/>
    <col min="15617" max="15617" width="13.375" style="3" customWidth="1"/>
    <col min="15618" max="15619" width="5.875" style="3" customWidth="1"/>
    <col min="15620" max="15621" width="15.875" style="3"/>
    <col min="15622" max="15627" width="14.625" style="3" customWidth="1"/>
    <col min="15628" max="15872" width="15.875" style="3"/>
    <col min="15873" max="15873" width="13.375" style="3" customWidth="1"/>
    <col min="15874" max="15875" width="5.875" style="3" customWidth="1"/>
    <col min="15876" max="15877" width="15.875" style="3"/>
    <col min="15878" max="15883" width="14.625" style="3" customWidth="1"/>
    <col min="15884" max="16128" width="15.875" style="3"/>
    <col min="16129" max="16129" width="13.375" style="3" customWidth="1"/>
    <col min="16130" max="16131" width="5.875" style="3" customWidth="1"/>
    <col min="16132" max="16133" width="15.875" style="3"/>
    <col min="16134" max="16139" width="14.625" style="3" customWidth="1"/>
    <col min="16140" max="16384" width="15.875" style="3"/>
  </cols>
  <sheetData>
    <row r="1" spans="1:11" x14ac:dyDescent="0.2">
      <c r="A1" s="1"/>
    </row>
    <row r="6" spans="1:11" x14ac:dyDescent="0.2">
      <c r="F6" s="4" t="s">
        <v>536</v>
      </c>
    </row>
    <row r="7" spans="1:11" x14ac:dyDescent="0.2">
      <c r="E7" s="1" t="s">
        <v>537</v>
      </c>
    </row>
    <row r="8" spans="1:11" x14ac:dyDescent="0.2">
      <c r="E8" s="4"/>
    </row>
    <row r="9" spans="1:11" ht="18" thickBot="1" x14ac:dyDescent="0.25">
      <c r="B9" s="6"/>
      <c r="C9" s="6"/>
      <c r="D9" s="6"/>
      <c r="E9" s="44" t="s">
        <v>538</v>
      </c>
      <c r="F9" s="6"/>
      <c r="G9" s="6"/>
      <c r="H9" s="6"/>
      <c r="I9" s="6"/>
      <c r="J9" s="7" t="s">
        <v>8</v>
      </c>
      <c r="K9" s="6"/>
    </row>
    <row r="10" spans="1:11" x14ac:dyDescent="0.2">
      <c r="F10" s="8" t="s">
        <v>9</v>
      </c>
      <c r="G10" s="8" t="s">
        <v>10</v>
      </c>
      <c r="H10" s="8" t="s">
        <v>11</v>
      </c>
      <c r="I10" s="8" t="s">
        <v>12</v>
      </c>
      <c r="J10" s="8" t="s">
        <v>13</v>
      </c>
      <c r="K10" s="9">
        <v>2000</v>
      </c>
    </row>
    <row r="11" spans="1:11" x14ac:dyDescent="0.2">
      <c r="B11" s="11"/>
      <c r="C11" s="11"/>
      <c r="D11" s="11"/>
      <c r="E11" s="11"/>
      <c r="F11" s="12" t="s">
        <v>14</v>
      </c>
      <c r="G11" s="12" t="s">
        <v>15</v>
      </c>
      <c r="H11" s="12" t="s">
        <v>16</v>
      </c>
      <c r="I11" s="12" t="s">
        <v>17</v>
      </c>
      <c r="J11" s="12" t="s">
        <v>18</v>
      </c>
      <c r="K11" s="12" t="s">
        <v>19</v>
      </c>
    </row>
    <row r="12" spans="1:11" x14ac:dyDescent="0.2">
      <c r="F12" s="13"/>
      <c r="H12" s="2"/>
    </row>
    <row r="13" spans="1:11" x14ac:dyDescent="0.2">
      <c r="B13" s="2"/>
      <c r="C13" s="4" t="s">
        <v>539</v>
      </c>
      <c r="E13" s="2"/>
      <c r="F13" s="14">
        <f>SUM(F15:F16,F19,F23:F26,F32,F36,F56:F57,F61:F66)</f>
        <v>587829.93400000001</v>
      </c>
      <c r="G13" s="2">
        <f>SUM(G15:G16,G19,G23:G26,G32,G36,G56:G57,G61:G66)</f>
        <v>600160.04500000004</v>
      </c>
      <c r="H13" s="2">
        <f>SUM(H15:H16,H19,H23:H26,H32,H36,H56:H57,H61:H66)</f>
        <v>604029.69500000007</v>
      </c>
      <c r="I13" s="2">
        <f>SUM(I15:I16,I19,I23:I26,I32,I36,I56:I57,I61:I66)</f>
        <v>630785.44700000004</v>
      </c>
      <c r="J13" s="2">
        <f>SUM(J15:J16,J18,J19,J23:J26,J32,J36,J56:J57,J61:J66)</f>
        <v>629235.05200000003</v>
      </c>
      <c r="K13" s="2">
        <f>SUM(K15:K16,K18,K19,K23:K26,K32,K36,K56:K57,K61:K66)</f>
        <v>600447.81299999997</v>
      </c>
    </row>
    <row r="14" spans="1:11" x14ac:dyDescent="0.2">
      <c r="B14" s="2"/>
      <c r="F14" s="15"/>
    </row>
    <row r="15" spans="1:11" x14ac:dyDescent="0.2">
      <c r="B15" s="2"/>
      <c r="C15" s="1" t="s">
        <v>540</v>
      </c>
      <c r="F15" s="16">
        <v>92224.243000000002</v>
      </c>
      <c r="G15" s="17">
        <v>93199.725000000006</v>
      </c>
      <c r="H15" s="17">
        <v>96909.61</v>
      </c>
      <c r="I15" s="17">
        <v>98501.146999999997</v>
      </c>
      <c r="J15" s="17">
        <v>97483.434999999998</v>
      </c>
      <c r="K15" s="17">
        <v>107270.178</v>
      </c>
    </row>
    <row r="16" spans="1:11" x14ac:dyDescent="0.2">
      <c r="B16" s="2"/>
      <c r="C16" s="1" t="s">
        <v>77</v>
      </c>
      <c r="F16" s="16">
        <v>8601.1530000000002</v>
      </c>
      <c r="G16" s="17">
        <v>9051.152</v>
      </c>
      <c r="H16" s="17">
        <v>4226.5039999999999</v>
      </c>
      <c r="I16" s="17">
        <v>1644.2059999999999</v>
      </c>
      <c r="J16" s="17">
        <v>1706.3109999999999</v>
      </c>
      <c r="K16" s="17">
        <v>1737.9960000000001</v>
      </c>
    </row>
    <row r="17" spans="2:11" x14ac:dyDescent="0.2">
      <c r="B17" s="2"/>
      <c r="C17" s="1"/>
      <c r="F17" s="16"/>
      <c r="G17" s="17"/>
      <c r="H17" s="17"/>
      <c r="I17" s="17"/>
      <c r="J17" s="17"/>
      <c r="K17" s="17"/>
    </row>
    <row r="18" spans="2:11" x14ac:dyDescent="0.2">
      <c r="C18" s="1" t="s">
        <v>541</v>
      </c>
      <c r="F18" s="18" t="s">
        <v>80</v>
      </c>
      <c r="G18" s="19" t="s">
        <v>80</v>
      </c>
      <c r="H18" s="19" t="s">
        <v>80</v>
      </c>
      <c r="I18" s="19" t="s">
        <v>80</v>
      </c>
      <c r="J18" s="17">
        <v>826.48</v>
      </c>
      <c r="K18" s="17">
        <v>732.80799999999999</v>
      </c>
    </row>
    <row r="19" spans="2:11" x14ac:dyDescent="0.2">
      <c r="B19" s="2"/>
      <c r="C19" s="1" t="s">
        <v>85</v>
      </c>
      <c r="F19" s="26">
        <f t="shared" ref="F19:K19" si="0">F20+F21</f>
        <v>161446.962</v>
      </c>
      <c r="G19" s="27">
        <f t="shared" si="0"/>
        <v>175949.549</v>
      </c>
      <c r="H19" s="27">
        <f t="shared" si="0"/>
        <v>181023.74899999998</v>
      </c>
      <c r="I19" s="27">
        <f t="shared" si="0"/>
        <v>190134.49</v>
      </c>
      <c r="J19" s="27">
        <f t="shared" si="0"/>
        <v>210913.85500000001</v>
      </c>
      <c r="K19" s="27">
        <f t="shared" si="0"/>
        <v>218485.66200000001</v>
      </c>
    </row>
    <row r="20" spans="2:11" x14ac:dyDescent="0.2">
      <c r="D20" s="1" t="s">
        <v>542</v>
      </c>
      <c r="F20" s="16">
        <v>158206.11300000001</v>
      </c>
      <c r="G20" s="17">
        <v>172588.55799999999</v>
      </c>
      <c r="H20" s="17">
        <v>177668.8</v>
      </c>
      <c r="I20" s="17">
        <v>185921.541</v>
      </c>
      <c r="J20" s="17">
        <v>206974.66800000001</v>
      </c>
      <c r="K20" s="17">
        <v>214397.40400000001</v>
      </c>
    </row>
    <row r="21" spans="2:11" x14ac:dyDescent="0.2">
      <c r="D21" s="1" t="s">
        <v>543</v>
      </c>
      <c r="F21" s="16">
        <v>3240.8490000000002</v>
      </c>
      <c r="G21" s="17">
        <v>3360.991</v>
      </c>
      <c r="H21" s="17">
        <v>3354.9490000000001</v>
      </c>
      <c r="I21" s="17">
        <v>4212.9489999999996</v>
      </c>
      <c r="J21" s="17">
        <v>3939.1869999999999</v>
      </c>
      <c r="K21" s="17">
        <v>4088.2579999999998</v>
      </c>
    </row>
    <row r="22" spans="2:11" x14ac:dyDescent="0.2">
      <c r="F22" s="16"/>
      <c r="G22" s="17"/>
      <c r="H22" s="17"/>
      <c r="I22" s="17"/>
      <c r="J22" s="17"/>
      <c r="K22" s="17"/>
    </row>
    <row r="23" spans="2:11" x14ac:dyDescent="0.2">
      <c r="B23" s="2"/>
      <c r="C23" s="1" t="s">
        <v>86</v>
      </c>
      <c r="F23" s="16">
        <v>462.50900000000001</v>
      </c>
      <c r="G23" s="17">
        <v>483.45499999999998</v>
      </c>
      <c r="H23" s="17">
        <v>499.12900000000002</v>
      </c>
      <c r="I23" s="17">
        <v>500.86200000000002</v>
      </c>
      <c r="J23" s="17">
        <v>499.09399999999999</v>
      </c>
      <c r="K23" s="17">
        <v>428.80099999999999</v>
      </c>
    </row>
    <row r="24" spans="2:11" x14ac:dyDescent="0.2">
      <c r="B24" s="2"/>
      <c r="C24" s="1" t="s">
        <v>87</v>
      </c>
      <c r="F24" s="16">
        <v>9714.723</v>
      </c>
      <c r="G24" s="17">
        <v>8719.1010000000006</v>
      </c>
      <c r="H24" s="17">
        <v>8752.4660000000003</v>
      </c>
      <c r="I24" s="17">
        <v>9715.5450000000001</v>
      </c>
      <c r="J24" s="17">
        <v>7396.7790000000005</v>
      </c>
      <c r="K24" s="17">
        <v>7303.3760000000002</v>
      </c>
    </row>
    <row r="25" spans="2:11" x14ac:dyDescent="0.2">
      <c r="F25" s="15"/>
    </row>
    <row r="26" spans="2:11" x14ac:dyDescent="0.2">
      <c r="C26" s="1" t="s">
        <v>88</v>
      </c>
      <c r="F26" s="26">
        <f t="shared" ref="F26:K26" si="1">SUM(F27:F30)</f>
        <v>6405.3600000000006</v>
      </c>
      <c r="G26" s="27">
        <f t="shared" si="1"/>
        <v>6422.6279999999997</v>
      </c>
      <c r="H26" s="27">
        <f t="shared" si="1"/>
        <v>6484.3029999999999</v>
      </c>
      <c r="I26" s="27">
        <f t="shared" si="1"/>
        <v>6285.2669999999998</v>
      </c>
      <c r="J26" s="27">
        <f t="shared" si="1"/>
        <v>6456.6090000000004</v>
      </c>
      <c r="K26" s="27">
        <f t="shared" si="1"/>
        <v>6528.6860000000006</v>
      </c>
    </row>
    <row r="27" spans="2:11" x14ac:dyDescent="0.2">
      <c r="D27" s="1" t="s">
        <v>544</v>
      </c>
      <c r="F27" s="16">
        <v>3391.8589999999999</v>
      </c>
      <c r="G27" s="17">
        <v>3433.2069999999999</v>
      </c>
      <c r="H27" s="17">
        <v>3390.886</v>
      </c>
      <c r="I27" s="17">
        <v>3457.8270000000002</v>
      </c>
      <c r="J27" s="17">
        <v>3467.85</v>
      </c>
      <c r="K27" s="17">
        <v>3499.0610000000001</v>
      </c>
    </row>
    <row r="28" spans="2:11" x14ac:dyDescent="0.2">
      <c r="D28" s="1" t="s">
        <v>545</v>
      </c>
      <c r="F28" s="16">
        <v>164.78</v>
      </c>
      <c r="G28" s="17">
        <v>164.57499999999999</v>
      </c>
      <c r="H28" s="17">
        <v>160.398</v>
      </c>
      <c r="I28" s="17">
        <v>156.798</v>
      </c>
      <c r="J28" s="17">
        <v>165.48699999999999</v>
      </c>
      <c r="K28" s="17">
        <v>193.56</v>
      </c>
    </row>
    <row r="29" spans="2:11" x14ac:dyDescent="0.2">
      <c r="D29" s="1" t="s">
        <v>546</v>
      </c>
      <c r="F29" s="16">
        <v>1528.337</v>
      </c>
      <c r="G29" s="17">
        <v>1543.7080000000001</v>
      </c>
      <c r="H29" s="17">
        <v>1560.269</v>
      </c>
      <c r="I29" s="17">
        <v>1261.72</v>
      </c>
      <c r="J29" s="17">
        <v>1312.6759999999999</v>
      </c>
      <c r="K29" s="17">
        <v>1343.1980000000001</v>
      </c>
    </row>
    <row r="30" spans="2:11" x14ac:dyDescent="0.2">
      <c r="D30" s="1" t="s">
        <v>40</v>
      </c>
      <c r="F30" s="16">
        <v>1320.384</v>
      </c>
      <c r="G30" s="17">
        <v>1281.1379999999999</v>
      </c>
      <c r="H30" s="17">
        <v>1372.75</v>
      </c>
      <c r="I30" s="17">
        <v>1408.922</v>
      </c>
      <c r="J30" s="17">
        <v>1510.596</v>
      </c>
      <c r="K30" s="17">
        <v>1492.867</v>
      </c>
    </row>
    <row r="31" spans="2:11" x14ac:dyDescent="0.2">
      <c r="F31" s="15"/>
    </row>
    <row r="32" spans="2:11" x14ac:dyDescent="0.2">
      <c r="B32" s="2"/>
      <c r="C32" s="1" t="s">
        <v>89</v>
      </c>
      <c r="F32" s="26">
        <f t="shared" ref="F32:K32" si="2">F33+F34</f>
        <v>2185.0520000000001</v>
      </c>
      <c r="G32" s="27">
        <f t="shared" si="2"/>
        <v>2306.2939999999999</v>
      </c>
      <c r="H32" s="27">
        <f t="shared" si="2"/>
        <v>1884.1019999999999</v>
      </c>
      <c r="I32" s="27">
        <f t="shared" si="2"/>
        <v>1810.7620000000002</v>
      </c>
      <c r="J32" s="27">
        <f t="shared" si="2"/>
        <v>2203.828</v>
      </c>
      <c r="K32" s="27">
        <f t="shared" si="2"/>
        <v>2065.4700000000003</v>
      </c>
    </row>
    <row r="33" spans="2:11" x14ac:dyDescent="0.2">
      <c r="D33" s="1" t="s">
        <v>547</v>
      </c>
      <c r="F33" s="16">
        <v>1702.367</v>
      </c>
      <c r="G33" s="17">
        <v>1638.7059999999999</v>
      </c>
      <c r="H33" s="17">
        <v>1426.6769999999999</v>
      </c>
      <c r="I33" s="17">
        <v>1334.17</v>
      </c>
      <c r="J33" s="17">
        <v>1767.8130000000001</v>
      </c>
      <c r="K33" s="17">
        <v>1317.806</v>
      </c>
    </row>
    <row r="34" spans="2:11" x14ac:dyDescent="0.2">
      <c r="D34" s="1" t="s">
        <v>548</v>
      </c>
      <c r="F34" s="16">
        <v>482.685</v>
      </c>
      <c r="G34" s="17">
        <v>667.58799999999997</v>
      </c>
      <c r="H34" s="17">
        <v>457.42500000000001</v>
      </c>
      <c r="I34" s="17">
        <v>476.59199999999998</v>
      </c>
      <c r="J34" s="17">
        <v>436.01499999999999</v>
      </c>
      <c r="K34" s="17">
        <v>747.66399999999999</v>
      </c>
    </row>
    <row r="35" spans="2:11" x14ac:dyDescent="0.2">
      <c r="F35" s="15"/>
    </row>
    <row r="36" spans="2:11" x14ac:dyDescent="0.2">
      <c r="B36" s="2"/>
      <c r="C36" s="1" t="s">
        <v>90</v>
      </c>
      <c r="F36" s="26">
        <f t="shared" ref="F36:K36" si="3">SUM(F37:F54)</f>
        <v>120516.14600000001</v>
      </c>
      <c r="G36" s="27">
        <f t="shared" si="3"/>
        <v>117400.647</v>
      </c>
      <c r="H36" s="27">
        <f t="shared" si="3"/>
        <v>111280.867</v>
      </c>
      <c r="I36" s="27">
        <f t="shared" si="3"/>
        <v>125817.11699999998</v>
      </c>
      <c r="J36" s="27">
        <f t="shared" si="3"/>
        <v>122333.59599999999</v>
      </c>
      <c r="K36" s="27">
        <f t="shared" si="3"/>
        <v>121918.68399999998</v>
      </c>
    </row>
    <row r="37" spans="2:11" x14ac:dyDescent="0.2">
      <c r="D37" s="1" t="s">
        <v>549</v>
      </c>
      <c r="F37" s="16">
        <v>31954.757000000001</v>
      </c>
      <c r="G37" s="17">
        <v>32490.1</v>
      </c>
      <c r="H37" s="17">
        <v>33402.5</v>
      </c>
      <c r="I37" s="17">
        <v>33813.199999999997</v>
      </c>
      <c r="J37" s="17">
        <v>33391.1</v>
      </c>
      <c r="K37" s="17">
        <v>33420.5</v>
      </c>
    </row>
    <row r="38" spans="2:11" x14ac:dyDescent="0.2">
      <c r="D38" s="1" t="s">
        <v>550</v>
      </c>
      <c r="F38" s="16">
        <v>2502.2930000000001</v>
      </c>
      <c r="G38" s="17">
        <v>2655.0590000000002</v>
      </c>
      <c r="H38" s="17">
        <v>2570.9969999999998</v>
      </c>
      <c r="I38" s="17">
        <v>2460.5230000000001</v>
      </c>
      <c r="J38" s="17">
        <v>2565.2260000000001</v>
      </c>
      <c r="K38" s="17">
        <v>2464.2759999999998</v>
      </c>
    </row>
    <row r="39" spans="2:11" x14ac:dyDescent="0.2">
      <c r="F39" s="15"/>
    </row>
    <row r="40" spans="2:11" x14ac:dyDescent="0.2">
      <c r="D40" s="1" t="s">
        <v>551</v>
      </c>
      <c r="F40" s="16">
        <v>3638.232</v>
      </c>
      <c r="G40" s="17">
        <v>3722.6819999999998</v>
      </c>
      <c r="H40" s="17">
        <v>3818.7089999999998</v>
      </c>
      <c r="I40" s="17">
        <v>4065.143</v>
      </c>
      <c r="J40" s="17">
        <v>4322.3519999999999</v>
      </c>
      <c r="K40" s="17">
        <v>4488.4250000000002</v>
      </c>
    </row>
    <row r="41" spans="2:11" x14ac:dyDescent="0.2">
      <c r="D41" s="1" t="s">
        <v>552</v>
      </c>
      <c r="F41" s="16">
        <v>82.728999999999999</v>
      </c>
      <c r="G41" s="17">
        <v>54.63</v>
      </c>
      <c r="H41" s="17">
        <v>38.929000000000002</v>
      </c>
      <c r="I41" s="17">
        <v>35.503</v>
      </c>
      <c r="J41" s="17">
        <v>33.603000000000002</v>
      </c>
      <c r="K41" s="17">
        <v>40.997999999999998</v>
      </c>
    </row>
    <row r="42" spans="2:11" x14ac:dyDescent="0.2">
      <c r="D42" s="1" t="s">
        <v>553</v>
      </c>
      <c r="F42" s="16">
        <v>196.20699999999999</v>
      </c>
      <c r="G42" s="17">
        <v>339.74599999999998</v>
      </c>
      <c r="H42" s="17">
        <v>198.27500000000001</v>
      </c>
      <c r="I42" s="17">
        <v>216.82300000000001</v>
      </c>
      <c r="J42" s="17">
        <v>252.62799999999999</v>
      </c>
      <c r="K42" s="17">
        <v>423.02</v>
      </c>
    </row>
    <row r="43" spans="2:11" x14ac:dyDescent="0.2">
      <c r="F43" s="15"/>
    </row>
    <row r="44" spans="2:11" x14ac:dyDescent="0.2">
      <c r="D44" s="1" t="s">
        <v>554</v>
      </c>
      <c r="F44" s="16">
        <v>49.341000000000001</v>
      </c>
      <c r="G44" s="17">
        <v>40.613</v>
      </c>
      <c r="H44" s="17">
        <v>25.283999999999999</v>
      </c>
      <c r="I44" s="17">
        <v>27.231999999999999</v>
      </c>
      <c r="J44" s="17">
        <v>25.952000000000002</v>
      </c>
      <c r="K44" s="17">
        <v>23.587</v>
      </c>
    </row>
    <row r="45" spans="2:11" x14ac:dyDescent="0.2">
      <c r="D45" s="1" t="s">
        <v>555</v>
      </c>
      <c r="F45" s="16">
        <v>60562.375</v>
      </c>
      <c r="G45" s="17">
        <v>60519.800999999999</v>
      </c>
      <c r="H45" s="17">
        <v>55550.962</v>
      </c>
      <c r="I45" s="17">
        <v>62981.644999999997</v>
      </c>
      <c r="J45" s="17">
        <v>62582.51</v>
      </c>
      <c r="K45" s="17">
        <v>59088.385999999999</v>
      </c>
    </row>
    <row r="46" spans="2:11" x14ac:dyDescent="0.2">
      <c r="D46" s="1" t="s">
        <v>556</v>
      </c>
      <c r="F46" s="16">
        <v>4324.7309999999998</v>
      </c>
      <c r="G46" s="17">
        <v>1493.22</v>
      </c>
      <c r="H46" s="17">
        <v>1877.92</v>
      </c>
      <c r="I46" s="17">
        <v>3924.4340000000002</v>
      </c>
      <c r="J46" s="17">
        <v>2104.37</v>
      </c>
      <c r="K46" s="17">
        <v>1430.4459999999999</v>
      </c>
    </row>
    <row r="47" spans="2:11" x14ac:dyDescent="0.2">
      <c r="F47" s="15"/>
    </row>
    <row r="48" spans="2:11" x14ac:dyDescent="0.2">
      <c r="D48" s="1" t="s">
        <v>557</v>
      </c>
      <c r="F48" s="16">
        <v>22.1</v>
      </c>
      <c r="G48" s="17">
        <v>55.536999999999999</v>
      </c>
      <c r="H48" s="17">
        <v>0.95499999999999996</v>
      </c>
      <c r="I48" s="19" t="s">
        <v>80</v>
      </c>
      <c r="J48" s="19" t="s">
        <v>80</v>
      </c>
      <c r="K48" s="19" t="s">
        <v>80</v>
      </c>
    </row>
    <row r="49" spans="2:11" x14ac:dyDescent="0.2">
      <c r="D49" s="1" t="s">
        <v>558</v>
      </c>
      <c r="F49" s="16">
        <v>1764.319</v>
      </c>
      <c r="G49" s="17">
        <v>1512.251</v>
      </c>
      <c r="H49" s="17">
        <v>857.79</v>
      </c>
      <c r="I49" s="17">
        <v>2069.9360000000001</v>
      </c>
      <c r="J49" s="17">
        <v>1013.3819999999999</v>
      </c>
      <c r="K49" s="17">
        <v>2214.6019999999999</v>
      </c>
    </row>
    <row r="50" spans="2:11" x14ac:dyDescent="0.2">
      <c r="D50" s="1" t="s">
        <v>559</v>
      </c>
      <c r="F50" s="16">
        <v>19.616</v>
      </c>
      <c r="G50" s="17">
        <v>4.9080000000000004</v>
      </c>
      <c r="H50" s="19" t="s">
        <v>80</v>
      </c>
      <c r="I50" s="19" t="s">
        <v>80</v>
      </c>
      <c r="J50" s="19" t="s">
        <v>80</v>
      </c>
      <c r="K50" s="19" t="s">
        <v>80</v>
      </c>
    </row>
    <row r="51" spans="2:11" x14ac:dyDescent="0.2">
      <c r="F51" s="15"/>
    </row>
    <row r="52" spans="2:11" x14ac:dyDescent="0.2">
      <c r="D52" s="1" t="s">
        <v>560</v>
      </c>
      <c r="F52" s="16">
        <v>360.64800000000002</v>
      </c>
      <c r="G52" s="17">
        <v>358.59800000000001</v>
      </c>
      <c r="H52" s="17">
        <v>355.96100000000001</v>
      </c>
      <c r="I52" s="17">
        <v>355.33</v>
      </c>
      <c r="J52" s="17">
        <v>354.95</v>
      </c>
      <c r="K52" s="17">
        <v>354.62099999999998</v>
      </c>
    </row>
    <row r="53" spans="2:11" x14ac:dyDescent="0.2">
      <c r="D53" s="1" t="s">
        <v>561</v>
      </c>
      <c r="F53" s="16">
        <v>249.73</v>
      </c>
      <c r="G53" s="17">
        <v>249.71</v>
      </c>
      <c r="H53" s="17">
        <v>250.20599999999999</v>
      </c>
      <c r="I53" s="17">
        <v>249.541</v>
      </c>
      <c r="J53" s="17">
        <v>249.94200000000001</v>
      </c>
      <c r="K53" s="17">
        <v>240.791</v>
      </c>
    </row>
    <row r="54" spans="2:11" x14ac:dyDescent="0.2">
      <c r="D54" s="1" t="s">
        <v>40</v>
      </c>
      <c r="F54" s="16">
        <v>14789.067999999999</v>
      </c>
      <c r="G54" s="17">
        <v>13903.791999999999</v>
      </c>
      <c r="H54" s="17">
        <v>12332.379000000001</v>
      </c>
      <c r="I54" s="17">
        <v>15617.807000000001</v>
      </c>
      <c r="J54" s="17">
        <v>15437.581</v>
      </c>
      <c r="K54" s="17">
        <v>17729.031999999999</v>
      </c>
    </row>
    <row r="55" spans="2:11" x14ac:dyDescent="0.2">
      <c r="F55" s="16"/>
      <c r="G55" s="17"/>
      <c r="H55" s="17"/>
      <c r="I55" s="17"/>
      <c r="J55" s="17"/>
      <c r="K55" s="17"/>
    </row>
    <row r="56" spans="2:11" x14ac:dyDescent="0.2">
      <c r="C56" s="1" t="s">
        <v>562</v>
      </c>
      <c r="F56" s="18" t="s">
        <v>80</v>
      </c>
      <c r="G56" s="19" t="s">
        <v>80</v>
      </c>
      <c r="H56" s="19" t="s">
        <v>80</v>
      </c>
      <c r="I56" s="19" t="s">
        <v>80</v>
      </c>
      <c r="J56" s="19" t="s">
        <v>80</v>
      </c>
      <c r="K56" s="19" t="s">
        <v>80</v>
      </c>
    </row>
    <row r="57" spans="2:11" x14ac:dyDescent="0.2">
      <c r="B57" s="2"/>
      <c r="C57" s="1" t="s">
        <v>92</v>
      </c>
      <c r="F57" s="26">
        <f t="shared" ref="F57:K57" si="4">F58+F59</f>
        <v>4941.3050000000003</v>
      </c>
      <c r="G57" s="27">
        <f t="shared" si="4"/>
        <v>2381.6570000000002</v>
      </c>
      <c r="H57" s="27">
        <f t="shared" si="4"/>
        <v>2539.277</v>
      </c>
      <c r="I57" s="27">
        <f t="shared" si="4"/>
        <v>4429.1480000000001</v>
      </c>
      <c r="J57" s="27">
        <f t="shared" si="4"/>
        <v>4444.3209999999999</v>
      </c>
      <c r="K57" s="27">
        <f t="shared" si="4"/>
        <v>4278.8229999999994</v>
      </c>
    </row>
    <row r="58" spans="2:11" x14ac:dyDescent="0.2">
      <c r="D58" s="1" t="s">
        <v>563</v>
      </c>
      <c r="F58" s="16">
        <v>1643.6880000000001</v>
      </c>
      <c r="G58" s="17">
        <v>953.88499999999999</v>
      </c>
      <c r="H58" s="17">
        <v>892.21600000000001</v>
      </c>
      <c r="I58" s="17">
        <v>1095.202</v>
      </c>
      <c r="J58" s="17">
        <v>688.35</v>
      </c>
      <c r="K58" s="17">
        <v>616.9</v>
      </c>
    </row>
    <row r="59" spans="2:11" x14ac:dyDescent="0.2">
      <c r="D59" s="1" t="s">
        <v>564</v>
      </c>
      <c r="F59" s="16">
        <v>3297.6170000000002</v>
      </c>
      <c r="G59" s="17">
        <v>1427.7719999999999</v>
      </c>
      <c r="H59" s="17">
        <v>1647.0609999999999</v>
      </c>
      <c r="I59" s="17">
        <v>3333.9459999999999</v>
      </c>
      <c r="J59" s="17">
        <v>3755.971</v>
      </c>
      <c r="K59" s="17">
        <v>3661.9229999999998</v>
      </c>
    </row>
    <row r="60" spans="2:11" x14ac:dyDescent="0.2">
      <c r="F60" s="16"/>
      <c r="G60" s="17"/>
      <c r="H60" s="17"/>
      <c r="I60" s="17"/>
      <c r="J60" s="17"/>
      <c r="K60" s="17"/>
    </row>
    <row r="61" spans="2:11" x14ac:dyDescent="0.2">
      <c r="B61" s="2"/>
      <c r="C61" s="1" t="s">
        <v>565</v>
      </c>
      <c r="F61" s="16">
        <v>398.73899999999998</v>
      </c>
      <c r="G61" s="17">
        <v>137.62100000000001</v>
      </c>
      <c r="H61" s="17">
        <v>374.62599999999998</v>
      </c>
      <c r="I61" s="17">
        <v>60.728000000000002</v>
      </c>
      <c r="J61" s="17">
        <v>115.727</v>
      </c>
      <c r="K61" s="17">
        <v>8.5500000000000007</v>
      </c>
    </row>
    <row r="62" spans="2:11" x14ac:dyDescent="0.2">
      <c r="B62" s="2"/>
      <c r="C62" s="1" t="s">
        <v>566</v>
      </c>
      <c r="F62" s="16">
        <v>34663.101000000002</v>
      </c>
      <c r="G62" s="17">
        <v>34557.597999999998</v>
      </c>
      <c r="H62" s="17">
        <v>43050.696000000004</v>
      </c>
      <c r="I62" s="17">
        <v>25478.705000000002</v>
      </c>
      <c r="J62" s="17">
        <v>29953.976999999999</v>
      </c>
      <c r="K62" s="17">
        <v>3601.9360000000001</v>
      </c>
    </row>
    <row r="63" spans="2:11" x14ac:dyDescent="0.2">
      <c r="B63" s="2"/>
      <c r="C63" s="1" t="s">
        <v>567</v>
      </c>
      <c r="F63" s="16">
        <v>11566.213</v>
      </c>
      <c r="G63" s="17">
        <v>12630.874</v>
      </c>
      <c r="H63" s="17">
        <v>13378.208000000001</v>
      </c>
      <c r="I63" s="17">
        <v>15682.694</v>
      </c>
      <c r="J63" s="17">
        <v>18960.32</v>
      </c>
      <c r="K63" s="17">
        <v>16380.723</v>
      </c>
    </row>
    <row r="64" spans="2:11" x14ac:dyDescent="0.2">
      <c r="F64" s="15"/>
    </row>
    <row r="65" spans="1:11" x14ac:dyDescent="0.2">
      <c r="B65" s="2"/>
      <c r="C65" s="1" t="s">
        <v>568</v>
      </c>
      <c r="F65" s="16">
        <v>46688.94</v>
      </c>
      <c r="G65" s="17">
        <v>48633.603000000003</v>
      </c>
      <c r="H65" s="17">
        <v>46511.41</v>
      </c>
      <c r="I65" s="17">
        <v>50563.927000000003</v>
      </c>
      <c r="J65" s="17">
        <v>50475.379000000001</v>
      </c>
      <c r="K65" s="17">
        <v>50559.650999999998</v>
      </c>
    </row>
    <row r="66" spans="1:11" x14ac:dyDescent="0.2">
      <c r="B66" s="2"/>
      <c r="C66" s="1" t="s">
        <v>569</v>
      </c>
      <c r="F66" s="16">
        <v>88015.487999999998</v>
      </c>
      <c r="G66" s="17">
        <v>88286.141000000003</v>
      </c>
      <c r="H66" s="17">
        <v>87114.748000000007</v>
      </c>
      <c r="I66" s="17">
        <v>100160.849</v>
      </c>
      <c r="J66" s="17">
        <v>75465.341</v>
      </c>
      <c r="K66" s="17">
        <v>59146.468999999997</v>
      </c>
    </row>
    <row r="67" spans="1:11" ht="18" thickBot="1" x14ac:dyDescent="0.25">
      <c r="B67" s="5"/>
      <c r="C67" s="6"/>
      <c r="D67" s="6"/>
      <c r="E67" s="6"/>
      <c r="F67" s="22"/>
      <c r="G67" s="6"/>
      <c r="H67" s="6"/>
      <c r="I67" s="6"/>
      <c r="J67" s="6"/>
      <c r="K67" s="6"/>
    </row>
    <row r="68" spans="1:11" x14ac:dyDescent="0.2">
      <c r="F68" s="1" t="s">
        <v>570</v>
      </c>
    </row>
    <row r="69" spans="1:11" x14ac:dyDescent="0.2">
      <c r="A69" s="1"/>
      <c r="B69" s="2"/>
      <c r="F69" s="3" t="s">
        <v>571</v>
      </c>
    </row>
    <row r="70" spans="1:11" x14ac:dyDescent="0.2">
      <c r="A70" s="1"/>
      <c r="B70" s="2"/>
    </row>
    <row r="71" spans="1:11" x14ac:dyDescent="0.2">
      <c r="B71" s="2"/>
    </row>
    <row r="72" spans="1:11" x14ac:dyDescent="0.2">
      <c r="B72" s="2"/>
    </row>
    <row r="73" spans="1:11" x14ac:dyDescent="0.2">
      <c r="B73" s="2"/>
    </row>
    <row r="74" spans="1:11" x14ac:dyDescent="0.2">
      <c r="B74" s="2"/>
    </row>
    <row r="75" spans="1:11" x14ac:dyDescent="0.2">
      <c r="F75" s="4" t="s">
        <v>572</v>
      </c>
    </row>
    <row r="76" spans="1:11" x14ac:dyDescent="0.2">
      <c r="A76" s="2"/>
      <c r="B76" s="2"/>
      <c r="E76" s="4" t="s">
        <v>573</v>
      </c>
    </row>
    <row r="77" spans="1:11" ht="18" thickBot="1" x14ac:dyDescent="0.25">
      <c r="A77" s="2"/>
      <c r="B77" s="5"/>
      <c r="C77" s="6"/>
      <c r="D77" s="6"/>
      <c r="E77" s="7" t="s">
        <v>574</v>
      </c>
      <c r="F77" s="6"/>
      <c r="G77" s="6"/>
      <c r="H77" s="6"/>
      <c r="I77" s="6"/>
      <c r="J77" s="7" t="s">
        <v>8</v>
      </c>
      <c r="K77" s="6"/>
    </row>
    <row r="78" spans="1:11" x14ac:dyDescent="0.2">
      <c r="A78" s="2"/>
      <c r="B78" s="2"/>
      <c r="F78" s="8" t="s">
        <v>9</v>
      </c>
      <c r="G78" s="8" t="s">
        <v>10</v>
      </c>
      <c r="H78" s="8" t="s">
        <v>11</v>
      </c>
      <c r="I78" s="8" t="s">
        <v>12</v>
      </c>
      <c r="J78" s="8" t="s">
        <v>13</v>
      </c>
      <c r="K78" s="9">
        <v>2000</v>
      </c>
    </row>
    <row r="79" spans="1:11" x14ac:dyDescent="0.2">
      <c r="B79" s="10"/>
      <c r="C79" s="11"/>
      <c r="D79" s="11"/>
      <c r="E79" s="11"/>
      <c r="F79" s="12" t="s">
        <v>14</v>
      </c>
      <c r="G79" s="12" t="s">
        <v>15</v>
      </c>
      <c r="H79" s="12" t="s">
        <v>16</v>
      </c>
      <c r="I79" s="12" t="s">
        <v>17</v>
      </c>
      <c r="J79" s="12" t="s">
        <v>18</v>
      </c>
      <c r="K79" s="12" t="s">
        <v>19</v>
      </c>
    </row>
    <row r="80" spans="1:11" x14ac:dyDescent="0.2">
      <c r="B80" s="2"/>
      <c r="F80" s="13"/>
    </row>
    <row r="81" spans="2:11" x14ac:dyDescent="0.2">
      <c r="B81" s="2"/>
      <c r="C81" s="4" t="s">
        <v>575</v>
      </c>
      <c r="E81" s="2"/>
      <c r="F81" s="14">
        <f t="shared" ref="F81:K81" si="5">SUM(F83:F106)</f>
        <v>575199.01500000013</v>
      </c>
      <c r="G81" s="52">
        <f t="shared" si="5"/>
        <v>586781.83699999994</v>
      </c>
      <c r="H81" s="52">
        <f t="shared" si="5"/>
        <v>588347.00099999993</v>
      </c>
      <c r="I81" s="52">
        <f t="shared" si="5"/>
        <v>611825.12699999998</v>
      </c>
      <c r="J81" s="2">
        <f t="shared" si="5"/>
        <v>612854.32900000003</v>
      </c>
      <c r="K81" s="2">
        <f t="shared" si="5"/>
        <v>584314.55099999998</v>
      </c>
    </row>
    <row r="82" spans="2:11" x14ac:dyDescent="0.2">
      <c r="B82" s="2"/>
      <c r="F82" s="15"/>
    </row>
    <row r="83" spans="2:11" x14ac:dyDescent="0.2">
      <c r="B83" s="2"/>
      <c r="C83" s="1" t="s">
        <v>576</v>
      </c>
      <c r="F83" s="16">
        <v>1433.7860000000001</v>
      </c>
      <c r="G83" s="17">
        <v>1499.614</v>
      </c>
      <c r="H83" s="17">
        <v>1491.6</v>
      </c>
      <c r="I83" s="17">
        <v>1493.4110000000001</v>
      </c>
      <c r="J83" s="17">
        <v>1431.4829999999999</v>
      </c>
      <c r="K83" s="17">
        <v>1443.153</v>
      </c>
    </row>
    <row r="84" spans="2:11" x14ac:dyDescent="0.2">
      <c r="B84" s="2"/>
      <c r="C84" s="1" t="s">
        <v>577</v>
      </c>
      <c r="F84" s="16">
        <v>59719.216</v>
      </c>
      <c r="G84" s="17">
        <v>63563.834000000003</v>
      </c>
      <c r="H84" s="17">
        <v>55399.650999999998</v>
      </c>
      <c r="I84" s="17">
        <v>38943.699000000001</v>
      </c>
      <c r="J84" s="17">
        <v>52966.902999999998</v>
      </c>
      <c r="K84" s="17">
        <v>33283.517</v>
      </c>
    </row>
    <row r="85" spans="2:11" x14ac:dyDescent="0.2">
      <c r="B85" s="2"/>
      <c r="C85" s="1" t="s">
        <v>578</v>
      </c>
      <c r="F85" s="16">
        <v>38966.108999999997</v>
      </c>
      <c r="G85" s="17">
        <v>40719.158000000003</v>
      </c>
      <c r="H85" s="17">
        <v>38405.019999999997</v>
      </c>
      <c r="I85" s="17">
        <v>38961.752</v>
      </c>
      <c r="J85" s="17">
        <v>41066.438000000002</v>
      </c>
      <c r="K85" s="17">
        <v>48425.699000000001</v>
      </c>
    </row>
    <row r="86" spans="2:11" x14ac:dyDescent="0.2">
      <c r="F86" s="15"/>
    </row>
    <row r="87" spans="2:11" x14ac:dyDescent="0.2">
      <c r="B87" s="2"/>
      <c r="C87" s="1" t="s">
        <v>579</v>
      </c>
      <c r="F87" s="16">
        <v>12071.467000000001</v>
      </c>
      <c r="G87" s="17">
        <v>12834.566000000001</v>
      </c>
      <c r="H87" s="17">
        <v>15534.14</v>
      </c>
      <c r="I87" s="17">
        <v>16092.92</v>
      </c>
      <c r="J87" s="17">
        <v>19417.967000000001</v>
      </c>
      <c r="K87" s="17">
        <v>16349.602000000001</v>
      </c>
    </row>
    <row r="88" spans="2:11" x14ac:dyDescent="0.2">
      <c r="B88" s="2"/>
      <c r="C88" s="1" t="s">
        <v>580</v>
      </c>
      <c r="F88" s="16">
        <v>1827.4829999999999</v>
      </c>
      <c r="G88" s="17">
        <v>1826.856</v>
      </c>
      <c r="H88" s="17">
        <v>1990.694</v>
      </c>
      <c r="I88" s="17">
        <v>1832.5450000000001</v>
      </c>
      <c r="J88" s="17">
        <v>3256.9079999999999</v>
      </c>
      <c r="K88" s="17">
        <v>1642.2070000000001</v>
      </c>
    </row>
    <row r="89" spans="2:11" x14ac:dyDescent="0.2">
      <c r="B89" s="2"/>
      <c r="C89" s="1" t="s">
        <v>106</v>
      </c>
      <c r="F89" s="16">
        <v>62570.834999999999</v>
      </c>
      <c r="G89" s="17">
        <v>67921.373999999996</v>
      </c>
      <c r="H89" s="17">
        <v>63151.985999999997</v>
      </c>
      <c r="I89" s="17">
        <v>64324.063000000002</v>
      </c>
      <c r="J89" s="17">
        <v>64056.593000000001</v>
      </c>
      <c r="K89" s="17">
        <v>62737.671999999999</v>
      </c>
    </row>
    <row r="90" spans="2:11" x14ac:dyDescent="0.2">
      <c r="F90" s="15"/>
    </row>
    <row r="91" spans="2:11" x14ac:dyDescent="0.2">
      <c r="B91" s="2"/>
      <c r="C91" s="1" t="s">
        <v>581</v>
      </c>
      <c r="F91" s="16">
        <v>35392.284</v>
      </c>
      <c r="G91" s="17">
        <v>35286.055999999997</v>
      </c>
      <c r="H91" s="17">
        <v>34974.108999999997</v>
      </c>
      <c r="I91" s="17">
        <v>40742.160000000003</v>
      </c>
      <c r="J91" s="17">
        <v>37242.067999999999</v>
      </c>
      <c r="K91" s="17">
        <v>36825.019999999997</v>
      </c>
    </row>
    <row r="92" spans="2:11" x14ac:dyDescent="0.2">
      <c r="B92" s="2"/>
      <c r="C92" s="1" t="s">
        <v>582</v>
      </c>
      <c r="F92" s="16">
        <v>145249.74400000001</v>
      </c>
      <c r="G92" s="17">
        <v>138337.383</v>
      </c>
      <c r="H92" s="17">
        <v>136288.79399999999</v>
      </c>
      <c r="I92" s="17">
        <v>155223.58199999999</v>
      </c>
      <c r="J92" s="17">
        <v>143422.277</v>
      </c>
      <c r="K92" s="17">
        <v>124131.90700000001</v>
      </c>
    </row>
    <row r="93" spans="2:11" x14ac:dyDescent="0.2">
      <c r="B93" s="2"/>
      <c r="C93" s="1" t="s">
        <v>583</v>
      </c>
      <c r="F93" s="16">
        <v>27905.188999999998</v>
      </c>
      <c r="G93" s="17">
        <v>30990.757000000001</v>
      </c>
      <c r="H93" s="17">
        <v>31654.538</v>
      </c>
      <c r="I93" s="17">
        <v>31105.731</v>
      </c>
      <c r="J93" s="17">
        <v>30849.142</v>
      </c>
      <c r="K93" s="17">
        <v>29857.206999999999</v>
      </c>
    </row>
    <row r="94" spans="2:11" x14ac:dyDescent="0.2">
      <c r="F94" s="15"/>
    </row>
    <row r="95" spans="2:11" x14ac:dyDescent="0.2">
      <c r="B95" s="2"/>
      <c r="C95" s="1" t="s">
        <v>584</v>
      </c>
      <c r="F95" s="16">
        <v>127538.97100000001</v>
      </c>
      <c r="G95" s="17">
        <v>135403.20699999999</v>
      </c>
      <c r="H95" s="17">
        <v>142819.86499999999</v>
      </c>
      <c r="I95" s="17">
        <v>141046.54800000001</v>
      </c>
      <c r="J95" s="17">
        <v>131431.20600000001</v>
      </c>
      <c r="K95" s="17">
        <v>129772.925</v>
      </c>
    </row>
    <row r="96" spans="2:11" x14ac:dyDescent="0.2">
      <c r="B96" s="2"/>
      <c r="C96" s="1" t="s">
        <v>111</v>
      </c>
      <c r="F96" s="16">
        <v>5754.076</v>
      </c>
      <c r="G96" s="17">
        <v>2040.154</v>
      </c>
      <c r="H96" s="17">
        <v>2896.0039999999999</v>
      </c>
      <c r="I96" s="17">
        <v>5136.1819999999998</v>
      </c>
      <c r="J96" s="17">
        <v>2690.922</v>
      </c>
      <c r="K96" s="17">
        <v>1803.7070000000001</v>
      </c>
    </row>
    <row r="97" spans="2:11" x14ac:dyDescent="0.2">
      <c r="B97" s="2"/>
      <c r="C97" s="1" t="s">
        <v>585</v>
      </c>
      <c r="F97" s="16">
        <v>48100.502999999997</v>
      </c>
      <c r="G97" s="17">
        <v>49491.417000000001</v>
      </c>
      <c r="H97" s="17">
        <v>55100.125999999997</v>
      </c>
      <c r="I97" s="17">
        <v>62383.605000000003</v>
      </c>
      <c r="J97" s="17">
        <v>71129.895999999993</v>
      </c>
      <c r="K97" s="17">
        <v>77604.606</v>
      </c>
    </row>
    <row r="98" spans="2:11" x14ac:dyDescent="0.2">
      <c r="F98" s="16"/>
      <c r="G98" s="17"/>
      <c r="H98" s="17"/>
      <c r="I98" s="17"/>
      <c r="J98" s="17"/>
      <c r="K98" s="17"/>
    </row>
    <row r="99" spans="2:11" x14ac:dyDescent="0.2">
      <c r="B99" s="2"/>
      <c r="C99" s="1" t="s">
        <v>586</v>
      </c>
      <c r="F99" s="18" t="s">
        <v>80</v>
      </c>
      <c r="G99" s="19" t="s">
        <v>80</v>
      </c>
      <c r="H99" s="19" t="s">
        <v>80</v>
      </c>
      <c r="I99" s="19" t="s">
        <v>80</v>
      </c>
      <c r="J99" s="19" t="s">
        <v>80</v>
      </c>
      <c r="K99" s="19" t="s">
        <v>80</v>
      </c>
    </row>
    <row r="100" spans="2:11" x14ac:dyDescent="0.2">
      <c r="C100" s="1" t="s">
        <v>78</v>
      </c>
      <c r="F100" s="16">
        <v>4689.692</v>
      </c>
      <c r="G100" s="17">
        <v>2624.6959999999999</v>
      </c>
      <c r="H100" s="17">
        <v>2105.1950000000002</v>
      </c>
      <c r="I100" s="17">
        <v>1561.616</v>
      </c>
      <c r="J100" s="17">
        <v>1694.329</v>
      </c>
      <c r="K100" s="17">
        <v>8348.9760000000006</v>
      </c>
    </row>
    <row r="101" spans="2:11" x14ac:dyDescent="0.2">
      <c r="C101" s="1" t="s">
        <v>79</v>
      </c>
      <c r="F101" s="18" t="s">
        <v>80</v>
      </c>
      <c r="G101" s="19" t="s">
        <v>80</v>
      </c>
      <c r="H101" s="17">
        <v>2131.6010000000001</v>
      </c>
      <c r="I101" s="17">
        <v>9406.4279999999999</v>
      </c>
      <c r="J101" s="17">
        <v>8905.607</v>
      </c>
      <c r="K101" s="17">
        <v>9184.0830000000005</v>
      </c>
    </row>
    <row r="102" spans="2:11" x14ac:dyDescent="0.2">
      <c r="F102" s="15"/>
    </row>
    <row r="103" spans="2:11" x14ac:dyDescent="0.2">
      <c r="C103" s="1" t="s">
        <v>587</v>
      </c>
      <c r="F103" s="16">
        <v>798.65800000000002</v>
      </c>
      <c r="G103" s="17">
        <v>782.73800000000006</v>
      </c>
      <c r="H103" s="17">
        <v>798.81500000000005</v>
      </c>
      <c r="I103" s="17">
        <v>751.00900000000001</v>
      </c>
      <c r="J103" s="17">
        <v>691.851</v>
      </c>
      <c r="K103" s="17">
        <v>637.28</v>
      </c>
    </row>
    <row r="104" spans="2:11" x14ac:dyDescent="0.2">
      <c r="C104" s="1" t="s">
        <v>82</v>
      </c>
      <c r="F104" s="16">
        <v>253.994</v>
      </c>
      <c r="G104" s="17">
        <v>259.52600000000001</v>
      </c>
      <c r="H104" s="17">
        <v>533.93899999999996</v>
      </c>
      <c r="I104" s="17">
        <v>493.76400000000001</v>
      </c>
      <c r="J104" s="17">
        <v>414.40699999999998</v>
      </c>
      <c r="K104" s="17">
        <v>92.709000000000003</v>
      </c>
    </row>
    <row r="105" spans="2:11" x14ac:dyDescent="0.2">
      <c r="C105" s="1" t="s">
        <v>83</v>
      </c>
      <c r="F105" s="16">
        <v>2927.0079999999998</v>
      </c>
      <c r="G105" s="17">
        <v>3200.5010000000002</v>
      </c>
      <c r="H105" s="17">
        <v>3070.924</v>
      </c>
      <c r="I105" s="17">
        <v>2326.1120000000001</v>
      </c>
      <c r="J105" s="17">
        <v>2186.3319999999999</v>
      </c>
      <c r="K105" s="17">
        <v>2174.2809999999999</v>
      </c>
    </row>
    <row r="106" spans="2:11" ht="18" thickBot="1" x14ac:dyDescent="0.25">
      <c r="B106" s="5"/>
      <c r="C106" s="5"/>
      <c r="D106" s="6"/>
      <c r="E106" s="6"/>
      <c r="F106" s="22"/>
      <c r="G106" s="6"/>
      <c r="H106" s="6"/>
      <c r="I106" s="6"/>
      <c r="J106" s="6"/>
      <c r="K106" s="6"/>
    </row>
    <row r="107" spans="2:11" x14ac:dyDescent="0.2">
      <c r="E107" s="1" t="s">
        <v>570</v>
      </c>
    </row>
    <row r="108" spans="2:11" x14ac:dyDescent="0.2">
      <c r="B108" s="2"/>
      <c r="C108" s="2"/>
    </row>
    <row r="109" spans="2:11" x14ac:dyDescent="0.2">
      <c r="B109" s="2"/>
      <c r="E109" s="4" t="s">
        <v>588</v>
      </c>
      <c r="F109" s="2"/>
    </row>
    <row r="110" spans="2:11" ht="18" thickBot="1" x14ac:dyDescent="0.25">
      <c r="B110" s="5"/>
      <c r="C110" s="6"/>
      <c r="D110" s="6"/>
      <c r="E110" s="6"/>
      <c r="F110" s="6"/>
      <c r="G110" s="6"/>
      <c r="H110" s="6"/>
      <c r="I110" s="6"/>
      <c r="J110" s="7" t="s">
        <v>8</v>
      </c>
      <c r="K110" s="6"/>
    </row>
    <row r="111" spans="2:11" x14ac:dyDescent="0.2">
      <c r="B111" s="2"/>
      <c r="F111" s="8" t="s">
        <v>9</v>
      </c>
      <c r="G111" s="8" t="s">
        <v>10</v>
      </c>
      <c r="H111" s="8" t="s">
        <v>11</v>
      </c>
      <c r="I111" s="8" t="s">
        <v>12</v>
      </c>
      <c r="J111" s="8" t="s">
        <v>13</v>
      </c>
      <c r="K111" s="9">
        <v>2000</v>
      </c>
    </row>
    <row r="112" spans="2:11" x14ac:dyDescent="0.2">
      <c r="B112" s="10"/>
      <c r="C112" s="11"/>
      <c r="D112" s="11"/>
      <c r="E112" s="11"/>
      <c r="F112" s="12" t="s">
        <v>14</v>
      </c>
      <c r="G112" s="12" t="s">
        <v>15</v>
      </c>
      <c r="H112" s="12" t="s">
        <v>16</v>
      </c>
      <c r="I112" s="12" t="s">
        <v>17</v>
      </c>
      <c r="J112" s="12" t="s">
        <v>18</v>
      </c>
      <c r="K112" s="12" t="s">
        <v>19</v>
      </c>
    </row>
    <row r="113" spans="2:11" x14ac:dyDescent="0.2">
      <c r="F113" s="13"/>
      <c r="H113" s="2"/>
    </row>
    <row r="114" spans="2:11" x14ac:dyDescent="0.2">
      <c r="B114" s="2"/>
      <c r="C114" s="4" t="s">
        <v>575</v>
      </c>
      <c r="E114" s="2"/>
      <c r="F114" s="14">
        <f t="shared" ref="F114:K114" si="6">SUM(F116:F123,F130:F138)</f>
        <v>575199.05999999994</v>
      </c>
      <c r="G114" s="2">
        <f t="shared" si="6"/>
        <v>586781.83699999994</v>
      </c>
      <c r="H114" s="2">
        <f t="shared" si="6"/>
        <v>588347.00100000005</v>
      </c>
      <c r="I114" s="2">
        <f t="shared" si="6"/>
        <v>611825.12700000009</v>
      </c>
      <c r="J114" s="2">
        <f t="shared" si="6"/>
        <v>612854.32899999991</v>
      </c>
      <c r="K114" s="2">
        <f t="shared" si="6"/>
        <v>584314.55100000009</v>
      </c>
    </row>
    <row r="115" spans="2:11" x14ac:dyDescent="0.2">
      <c r="F115" s="15"/>
    </row>
    <row r="116" spans="2:11" x14ac:dyDescent="0.2">
      <c r="C116" s="1" t="s">
        <v>119</v>
      </c>
      <c r="F116" s="16">
        <v>167101.50700000001</v>
      </c>
      <c r="G116" s="17">
        <v>171451.67499999999</v>
      </c>
      <c r="H116" s="17">
        <v>177370.02100000001</v>
      </c>
      <c r="I116" s="17">
        <v>178548.41899999999</v>
      </c>
      <c r="J116" s="17">
        <v>179943.584</v>
      </c>
      <c r="K116" s="17">
        <v>180218.33600000001</v>
      </c>
    </row>
    <row r="117" spans="2:11" x14ac:dyDescent="0.2">
      <c r="C117" s="1" t="s">
        <v>120</v>
      </c>
      <c r="F117" s="16">
        <v>13348.078</v>
      </c>
      <c r="G117" s="17">
        <v>14136.137000000001</v>
      </c>
      <c r="H117" s="17">
        <v>14042.974</v>
      </c>
      <c r="I117" s="17">
        <v>14198.236999999999</v>
      </c>
      <c r="J117" s="17">
        <v>14067.367</v>
      </c>
      <c r="K117" s="17">
        <v>14019.450999999999</v>
      </c>
    </row>
    <row r="118" spans="2:11" x14ac:dyDescent="0.2">
      <c r="C118" s="1" t="s">
        <v>121</v>
      </c>
      <c r="F118" s="16">
        <v>4106.4470000000001</v>
      </c>
      <c r="G118" s="17">
        <v>3537.415</v>
      </c>
      <c r="H118" s="17">
        <v>3420.7289999999998</v>
      </c>
      <c r="I118" s="17">
        <v>3848.5709999999999</v>
      </c>
      <c r="J118" s="17">
        <v>3788.0430000000001</v>
      </c>
      <c r="K118" s="17">
        <v>3517.0920000000001</v>
      </c>
    </row>
    <row r="119" spans="2:11" x14ac:dyDescent="0.2">
      <c r="F119" s="15"/>
    </row>
    <row r="120" spans="2:11" x14ac:dyDescent="0.2">
      <c r="C120" s="1" t="s">
        <v>122</v>
      </c>
      <c r="F120" s="16">
        <v>12541.348</v>
      </c>
      <c r="G120" s="17">
        <v>13044.901</v>
      </c>
      <c r="H120" s="17">
        <v>13518.375</v>
      </c>
      <c r="I120" s="17">
        <v>13811.82</v>
      </c>
      <c r="J120" s="17">
        <v>14285.289000000001</v>
      </c>
      <c r="K120" s="17">
        <v>14521.364</v>
      </c>
    </row>
    <row r="121" spans="2:11" x14ac:dyDescent="0.2">
      <c r="C121" s="1" t="s">
        <v>123</v>
      </c>
      <c r="F121" s="16">
        <v>46223.063000000002</v>
      </c>
      <c r="G121" s="17">
        <v>45996.749000000003</v>
      </c>
      <c r="H121" s="17">
        <v>47838.567999999999</v>
      </c>
      <c r="I121" s="17">
        <v>56485.652999999998</v>
      </c>
      <c r="J121" s="17">
        <v>56104.875999999997</v>
      </c>
      <c r="K121" s="17">
        <v>67179.673999999999</v>
      </c>
    </row>
    <row r="122" spans="2:11" x14ac:dyDescent="0.2">
      <c r="F122" s="15"/>
    </row>
    <row r="123" spans="2:11" x14ac:dyDescent="0.2">
      <c r="C123" s="1" t="s">
        <v>125</v>
      </c>
      <c r="F123" s="26">
        <f t="shared" ref="F123:K123" si="7">SUM(F124:F128)</f>
        <v>205153.28900000002</v>
      </c>
      <c r="G123" s="27">
        <f t="shared" si="7"/>
        <v>217459.72899999999</v>
      </c>
      <c r="H123" s="27">
        <f t="shared" si="7"/>
        <v>210488.28900000002</v>
      </c>
      <c r="I123" s="27">
        <f t="shared" si="7"/>
        <v>226117.70199999999</v>
      </c>
      <c r="J123" s="27">
        <f t="shared" si="7"/>
        <v>196869.55100000001</v>
      </c>
      <c r="K123" s="27">
        <f t="shared" si="7"/>
        <v>173397.04499999998</v>
      </c>
    </row>
    <row r="124" spans="2:11" x14ac:dyDescent="0.2">
      <c r="D124" s="1" t="s">
        <v>589</v>
      </c>
      <c r="F124" s="16">
        <v>105632.666</v>
      </c>
      <c r="G124" s="17">
        <v>103454.318</v>
      </c>
      <c r="H124" s="17">
        <v>94839.392000000007</v>
      </c>
      <c r="I124" s="17">
        <v>108765.63099999999</v>
      </c>
      <c r="J124" s="17">
        <v>107969.06</v>
      </c>
      <c r="K124" s="17">
        <v>100942.18799999999</v>
      </c>
    </row>
    <row r="125" spans="2:11" x14ac:dyDescent="0.2">
      <c r="D125" s="1" t="s">
        <v>590</v>
      </c>
      <c r="F125" s="16">
        <v>81796.490000000005</v>
      </c>
      <c r="G125" s="17">
        <v>98023.747000000003</v>
      </c>
      <c r="H125" s="17">
        <v>101744.626</v>
      </c>
      <c r="I125" s="17">
        <v>97165.445000000007</v>
      </c>
      <c r="J125" s="17">
        <v>69761.048999999999</v>
      </c>
      <c r="K125" s="17">
        <v>55728.741999999998</v>
      </c>
    </row>
    <row r="126" spans="2:11" x14ac:dyDescent="0.2">
      <c r="D126" s="1" t="s">
        <v>591</v>
      </c>
      <c r="F126" s="16">
        <v>17102.256000000001</v>
      </c>
      <c r="G126" s="17">
        <v>15335.351000000001</v>
      </c>
      <c r="H126" s="17">
        <v>13276.003000000001</v>
      </c>
      <c r="I126" s="17">
        <v>19620.454000000002</v>
      </c>
      <c r="J126" s="17">
        <v>18648.842000000001</v>
      </c>
      <c r="K126" s="17">
        <v>16182.992</v>
      </c>
    </row>
    <row r="127" spans="2:11" x14ac:dyDescent="0.2">
      <c r="D127" s="1" t="s">
        <v>592</v>
      </c>
      <c r="F127" s="18" t="s">
        <v>80</v>
      </c>
      <c r="G127" s="19" t="s">
        <v>80</v>
      </c>
      <c r="H127" s="19" t="s">
        <v>80</v>
      </c>
      <c r="I127" s="19" t="s">
        <v>80</v>
      </c>
      <c r="J127" s="19" t="s">
        <v>80</v>
      </c>
      <c r="K127" s="19" t="s">
        <v>80</v>
      </c>
    </row>
    <row r="128" spans="2:11" x14ac:dyDescent="0.2">
      <c r="D128" s="1" t="s">
        <v>593</v>
      </c>
      <c r="F128" s="16">
        <v>621.87699999999995</v>
      </c>
      <c r="G128" s="17">
        <v>646.31299999999999</v>
      </c>
      <c r="H128" s="17">
        <v>628.26800000000003</v>
      </c>
      <c r="I128" s="17">
        <v>566.17200000000003</v>
      </c>
      <c r="J128" s="17">
        <v>490.6</v>
      </c>
      <c r="K128" s="17">
        <v>543.12300000000005</v>
      </c>
    </row>
    <row r="129" spans="1:11" x14ac:dyDescent="0.2">
      <c r="D129" s="1" t="s">
        <v>594</v>
      </c>
      <c r="F129" s="16"/>
      <c r="G129" s="17"/>
      <c r="H129" s="17"/>
      <c r="I129" s="17"/>
      <c r="J129" s="17"/>
      <c r="K129" s="17"/>
    </row>
    <row r="130" spans="1:11" x14ac:dyDescent="0.2">
      <c r="C130" s="1" t="s">
        <v>128</v>
      </c>
      <c r="F130" s="16">
        <v>5753.5290000000005</v>
      </c>
      <c r="G130" s="17">
        <v>2040.154</v>
      </c>
      <c r="H130" s="17">
        <v>2895.752</v>
      </c>
      <c r="I130" s="17">
        <v>5132.7089999999998</v>
      </c>
      <c r="J130" s="17">
        <v>2689.866</v>
      </c>
      <c r="K130" s="17">
        <v>1803.7070000000001</v>
      </c>
    </row>
    <row r="131" spans="1:11" x14ac:dyDescent="0.2">
      <c r="C131" s="1" t="s">
        <v>595</v>
      </c>
      <c r="F131" s="16">
        <v>46.125999999999998</v>
      </c>
      <c r="G131" s="17">
        <v>111.42700000000001</v>
      </c>
      <c r="H131" s="17">
        <v>3.4319999999999999</v>
      </c>
      <c r="I131" s="19" t="s">
        <v>80</v>
      </c>
      <c r="J131" s="19" t="s">
        <v>80</v>
      </c>
      <c r="K131" s="19" t="s">
        <v>80</v>
      </c>
    </row>
    <row r="132" spans="1:11" x14ac:dyDescent="0.2">
      <c r="C132" s="1" t="s">
        <v>112</v>
      </c>
      <c r="F132" s="16">
        <v>48072.970999999998</v>
      </c>
      <c r="G132" s="17">
        <v>49460.322999999997</v>
      </c>
      <c r="H132" s="17">
        <v>55070.603999999999</v>
      </c>
      <c r="I132" s="17">
        <v>62363.790999999997</v>
      </c>
      <c r="J132" s="17">
        <v>71092.92</v>
      </c>
      <c r="K132" s="17">
        <v>77596.978000000003</v>
      </c>
    </row>
    <row r="133" spans="1:11" x14ac:dyDescent="0.2">
      <c r="C133" s="1" t="s">
        <v>130</v>
      </c>
      <c r="F133" s="16">
        <v>24666.784</v>
      </c>
      <c r="G133" s="17">
        <v>24507.172999999999</v>
      </c>
      <c r="H133" s="17">
        <v>19524.86</v>
      </c>
      <c r="I133" s="17">
        <v>2829.6689999999999</v>
      </c>
      <c r="J133" s="17">
        <v>25202.612000000001</v>
      </c>
      <c r="K133" s="17">
        <v>6373.8339999999998</v>
      </c>
    </row>
    <row r="134" spans="1:11" x14ac:dyDescent="0.2">
      <c r="C134" s="1" t="s">
        <v>596</v>
      </c>
      <c r="F134" s="16">
        <v>4655.9449999999997</v>
      </c>
      <c r="G134" s="17">
        <v>546.04200000000003</v>
      </c>
      <c r="H134" s="17">
        <v>706.73400000000004</v>
      </c>
      <c r="I134" s="17">
        <v>2609.1129999999998</v>
      </c>
      <c r="J134" s="17">
        <v>2435.5360000000001</v>
      </c>
      <c r="K134" s="17">
        <v>1204.087</v>
      </c>
    </row>
    <row r="135" spans="1:11" x14ac:dyDescent="0.2">
      <c r="F135" s="15"/>
    </row>
    <row r="136" spans="1:11" x14ac:dyDescent="0.2">
      <c r="C136" s="1" t="s">
        <v>597</v>
      </c>
      <c r="F136" s="16">
        <v>38250.125</v>
      </c>
      <c r="G136" s="17">
        <v>39922.529000000002</v>
      </c>
      <c r="H136" s="17">
        <v>37797.464</v>
      </c>
      <c r="I136" s="17">
        <v>40313.785000000003</v>
      </c>
      <c r="J136" s="17">
        <v>37363.212</v>
      </c>
      <c r="K136" s="17">
        <v>37587.591</v>
      </c>
    </row>
    <row r="137" spans="1:11" x14ac:dyDescent="0.2">
      <c r="C137" s="1" t="s">
        <v>132</v>
      </c>
      <c r="F137" s="16">
        <v>5279.848</v>
      </c>
      <c r="G137" s="17">
        <v>4567.5829999999996</v>
      </c>
      <c r="H137" s="17">
        <v>5669.1989999999996</v>
      </c>
      <c r="I137" s="17">
        <v>5565.6580000000004</v>
      </c>
      <c r="J137" s="17">
        <v>9011.473</v>
      </c>
      <c r="K137" s="17">
        <v>6895.3919999999998</v>
      </c>
    </row>
    <row r="138" spans="1:11" x14ac:dyDescent="0.2">
      <c r="C138" s="1" t="s">
        <v>598</v>
      </c>
      <c r="F138" s="18" t="s">
        <v>80</v>
      </c>
      <c r="G138" s="19" t="s">
        <v>80</v>
      </c>
      <c r="H138" s="19" t="s">
        <v>80</v>
      </c>
      <c r="I138" s="19" t="s">
        <v>80</v>
      </c>
      <c r="J138" s="19" t="s">
        <v>80</v>
      </c>
      <c r="K138" s="19" t="s">
        <v>80</v>
      </c>
    </row>
    <row r="139" spans="1:11" ht="18" thickBot="1" x14ac:dyDescent="0.25">
      <c r="B139" s="6"/>
      <c r="C139" s="6"/>
      <c r="D139" s="6"/>
      <c r="E139" s="6"/>
      <c r="F139" s="22"/>
      <c r="G139" s="6"/>
      <c r="H139" s="6"/>
      <c r="I139" s="6"/>
      <c r="J139" s="6"/>
      <c r="K139" s="6"/>
    </row>
    <row r="140" spans="1:11" x14ac:dyDescent="0.2">
      <c r="E140" s="1" t="s">
        <v>570</v>
      </c>
    </row>
    <row r="141" spans="1:11" x14ac:dyDescent="0.2">
      <c r="A141" s="1"/>
      <c r="E141" s="2"/>
    </row>
    <row r="142" spans="1:11" x14ac:dyDescent="0.2">
      <c r="A142" s="1"/>
    </row>
    <row r="145" spans="1:5" x14ac:dyDescent="0.2">
      <c r="A145" s="2"/>
      <c r="E145" s="2"/>
    </row>
    <row r="148" spans="1:5" x14ac:dyDescent="0.2">
      <c r="B148" s="23"/>
    </row>
    <row r="149" spans="1:5" x14ac:dyDescent="0.2">
      <c r="B149" s="23"/>
    </row>
    <row r="181" spans="2:2" x14ac:dyDescent="0.2">
      <c r="B181" s="23"/>
    </row>
    <row r="182" spans="2:2" x14ac:dyDescent="0.2">
      <c r="B182" s="23"/>
    </row>
    <row r="214" spans="1:1" x14ac:dyDescent="0.2">
      <c r="A214" s="1"/>
    </row>
    <row r="215" spans="1:1" x14ac:dyDescent="0.2">
      <c r="A215" s="1"/>
    </row>
    <row r="279" spans="1:1" x14ac:dyDescent="0.2">
      <c r="A279" s="1"/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  <rowBreaks count="3" manualBreakCount="3">
    <brk id="69" max="10" man="1"/>
    <brk id="141" max="10" man="1"/>
    <brk id="21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L181"/>
  <sheetViews>
    <sheetView showGridLines="0" zoomScale="75" zoomScaleNormal="75" workbookViewId="0">
      <selection activeCell="A37" sqref="A37:K137"/>
    </sheetView>
  </sheetViews>
  <sheetFormatPr defaultColWidth="15.875" defaultRowHeight="17.25" x14ac:dyDescent="0.2"/>
  <cols>
    <col min="1" max="1" width="13.375" style="3" customWidth="1"/>
    <col min="2" max="3" width="5.875" style="3" customWidth="1"/>
    <col min="4" max="5" width="15.875" style="3"/>
    <col min="6" max="11" width="14.625" style="3" customWidth="1"/>
    <col min="12" max="256" width="15.875" style="3"/>
    <col min="257" max="257" width="13.375" style="3" customWidth="1"/>
    <col min="258" max="259" width="5.875" style="3" customWidth="1"/>
    <col min="260" max="261" width="15.875" style="3"/>
    <col min="262" max="267" width="14.625" style="3" customWidth="1"/>
    <col min="268" max="512" width="15.875" style="3"/>
    <col min="513" max="513" width="13.375" style="3" customWidth="1"/>
    <col min="514" max="515" width="5.875" style="3" customWidth="1"/>
    <col min="516" max="517" width="15.875" style="3"/>
    <col min="518" max="523" width="14.625" style="3" customWidth="1"/>
    <col min="524" max="768" width="15.875" style="3"/>
    <col min="769" max="769" width="13.375" style="3" customWidth="1"/>
    <col min="770" max="771" width="5.875" style="3" customWidth="1"/>
    <col min="772" max="773" width="15.875" style="3"/>
    <col min="774" max="779" width="14.625" style="3" customWidth="1"/>
    <col min="780" max="1024" width="15.875" style="3"/>
    <col min="1025" max="1025" width="13.375" style="3" customWidth="1"/>
    <col min="1026" max="1027" width="5.875" style="3" customWidth="1"/>
    <col min="1028" max="1029" width="15.875" style="3"/>
    <col min="1030" max="1035" width="14.625" style="3" customWidth="1"/>
    <col min="1036" max="1280" width="15.875" style="3"/>
    <col min="1281" max="1281" width="13.375" style="3" customWidth="1"/>
    <col min="1282" max="1283" width="5.875" style="3" customWidth="1"/>
    <col min="1284" max="1285" width="15.875" style="3"/>
    <col min="1286" max="1291" width="14.625" style="3" customWidth="1"/>
    <col min="1292" max="1536" width="15.875" style="3"/>
    <col min="1537" max="1537" width="13.375" style="3" customWidth="1"/>
    <col min="1538" max="1539" width="5.875" style="3" customWidth="1"/>
    <col min="1540" max="1541" width="15.875" style="3"/>
    <col min="1542" max="1547" width="14.625" style="3" customWidth="1"/>
    <col min="1548" max="1792" width="15.875" style="3"/>
    <col min="1793" max="1793" width="13.375" style="3" customWidth="1"/>
    <col min="1794" max="1795" width="5.875" style="3" customWidth="1"/>
    <col min="1796" max="1797" width="15.875" style="3"/>
    <col min="1798" max="1803" width="14.625" style="3" customWidth="1"/>
    <col min="1804" max="2048" width="15.875" style="3"/>
    <col min="2049" max="2049" width="13.375" style="3" customWidth="1"/>
    <col min="2050" max="2051" width="5.875" style="3" customWidth="1"/>
    <col min="2052" max="2053" width="15.875" style="3"/>
    <col min="2054" max="2059" width="14.625" style="3" customWidth="1"/>
    <col min="2060" max="2304" width="15.875" style="3"/>
    <col min="2305" max="2305" width="13.375" style="3" customWidth="1"/>
    <col min="2306" max="2307" width="5.875" style="3" customWidth="1"/>
    <col min="2308" max="2309" width="15.875" style="3"/>
    <col min="2310" max="2315" width="14.625" style="3" customWidth="1"/>
    <col min="2316" max="2560" width="15.875" style="3"/>
    <col min="2561" max="2561" width="13.375" style="3" customWidth="1"/>
    <col min="2562" max="2563" width="5.875" style="3" customWidth="1"/>
    <col min="2564" max="2565" width="15.875" style="3"/>
    <col min="2566" max="2571" width="14.625" style="3" customWidth="1"/>
    <col min="2572" max="2816" width="15.875" style="3"/>
    <col min="2817" max="2817" width="13.375" style="3" customWidth="1"/>
    <col min="2818" max="2819" width="5.875" style="3" customWidth="1"/>
    <col min="2820" max="2821" width="15.875" style="3"/>
    <col min="2822" max="2827" width="14.625" style="3" customWidth="1"/>
    <col min="2828" max="3072" width="15.875" style="3"/>
    <col min="3073" max="3073" width="13.375" style="3" customWidth="1"/>
    <col min="3074" max="3075" width="5.875" style="3" customWidth="1"/>
    <col min="3076" max="3077" width="15.875" style="3"/>
    <col min="3078" max="3083" width="14.625" style="3" customWidth="1"/>
    <col min="3084" max="3328" width="15.875" style="3"/>
    <col min="3329" max="3329" width="13.375" style="3" customWidth="1"/>
    <col min="3330" max="3331" width="5.875" style="3" customWidth="1"/>
    <col min="3332" max="3333" width="15.875" style="3"/>
    <col min="3334" max="3339" width="14.625" style="3" customWidth="1"/>
    <col min="3340" max="3584" width="15.875" style="3"/>
    <col min="3585" max="3585" width="13.375" style="3" customWidth="1"/>
    <col min="3586" max="3587" width="5.875" style="3" customWidth="1"/>
    <col min="3588" max="3589" width="15.875" style="3"/>
    <col min="3590" max="3595" width="14.625" style="3" customWidth="1"/>
    <col min="3596" max="3840" width="15.875" style="3"/>
    <col min="3841" max="3841" width="13.375" style="3" customWidth="1"/>
    <col min="3842" max="3843" width="5.875" style="3" customWidth="1"/>
    <col min="3844" max="3845" width="15.875" style="3"/>
    <col min="3846" max="3851" width="14.625" style="3" customWidth="1"/>
    <col min="3852" max="4096" width="15.875" style="3"/>
    <col min="4097" max="4097" width="13.375" style="3" customWidth="1"/>
    <col min="4098" max="4099" width="5.875" style="3" customWidth="1"/>
    <col min="4100" max="4101" width="15.875" style="3"/>
    <col min="4102" max="4107" width="14.625" style="3" customWidth="1"/>
    <col min="4108" max="4352" width="15.875" style="3"/>
    <col min="4353" max="4353" width="13.375" style="3" customWidth="1"/>
    <col min="4354" max="4355" width="5.875" style="3" customWidth="1"/>
    <col min="4356" max="4357" width="15.875" style="3"/>
    <col min="4358" max="4363" width="14.625" style="3" customWidth="1"/>
    <col min="4364" max="4608" width="15.875" style="3"/>
    <col min="4609" max="4609" width="13.375" style="3" customWidth="1"/>
    <col min="4610" max="4611" width="5.875" style="3" customWidth="1"/>
    <col min="4612" max="4613" width="15.875" style="3"/>
    <col min="4614" max="4619" width="14.625" style="3" customWidth="1"/>
    <col min="4620" max="4864" width="15.875" style="3"/>
    <col min="4865" max="4865" width="13.375" style="3" customWidth="1"/>
    <col min="4866" max="4867" width="5.875" style="3" customWidth="1"/>
    <col min="4868" max="4869" width="15.875" style="3"/>
    <col min="4870" max="4875" width="14.625" style="3" customWidth="1"/>
    <col min="4876" max="5120" width="15.875" style="3"/>
    <col min="5121" max="5121" width="13.375" style="3" customWidth="1"/>
    <col min="5122" max="5123" width="5.875" style="3" customWidth="1"/>
    <col min="5124" max="5125" width="15.875" style="3"/>
    <col min="5126" max="5131" width="14.625" style="3" customWidth="1"/>
    <col min="5132" max="5376" width="15.875" style="3"/>
    <col min="5377" max="5377" width="13.375" style="3" customWidth="1"/>
    <col min="5378" max="5379" width="5.875" style="3" customWidth="1"/>
    <col min="5380" max="5381" width="15.875" style="3"/>
    <col min="5382" max="5387" width="14.625" style="3" customWidth="1"/>
    <col min="5388" max="5632" width="15.875" style="3"/>
    <col min="5633" max="5633" width="13.375" style="3" customWidth="1"/>
    <col min="5634" max="5635" width="5.875" style="3" customWidth="1"/>
    <col min="5636" max="5637" width="15.875" style="3"/>
    <col min="5638" max="5643" width="14.625" style="3" customWidth="1"/>
    <col min="5644" max="5888" width="15.875" style="3"/>
    <col min="5889" max="5889" width="13.375" style="3" customWidth="1"/>
    <col min="5890" max="5891" width="5.875" style="3" customWidth="1"/>
    <col min="5892" max="5893" width="15.875" style="3"/>
    <col min="5894" max="5899" width="14.625" style="3" customWidth="1"/>
    <col min="5900" max="6144" width="15.875" style="3"/>
    <col min="6145" max="6145" width="13.375" style="3" customWidth="1"/>
    <col min="6146" max="6147" width="5.875" style="3" customWidth="1"/>
    <col min="6148" max="6149" width="15.875" style="3"/>
    <col min="6150" max="6155" width="14.625" style="3" customWidth="1"/>
    <col min="6156" max="6400" width="15.875" style="3"/>
    <col min="6401" max="6401" width="13.375" style="3" customWidth="1"/>
    <col min="6402" max="6403" width="5.875" style="3" customWidth="1"/>
    <col min="6404" max="6405" width="15.875" style="3"/>
    <col min="6406" max="6411" width="14.625" style="3" customWidth="1"/>
    <col min="6412" max="6656" width="15.875" style="3"/>
    <col min="6657" max="6657" width="13.375" style="3" customWidth="1"/>
    <col min="6658" max="6659" width="5.875" style="3" customWidth="1"/>
    <col min="6660" max="6661" width="15.875" style="3"/>
    <col min="6662" max="6667" width="14.625" style="3" customWidth="1"/>
    <col min="6668" max="6912" width="15.875" style="3"/>
    <col min="6913" max="6913" width="13.375" style="3" customWidth="1"/>
    <col min="6914" max="6915" width="5.875" style="3" customWidth="1"/>
    <col min="6916" max="6917" width="15.875" style="3"/>
    <col min="6918" max="6923" width="14.625" style="3" customWidth="1"/>
    <col min="6924" max="7168" width="15.875" style="3"/>
    <col min="7169" max="7169" width="13.375" style="3" customWidth="1"/>
    <col min="7170" max="7171" width="5.875" style="3" customWidth="1"/>
    <col min="7172" max="7173" width="15.875" style="3"/>
    <col min="7174" max="7179" width="14.625" style="3" customWidth="1"/>
    <col min="7180" max="7424" width="15.875" style="3"/>
    <col min="7425" max="7425" width="13.375" style="3" customWidth="1"/>
    <col min="7426" max="7427" width="5.875" style="3" customWidth="1"/>
    <col min="7428" max="7429" width="15.875" style="3"/>
    <col min="7430" max="7435" width="14.625" style="3" customWidth="1"/>
    <col min="7436" max="7680" width="15.875" style="3"/>
    <col min="7681" max="7681" width="13.375" style="3" customWidth="1"/>
    <col min="7682" max="7683" width="5.875" style="3" customWidth="1"/>
    <col min="7684" max="7685" width="15.875" style="3"/>
    <col min="7686" max="7691" width="14.625" style="3" customWidth="1"/>
    <col min="7692" max="7936" width="15.875" style="3"/>
    <col min="7937" max="7937" width="13.375" style="3" customWidth="1"/>
    <col min="7938" max="7939" width="5.875" style="3" customWidth="1"/>
    <col min="7940" max="7941" width="15.875" style="3"/>
    <col min="7942" max="7947" width="14.625" style="3" customWidth="1"/>
    <col min="7948" max="8192" width="15.875" style="3"/>
    <col min="8193" max="8193" width="13.375" style="3" customWidth="1"/>
    <col min="8194" max="8195" width="5.875" style="3" customWidth="1"/>
    <col min="8196" max="8197" width="15.875" style="3"/>
    <col min="8198" max="8203" width="14.625" style="3" customWidth="1"/>
    <col min="8204" max="8448" width="15.875" style="3"/>
    <col min="8449" max="8449" width="13.375" style="3" customWidth="1"/>
    <col min="8450" max="8451" width="5.875" style="3" customWidth="1"/>
    <col min="8452" max="8453" width="15.875" style="3"/>
    <col min="8454" max="8459" width="14.625" style="3" customWidth="1"/>
    <col min="8460" max="8704" width="15.875" style="3"/>
    <col min="8705" max="8705" width="13.375" style="3" customWidth="1"/>
    <col min="8706" max="8707" width="5.875" style="3" customWidth="1"/>
    <col min="8708" max="8709" width="15.875" style="3"/>
    <col min="8710" max="8715" width="14.625" style="3" customWidth="1"/>
    <col min="8716" max="8960" width="15.875" style="3"/>
    <col min="8961" max="8961" width="13.375" style="3" customWidth="1"/>
    <col min="8962" max="8963" width="5.875" style="3" customWidth="1"/>
    <col min="8964" max="8965" width="15.875" style="3"/>
    <col min="8966" max="8971" width="14.625" style="3" customWidth="1"/>
    <col min="8972" max="9216" width="15.875" style="3"/>
    <col min="9217" max="9217" width="13.375" style="3" customWidth="1"/>
    <col min="9218" max="9219" width="5.875" style="3" customWidth="1"/>
    <col min="9220" max="9221" width="15.875" style="3"/>
    <col min="9222" max="9227" width="14.625" style="3" customWidth="1"/>
    <col min="9228" max="9472" width="15.875" style="3"/>
    <col min="9473" max="9473" width="13.375" style="3" customWidth="1"/>
    <col min="9474" max="9475" width="5.875" style="3" customWidth="1"/>
    <col min="9476" max="9477" width="15.875" style="3"/>
    <col min="9478" max="9483" width="14.625" style="3" customWidth="1"/>
    <col min="9484" max="9728" width="15.875" style="3"/>
    <col min="9729" max="9729" width="13.375" style="3" customWidth="1"/>
    <col min="9730" max="9731" width="5.875" style="3" customWidth="1"/>
    <col min="9732" max="9733" width="15.875" style="3"/>
    <col min="9734" max="9739" width="14.625" style="3" customWidth="1"/>
    <col min="9740" max="9984" width="15.875" style="3"/>
    <col min="9985" max="9985" width="13.375" style="3" customWidth="1"/>
    <col min="9986" max="9987" width="5.875" style="3" customWidth="1"/>
    <col min="9988" max="9989" width="15.875" style="3"/>
    <col min="9990" max="9995" width="14.625" style="3" customWidth="1"/>
    <col min="9996" max="10240" width="15.875" style="3"/>
    <col min="10241" max="10241" width="13.375" style="3" customWidth="1"/>
    <col min="10242" max="10243" width="5.875" style="3" customWidth="1"/>
    <col min="10244" max="10245" width="15.875" style="3"/>
    <col min="10246" max="10251" width="14.625" style="3" customWidth="1"/>
    <col min="10252" max="10496" width="15.875" style="3"/>
    <col min="10497" max="10497" width="13.375" style="3" customWidth="1"/>
    <col min="10498" max="10499" width="5.875" style="3" customWidth="1"/>
    <col min="10500" max="10501" width="15.875" style="3"/>
    <col min="10502" max="10507" width="14.625" style="3" customWidth="1"/>
    <col min="10508" max="10752" width="15.875" style="3"/>
    <col min="10753" max="10753" width="13.375" style="3" customWidth="1"/>
    <col min="10754" max="10755" width="5.875" style="3" customWidth="1"/>
    <col min="10756" max="10757" width="15.875" style="3"/>
    <col min="10758" max="10763" width="14.625" style="3" customWidth="1"/>
    <col min="10764" max="11008" width="15.875" style="3"/>
    <col min="11009" max="11009" width="13.375" style="3" customWidth="1"/>
    <col min="11010" max="11011" width="5.875" style="3" customWidth="1"/>
    <col min="11012" max="11013" width="15.875" style="3"/>
    <col min="11014" max="11019" width="14.625" style="3" customWidth="1"/>
    <col min="11020" max="11264" width="15.875" style="3"/>
    <col min="11265" max="11265" width="13.375" style="3" customWidth="1"/>
    <col min="11266" max="11267" width="5.875" style="3" customWidth="1"/>
    <col min="11268" max="11269" width="15.875" style="3"/>
    <col min="11270" max="11275" width="14.625" style="3" customWidth="1"/>
    <col min="11276" max="11520" width="15.875" style="3"/>
    <col min="11521" max="11521" width="13.375" style="3" customWidth="1"/>
    <col min="11522" max="11523" width="5.875" style="3" customWidth="1"/>
    <col min="11524" max="11525" width="15.875" style="3"/>
    <col min="11526" max="11531" width="14.625" style="3" customWidth="1"/>
    <col min="11532" max="11776" width="15.875" style="3"/>
    <col min="11777" max="11777" width="13.375" style="3" customWidth="1"/>
    <col min="11778" max="11779" width="5.875" style="3" customWidth="1"/>
    <col min="11780" max="11781" width="15.875" style="3"/>
    <col min="11782" max="11787" width="14.625" style="3" customWidth="1"/>
    <col min="11788" max="12032" width="15.875" style="3"/>
    <col min="12033" max="12033" width="13.375" style="3" customWidth="1"/>
    <col min="12034" max="12035" width="5.875" style="3" customWidth="1"/>
    <col min="12036" max="12037" width="15.875" style="3"/>
    <col min="12038" max="12043" width="14.625" style="3" customWidth="1"/>
    <col min="12044" max="12288" width="15.875" style="3"/>
    <col min="12289" max="12289" width="13.375" style="3" customWidth="1"/>
    <col min="12290" max="12291" width="5.875" style="3" customWidth="1"/>
    <col min="12292" max="12293" width="15.875" style="3"/>
    <col min="12294" max="12299" width="14.625" style="3" customWidth="1"/>
    <col min="12300" max="12544" width="15.875" style="3"/>
    <col min="12545" max="12545" width="13.375" style="3" customWidth="1"/>
    <col min="12546" max="12547" width="5.875" style="3" customWidth="1"/>
    <col min="12548" max="12549" width="15.875" style="3"/>
    <col min="12550" max="12555" width="14.625" style="3" customWidth="1"/>
    <col min="12556" max="12800" width="15.875" style="3"/>
    <col min="12801" max="12801" width="13.375" style="3" customWidth="1"/>
    <col min="12802" max="12803" width="5.875" style="3" customWidth="1"/>
    <col min="12804" max="12805" width="15.875" style="3"/>
    <col min="12806" max="12811" width="14.625" style="3" customWidth="1"/>
    <col min="12812" max="13056" width="15.875" style="3"/>
    <col min="13057" max="13057" width="13.375" style="3" customWidth="1"/>
    <col min="13058" max="13059" width="5.875" style="3" customWidth="1"/>
    <col min="13060" max="13061" width="15.875" style="3"/>
    <col min="13062" max="13067" width="14.625" style="3" customWidth="1"/>
    <col min="13068" max="13312" width="15.875" style="3"/>
    <col min="13313" max="13313" width="13.375" style="3" customWidth="1"/>
    <col min="13314" max="13315" width="5.875" style="3" customWidth="1"/>
    <col min="13316" max="13317" width="15.875" style="3"/>
    <col min="13318" max="13323" width="14.625" style="3" customWidth="1"/>
    <col min="13324" max="13568" width="15.875" style="3"/>
    <col min="13569" max="13569" width="13.375" style="3" customWidth="1"/>
    <col min="13570" max="13571" width="5.875" style="3" customWidth="1"/>
    <col min="13572" max="13573" width="15.875" style="3"/>
    <col min="13574" max="13579" width="14.625" style="3" customWidth="1"/>
    <col min="13580" max="13824" width="15.875" style="3"/>
    <col min="13825" max="13825" width="13.375" style="3" customWidth="1"/>
    <col min="13826" max="13827" width="5.875" style="3" customWidth="1"/>
    <col min="13828" max="13829" width="15.875" style="3"/>
    <col min="13830" max="13835" width="14.625" style="3" customWidth="1"/>
    <col min="13836" max="14080" width="15.875" style="3"/>
    <col min="14081" max="14081" width="13.375" style="3" customWidth="1"/>
    <col min="14082" max="14083" width="5.875" style="3" customWidth="1"/>
    <col min="14084" max="14085" width="15.875" style="3"/>
    <col min="14086" max="14091" width="14.625" style="3" customWidth="1"/>
    <col min="14092" max="14336" width="15.875" style="3"/>
    <col min="14337" max="14337" width="13.375" style="3" customWidth="1"/>
    <col min="14338" max="14339" width="5.875" style="3" customWidth="1"/>
    <col min="14340" max="14341" width="15.875" style="3"/>
    <col min="14342" max="14347" width="14.625" style="3" customWidth="1"/>
    <col min="14348" max="14592" width="15.875" style="3"/>
    <col min="14593" max="14593" width="13.375" style="3" customWidth="1"/>
    <col min="14594" max="14595" width="5.875" style="3" customWidth="1"/>
    <col min="14596" max="14597" width="15.875" style="3"/>
    <col min="14598" max="14603" width="14.625" style="3" customWidth="1"/>
    <col min="14604" max="14848" width="15.875" style="3"/>
    <col min="14849" max="14849" width="13.375" style="3" customWidth="1"/>
    <col min="14850" max="14851" width="5.875" style="3" customWidth="1"/>
    <col min="14852" max="14853" width="15.875" style="3"/>
    <col min="14854" max="14859" width="14.625" style="3" customWidth="1"/>
    <col min="14860" max="15104" width="15.875" style="3"/>
    <col min="15105" max="15105" width="13.375" style="3" customWidth="1"/>
    <col min="15106" max="15107" width="5.875" style="3" customWidth="1"/>
    <col min="15108" max="15109" width="15.875" style="3"/>
    <col min="15110" max="15115" width="14.625" style="3" customWidth="1"/>
    <col min="15116" max="15360" width="15.875" style="3"/>
    <col min="15361" max="15361" width="13.375" style="3" customWidth="1"/>
    <col min="15362" max="15363" width="5.875" style="3" customWidth="1"/>
    <col min="15364" max="15365" width="15.875" style="3"/>
    <col min="15366" max="15371" width="14.625" style="3" customWidth="1"/>
    <col min="15372" max="15616" width="15.875" style="3"/>
    <col min="15617" max="15617" width="13.375" style="3" customWidth="1"/>
    <col min="15618" max="15619" width="5.875" style="3" customWidth="1"/>
    <col min="15620" max="15621" width="15.875" style="3"/>
    <col min="15622" max="15627" width="14.625" style="3" customWidth="1"/>
    <col min="15628" max="15872" width="15.875" style="3"/>
    <col min="15873" max="15873" width="13.375" style="3" customWidth="1"/>
    <col min="15874" max="15875" width="5.875" style="3" customWidth="1"/>
    <col min="15876" max="15877" width="15.875" style="3"/>
    <col min="15878" max="15883" width="14.625" style="3" customWidth="1"/>
    <col min="15884" max="16128" width="15.875" style="3"/>
    <col min="16129" max="16129" width="13.375" style="3" customWidth="1"/>
    <col min="16130" max="16131" width="5.875" style="3" customWidth="1"/>
    <col min="16132" max="16133" width="15.875" style="3"/>
    <col min="16134" max="16139" width="14.625" style="3" customWidth="1"/>
    <col min="16140" max="16384" width="15.875" style="3"/>
  </cols>
  <sheetData>
    <row r="6" spans="2:11" ht="18" thickBot="1" x14ac:dyDescent="0.25">
      <c r="B6" s="6"/>
      <c r="C6" s="6"/>
      <c r="D6" s="6"/>
      <c r="E6" s="6"/>
      <c r="F6" s="44" t="s">
        <v>599</v>
      </c>
      <c r="G6" s="6"/>
      <c r="H6" s="6"/>
      <c r="I6" s="7"/>
      <c r="J6" s="7" t="s">
        <v>8</v>
      </c>
      <c r="K6" s="6"/>
    </row>
    <row r="7" spans="2:11" x14ac:dyDescent="0.2"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9">
        <v>2000</v>
      </c>
    </row>
    <row r="8" spans="2:11" x14ac:dyDescent="0.2">
      <c r="B8" s="11"/>
      <c r="C8" s="11"/>
      <c r="D8" s="11"/>
      <c r="E8" s="11"/>
      <c r="F8" s="12" t="s">
        <v>14</v>
      </c>
      <c r="G8" s="12" t="s">
        <v>15</v>
      </c>
      <c r="H8" s="12" t="s">
        <v>16</v>
      </c>
      <c r="I8" s="12" t="s">
        <v>17</v>
      </c>
      <c r="J8" s="12" t="s">
        <v>18</v>
      </c>
      <c r="K8" s="12" t="s">
        <v>19</v>
      </c>
    </row>
    <row r="9" spans="2:11" x14ac:dyDescent="0.2">
      <c r="F9" s="13"/>
      <c r="H9" s="2"/>
    </row>
    <row r="10" spans="2:11" x14ac:dyDescent="0.2">
      <c r="B10" s="2"/>
      <c r="C10" s="4" t="s">
        <v>506</v>
      </c>
      <c r="E10" s="2"/>
      <c r="F10" s="14">
        <f t="shared" ref="F10:K10" si="0">F11+F29+F33</f>
        <v>92224.243000000017</v>
      </c>
      <c r="G10" s="2">
        <f t="shared" si="0"/>
        <v>93199.725999999995</v>
      </c>
      <c r="H10" s="2">
        <f t="shared" si="0"/>
        <v>95624.633000000002</v>
      </c>
      <c r="I10" s="2">
        <f t="shared" si="0"/>
        <v>92870.406000000003</v>
      </c>
      <c r="J10" s="2">
        <f t="shared" si="0"/>
        <v>91325.873000000007</v>
      </c>
      <c r="K10" s="2">
        <f t="shared" si="0"/>
        <v>101028.16200000001</v>
      </c>
    </row>
    <row r="11" spans="2:11" x14ac:dyDescent="0.2">
      <c r="C11" s="1" t="s">
        <v>137</v>
      </c>
      <c r="F11" s="26">
        <f t="shared" ref="F11:K11" si="1">SUM(F12:F27)</f>
        <v>78815.497000000018</v>
      </c>
      <c r="G11" s="27">
        <f t="shared" si="1"/>
        <v>79303.228999999992</v>
      </c>
      <c r="H11" s="27">
        <f t="shared" si="1"/>
        <v>82577.394</v>
      </c>
      <c r="I11" s="27">
        <f t="shared" si="1"/>
        <v>80961.038</v>
      </c>
      <c r="J11" s="27">
        <f t="shared" si="1"/>
        <v>80312.614000000001</v>
      </c>
      <c r="K11" s="27">
        <f t="shared" si="1"/>
        <v>90902.861000000019</v>
      </c>
    </row>
    <row r="12" spans="2:11" x14ac:dyDescent="0.2">
      <c r="D12" s="1" t="s">
        <v>600</v>
      </c>
      <c r="F12" s="16">
        <f>248.295+17075.809</f>
        <v>17324.103999999999</v>
      </c>
      <c r="G12" s="17">
        <v>17002.616000000002</v>
      </c>
      <c r="H12" s="17">
        <v>18646.932000000001</v>
      </c>
      <c r="I12" s="17">
        <v>15657.870999999999</v>
      </c>
      <c r="J12" s="17">
        <v>16345.627</v>
      </c>
      <c r="K12" s="17">
        <v>15886.965</v>
      </c>
    </row>
    <row r="13" spans="2:11" x14ac:dyDescent="0.2">
      <c r="D13" s="1" t="s">
        <v>601</v>
      </c>
      <c r="F13" s="16">
        <f>991.369+3771.401</f>
        <v>4762.7699999999995</v>
      </c>
      <c r="G13" s="17">
        <v>5668.7479999999996</v>
      </c>
      <c r="H13" s="17">
        <v>5643.4219999999996</v>
      </c>
      <c r="I13" s="17">
        <v>4747.5159999999996</v>
      </c>
      <c r="J13" s="17">
        <v>4608.1869999999999</v>
      </c>
      <c r="K13" s="17">
        <v>4587.7960000000003</v>
      </c>
    </row>
    <row r="14" spans="2:11" x14ac:dyDescent="0.2">
      <c r="D14" s="1" t="s">
        <v>602</v>
      </c>
      <c r="F14" s="16">
        <v>8669.5650000000005</v>
      </c>
      <c r="G14" s="17">
        <v>4639.01</v>
      </c>
      <c r="H14" s="17">
        <v>3895.6759999999999</v>
      </c>
      <c r="I14" s="17">
        <v>2842.0929999999998</v>
      </c>
      <c r="J14" s="17">
        <v>3239.6320000000001</v>
      </c>
      <c r="K14" s="17">
        <v>15962.807000000001</v>
      </c>
    </row>
    <row r="15" spans="2:11" x14ac:dyDescent="0.2">
      <c r="F15" s="15"/>
    </row>
    <row r="16" spans="2:11" x14ac:dyDescent="0.2">
      <c r="D16" s="1" t="s">
        <v>603</v>
      </c>
      <c r="F16" s="16">
        <v>1939.4559999999999</v>
      </c>
      <c r="G16" s="17">
        <v>1938.43</v>
      </c>
      <c r="H16" s="17">
        <v>2143.0189999999998</v>
      </c>
      <c r="I16" s="17">
        <v>2004.19</v>
      </c>
      <c r="J16" s="17">
        <v>1765.1769999999999</v>
      </c>
      <c r="K16" s="17">
        <v>1621.3330000000001</v>
      </c>
    </row>
    <row r="17" spans="3:11" x14ac:dyDescent="0.2">
      <c r="D17" s="1" t="s">
        <v>604</v>
      </c>
      <c r="F17" s="16">
        <v>23264.138999999999</v>
      </c>
      <c r="G17" s="17">
        <v>26821.927</v>
      </c>
      <c r="H17" s="17">
        <v>26053.800999999999</v>
      </c>
      <c r="I17" s="17">
        <v>20900.349999999999</v>
      </c>
      <c r="J17" s="17">
        <v>19922.194</v>
      </c>
      <c r="K17" s="17">
        <v>19680.184000000001</v>
      </c>
    </row>
    <row r="18" spans="3:11" x14ac:dyDescent="0.2">
      <c r="D18" s="1" t="s">
        <v>605</v>
      </c>
      <c r="F18" s="18" t="s">
        <v>80</v>
      </c>
      <c r="G18" s="19" t="s">
        <v>80</v>
      </c>
      <c r="H18" s="17">
        <v>2603.5100000000002</v>
      </c>
      <c r="I18" s="17">
        <v>10457.549000000001</v>
      </c>
      <c r="J18" s="17">
        <v>9629.2139999999999</v>
      </c>
      <c r="K18" s="17">
        <v>9369.7459999999992</v>
      </c>
    </row>
    <row r="19" spans="3:11" x14ac:dyDescent="0.2">
      <c r="D19" s="1" t="s">
        <v>606</v>
      </c>
      <c r="F19" s="18" t="s">
        <v>80</v>
      </c>
      <c r="G19" s="19" t="s">
        <v>80</v>
      </c>
      <c r="H19" s="17">
        <v>1536.4090000000001</v>
      </c>
      <c r="I19" s="17">
        <v>2725.8690000000001</v>
      </c>
      <c r="J19" s="17">
        <v>2227.614</v>
      </c>
      <c r="K19" s="17">
        <v>2816.402</v>
      </c>
    </row>
    <row r="20" spans="3:11" x14ac:dyDescent="0.2">
      <c r="F20" s="15"/>
    </row>
    <row r="21" spans="3:11" x14ac:dyDescent="0.2">
      <c r="D21" s="1" t="s">
        <v>607</v>
      </c>
      <c r="F21" s="16">
        <v>4711.0460000000003</v>
      </c>
      <c r="G21" s="17">
        <v>4600.9939999999997</v>
      </c>
      <c r="H21" s="17">
        <v>4189.585</v>
      </c>
      <c r="I21" s="17">
        <v>3975.84</v>
      </c>
      <c r="J21" s="17">
        <v>4728.915</v>
      </c>
      <c r="K21" s="17">
        <v>3914.6640000000002</v>
      </c>
    </row>
    <row r="22" spans="3:11" x14ac:dyDescent="0.2">
      <c r="D22" s="1" t="s">
        <v>608</v>
      </c>
      <c r="F22" s="16">
        <v>3217.6790000000001</v>
      </c>
      <c r="G22" s="17">
        <v>3223.826</v>
      </c>
      <c r="H22" s="17">
        <v>2093.855</v>
      </c>
      <c r="I22" s="17">
        <v>1960.463</v>
      </c>
      <c r="J22" s="17">
        <v>2334.5549999999998</v>
      </c>
      <c r="K22" s="17">
        <v>2362.4830000000002</v>
      </c>
    </row>
    <row r="23" spans="3:11" x14ac:dyDescent="0.2">
      <c r="D23" s="1" t="s">
        <v>609</v>
      </c>
      <c r="F23" s="16">
        <v>1143.9190000000001</v>
      </c>
      <c r="G23" s="17">
        <v>1124.8309999999999</v>
      </c>
      <c r="H23" s="17">
        <v>1149.6659999999999</v>
      </c>
      <c r="I23" s="17">
        <v>1067.8920000000001</v>
      </c>
      <c r="J23" s="17">
        <v>986.78599999999994</v>
      </c>
      <c r="K23" s="17">
        <v>902.97400000000005</v>
      </c>
    </row>
    <row r="24" spans="3:11" x14ac:dyDescent="0.2">
      <c r="D24" s="1" t="s">
        <v>610</v>
      </c>
      <c r="F24" s="16">
        <v>1298.4490000000001</v>
      </c>
      <c r="G24" s="17">
        <v>1284.038</v>
      </c>
      <c r="H24" s="17">
        <v>1174.2850000000001</v>
      </c>
      <c r="I24" s="17">
        <v>953.01099999999997</v>
      </c>
      <c r="J24" s="17">
        <v>804.28300000000002</v>
      </c>
      <c r="K24" s="17">
        <v>64.385999999999996</v>
      </c>
    </row>
    <row r="25" spans="3:11" x14ac:dyDescent="0.2">
      <c r="D25" s="1" t="s">
        <v>611</v>
      </c>
      <c r="F25" s="16">
        <v>12448.519</v>
      </c>
      <c r="G25" s="17">
        <v>12963.628000000001</v>
      </c>
      <c r="H25" s="17">
        <v>13412.460999999999</v>
      </c>
      <c r="I25" s="17">
        <v>13636.215</v>
      </c>
      <c r="J25" s="17">
        <v>13687.429</v>
      </c>
      <c r="K25" s="17">
        <v>13700.186</v>
      </c>
    </row>
    <row r="26" spans="3:11" x14ac:dyDescent="0.2">
      <c r="D26" s="1" t="s">
        <v>612</v>
      </c>
      <c r="F26" s="16">
        <v>0.29699999999999999</v>
      </c>
      <c r="G26" s="17">
        <v>0.26400000000000001</v>
      </c>
      <c r="H26" s="17">
        <v>0.308</v>
      </c>
      <c r="I26" s="17">
        <v>0.28100000000000003</v>
      </c>
      <c r="J26" s="17">
        <v>0.27800000000000002</v>
      </c>
      <c r="K26" s="17">
        <v>0.25900000000000001</v>
      </c>
    </row>
    <row r="27" spans="3:11" x14ac:dyDescent="0.2">
      <c r="D27" s="1" t="s">
        <v>613</v>
      </c>
      <c r="F27" s="16">
        <v>35.554000000000002</v>
      </c>
      <c r="G27" s="17">
        <v>34.917000000000002</v>
      </c>
      <c r="H27" s="17">
        <v>34.465000000000003</v>
      </c>
      <c r="I27" s="17">
        <v>31.898</v>
      </c>
      <c r="J27" s="17">
        <v>32.722999999999999</v>
      </c>
      <c r="K27" s="17">
        <v>32.676000000000002</v>
      </c>
    </row>
    <row r="28" spans="3:11" x14ac:dyDescent="0.2">
      <c r="F28" s="15"/>
    </row>
    <row r="29" spans="3:11" x14ac:dyDescent="0.2">
      <c r="C29" s="1" t="s">
        <v>152</v>
      </c>
      <c r="F29" s="26">
        <f t="shared" ref="F29:K29" si="2">F30+F31+F32</f>
        <v>13406.887000000001</v>
      </c>
      <c r="G29" s="27">
        <f t="shared" si="2"/>
        <v>13896.257</v>
      </c>
      <c r="H29" s="27">
        <f t="shared" si="2"/>
        <v>13047.234</v>
      </c>
      <c r="I29" s="27">
        <f t="shared" si="2"/>
        <v>11909.357</v>
      </c>
      <c r="J29" s="27">
        <f t="shared" si="2"/>
        <v>11013.259</v>
      </c>
      <c r="K29" s="27">
        <f t="shared" si="2"/>
        <v>10124.598</v>
      </c>
    </row>
    <row r="30" spans="3:11" x14ac:dyDescent="0.2">
      <c r="D30" s="1" t="s">
        <v>614</v>
      </c>
      <c r="F30" s="16">
        <v>4423.8190000000004</v>
      </c>
      <c r="G30" s="17">
        <v>4863.8040000000001</v>
      </c>
      <c r="H30" s="17">
        <v>4189.277</v>
      </c>
      <c r="I30" s="17">
        <v>3685.683</v>
      </c>
      <c r="J30" s="17">
        <v>3335.5630000000001</v>
      </c>
      <c r="K30" s="17">
        <v>3310.319</v>
      </c>
    </row>
    <row r="31" spans="3:11" x14ac:dyDescent="0.2">
      <c r="D31" s="1" t="s">
        <v>615</v>
      </c>
      <c r="F31" s="16">
        <v>8956.67</v>
      </c>
      <c r="G31" s="17">
        <v>9006.48</v>
      </c>
      <c r="H31" s="17">
        <v>8832.3559999999998</v>
      </c>
      <c r="I31" s="17">
        <v>8198.9439999999995</v>
      </c>
      <c r="J31" s="17">
        <v>7652.9660000000003</v>
      </c>
      <c r="K31" s="17">
        <v>6789.5680000000002</v>
      </c>
    </row>
    <row r="32" spans="3:11" x14ac:dyDescent="0.2">
      <c r="D32" s="1" t="s">
        <v>616</v>
      </c>
      <c r="F32" s="16">
        <v>26.398</v>
      </c>
      <c r="G32" s="17">
        <v>25.972999999999999</v>
      </c>
      <c r="H32" s="17">
        <v>25.600999999999999</v>
      </c>
      <c r="I32" s="17">
        <v>24.73</v>
      </c>
      <c r="J32" s="17">
        <v>24.73</v>
      </c>
      <c r="K32" s="17">
        <v>24.710999999999999</v>
      </c>
    </row>
    <row r="33" spans="2:11" x14ac:dyDescent="0.2">
      <c r="C33" s="1" t="s">
        <v>617</v>
      </c>
      <c r="F33" s="16">
        <v>1.859</v>
      </c>
      <c r="G33" s="17">
        <v>0.24</v>
      </c>
      <c r="H33" s="17">
        <v>5.0000000000000001E-3</v>
      </c>
      <c r="I33" s="17">
        <v>1.0999999999999999E-2</v>
      </c>
      <c r="J33" s="19" t="s">
        <v>80</v>
      </c>
      <c r="K33" s="19">
        <v>0.70299999999999996</v>
      </c>
    </row>
    <row r="34" spans="2:11" ht="18" thickBot="1" x14ac:dyDescent="0.25">
      <c r="B34" s="6"/>
      <c r="C34" s="6"/>
      <c r="D34" s="6"/>
      <c r="E34" s="6"/>
      <c r="F34" s="22"/>
      <c r="G34" s="6"/>
      <c r="H34" s="6"/>
      <c r="I34" s="6"/>
      <c r="J34" s="6"/>
      <c r="K34" s="6"/>
    </row>
    <row r="35" spans="2:11" x14ac:dyDescent="0.2">
      <c r="E35" s="1" t="s">
        <v>618</v>
      </c>
    </row>
    <row r="138" spans="1:5" x14ac:dyDescent="0.2">
      <c r="A138" s="1"/>
      <c r="E138" s="2"/>
    </row>
    <row r="147" spans="12:12" x14ac:dyDescent="0.2">
      <c r="L147" s="23"/>
    </row>
    <row r="148" spans="12:12" x14ac:dyDescent="0.2">
      <c r="L148" s="23"/>
    </row>
    <row r="180" spans="12:12" x14ac:dyDescent="0.2">
      <c r="L180" s="23"/>
    </row>
    <row r="181" spans="12:12" x14ac:dyDescent="0.2">
      <c r="L181" s="23"/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L181"/>
  <sheetViews>
    <sheetView showGridLines="0" zoomScale="75" zoomScaleNormal="75" workbookViewId="0">
      <selection activeCell="B48" sqref="B48:K107"/>
    </sheetView>
  </sheetViews>
  <sheetFormatPr defaultColWidth="15.875" defaultRowHeight="17.25" x14ac:dyDescent="0.2"/>
  <cols>
    <col min="1" max="1" width="13.375" style="3" customWidth="1"/>
    <col min="2" max="3" width="5.875" style="3" customWidth="1"/>
    <col min="4" max="5" width="15.875" style="3"/>
    <col min="6" max="11" width="14.625" style="3" customWidth="1"/>
    <col min="12" max="256" width="15.875" style="3"/>
    <col min="257" max="257" width="13.375" style="3" customWidth="1"/>
    <col min="258" max="259" width="5.875" style="3" customWidth="1"/>
    <col min="260" max="261" width="15.875" style="3"/>
    <col min="262" max="267" width="14.625" style="3" customWidth="1"/>
    <col min="268" max="512" width="15.875" style="3"/>
    <col min="513" max="513" width="13.375" style="3" customWidth="1"/>
    <col min="514" max="515" width="5.875" style="3" customWidth="1"/>
    <col min="516" max="517" width="15.875" style="3"/>
    <col min="518" max="523" width="14.625" style="3" customWidth="1"/>
    <col min="524" max="768" width="15.875" style="3"/>
    <col min="769" max="769" width="13.375" style="3" customWidth="1"/>
    <col min="770" max="771" width="5.875" style="3" customWidth="1"/>
    <col min="772" max="773" width="15.875" style="3"/>
    <col min="774" max="779" width="14.625" style="3" customWidth="1"/>
    <col min="780" max="1024" width="15.875" style="3"/>
    <col min="1025" max="1025" width="13.375" style="3" customWidth="1"/>
    <col min="1026" max="1027" width="5.875" style="3" customWidth="1"/>
    <col min="1028" max="1029" width="15.875" style="3"/>
    <col min="1030" max="1035" width="14.625" style="3" customWidth="1"/>
    <col min="1036" max="1280" width="15.875" style="3"/>
    <col min="1281" max="1281" width="13.375" style="3" customWidth="1"/>
    <col min="1282" max="1283" width="5.875" style="3" customWidth="1"/>
    <col min="1284" max="1285" width="15.875" style="3"/>
    <col min="1286" max="1291" width="14.625" style="3" customWidth="1"/>
    <col min="1292" max="1536" width="15.875" style="3"/>
    <col min="1537" max="1537" width="13.375" style="3" customWidth="1"/>
    <col min="1538" max="1539" width="5.875" style="3" customWidth="1"/>
    <col min="1540" max="1541" width="15.875" style="3"/>
    <col min="1542" max="1547" width="14.625" style="3" customWidth="1"/>
    <col min="1548" max="1792" width="15.875" style="3"/>
    <col min="1793" max="1793" width="13.375" style="3" customWidth="1"/>
    <col min="1794" max="1795" width="5.875" style="3" customWidth="1"/>
    <col min="1796" max="1797" width="15.875" style="3"/>
    <col min="1798" max="1803" width="14.625" style="3" customWidth="1"/>
    <col min="1804" max="2048" width="15.875" style="3"/>
    <col min="2049" max="2049" width="13.375" style="3" customWidth="1"/>
    <col min="2050" max="2051" width="5.875" style="3" customWidth="1"/>
    <col min="2052" max="2053" width="15.875" style="3"/>
    <col min="2054" max="2059" width="14.625" style="3" customWidth="1"/>
    <col min="2060" max="2304" width="15.875" style="3"/>
    <col min="2305" max="2305" width="13.375" style="3" customWidth="1"/>
    <col min="2306" max="2307" width="5.875" style="3" customWidth="1"/>
    <col min="2308" max="2309" width="15.875" style="3"/>
    <col min="2310" max="2315" width="14.625" style="3" customWidth="1"/>
    <col min="2316" max="2560" width="15.875" style="3"/>
    <col min="2561" max="2561" width="13.375" style="3" customWidth="1"/>
    <col min="2562" max="2563" width="5.875" style="3" customWidth="1"/>
    <col min="2564" max="2565" width="15.875" style="3"/>
    <col min="2566" max="2571" width="14.625" style="3" customWidth="1"/>
    <col min="2572" max="2816" width="15.875" style="3"/>
    <col min="2817" max="2817" width="13.375" style="3" customWidth="1"/>
    <col min="2818" max="2819" width="5.875" style="3" customWidth="1"/>
    <col min="2820" max="2821" width="15.875" style="3"/>
    <col min="2822" max="2827" width="14.625" style="3" customWidth="1"/>
    <col min="2828" max="3072" width="15.875" style="3"/>
    <col min="3073" max="3073" width="13.375" style="3" customWidth="1"/>
    <col min="3074" max="3075" width="5.875" style="3" customWidth="1"/>
    <col min="3076" max="3077" width="15.875" style="3"/>
    <col min="3078" max="3083" width="14.625" style="3" customWidth="1"/>
    <col min="3084" max="3328" width="15.875" style="3"/>
    <col min="3329" max="3329" width="13.375" style="3" customWidth="1"/>
    <col min="3330" max="3331" width="5.875" style="3" customWidth="1"/>
    <col min="3332" max="3333" width="15.875" style="3"/>
    <col min="3334" max="3339" width="14.625" style="3" customWidth="1"/>
    <col min="3340" max="3584" width="15.875" style="3"/>
    <col min="3585" max="3585" width="13.375" style="3" customWidth="1"/>
    <col min="3586" max="3587" width="5.875" style="3" customWidth="1"/>
    <col min="3588" max="3589" width="15.875" style="3"/>
    <col min="3590" max="3595" width="14.625" style="3" customWidth="1"/>
    <col min="3596" max="3840" width="15.875" style="3"/>
    <col min="3841" max="3841" width="13.375" style="3" customWidth="1"/>
    <col min="3842" max="3843" width="5.875" style="3" customWidth="1"/>
    <col min="3844" max="3845" width="15.875" style="3"/>
    <col min="3846" max="3851" width="14.625" style="3" customWidth="1"/>
    <col min="3852" max="4096" width="15.875" style="3"/>
    <col min="4097" max="4097" width="13.375" style="3" customWidth="1"/>
    <col min="4098" max="4099" width="5.875" style="3" customWidth="1"/>
    <col min="4100" max="4101" width="15.875" style="3"/>
    <col min="4102" max="4107" width="14.625" style="3" customWidth="1"/>
    <col min="4108" max="4352" width="15.875" style="3"/>
    <col min="4353" max="4353" width="13.375" style="3" customWidth="1"/>
    <col min="4354" max="4355" width="5.875" style="3" customWidth="1"/>
    <col min="4356" max="4357" width="15.875" style="3"/>
    <col min="4358" max="4363" width="14.625" style="3" customWidth="1"/>
    <col min="4364" max="4608" width="15.875" style="3"/>
    <col min="4609" max="4609" width="13.375" style="3" customWidth="1"/>
    <col min="4610" max="4611" width="5.875" style="3" customWidth="1"/>
    <col min="4612" max="4613" width="15.875" style="3"/>
    <col min="4614" max="4619" width="14.625" style="3" customWidth="1"/>
    <col min="4620" max="4864" width="15.875" style="3"/>
    <col min="4865" max="4865" width="13.375" style="3" customWidth="1"/>
    <col min="4866" max="4867" width="5.875" style="3" customWidth="1"/>
    <col min="4868" max="4869" width="15.875" style="3"/>
    <col min="4870" max="4875" width="14.625" style="3" customWidth="1"/>
    <col min="4876" max="5120" width="15.875" style="3"/>
    <col min="5121" max="5121" width="13.375" style="3" customWidth="1"/>
    <col min="5122" max="5123" width="5.875" style="3" customWidth="1"/>
    <col min="5124" max="5125" width="15.875" style="3"/>
    <col min="5126" max="5131" width="14.625" style="3" customWidth="1"/>
    <col min="5132" max="5376" width="15.875" style="3"/>
    <col min="5377" max="5377" width="13.375" style="3" customWidth="1"/>
    <col min="5378" max="5379" width="5.875" style="3" customWidth="1"/>
    <col min="5380" max="5381" width="15.875" style="3"/>
    <col min="5382" max="5387" width="14.625" style="3" customWidth="1"/>
    <col min="5388" max="5632" width="15.875" style="3"/>
    <col min="5633" max="5633" width="13.375" style="3" customWidth="1"/>
    <col min="5634" max="5635" width="5.875" style="3" customWidth="1"/>
    <col min="5636" max="5637" width="15.875" style="3"/>
    <col min="5638" max="5643" width="14.625" style="3" customWidth="1"/>
    <col min="5644" max="5888" width="15.875" style="3"/>
    <col min="5889" max="5889" width="13.375" style="3" customWidth="1"/>
    <col min="5890" max="5891" width="5.875" style="3" customWidth="1"/>
    <col min="5892" max="5893" width="15.875" style="3"/>
    <col min="5894" max="5899" width="14.625" style="3" customWidth="1"/>
    <col min="5900" max="6144" width="15.875" style="3"/>
    <col min="6145" max="6145" width="13.375" style="3" customWidth="1"/>
    <col min="6146" max="6147" width="5.875" style="3" customWidth="1"/>
    <col min="6148" max="6149" width="15.875" style="3"/>
    <col min="6150" max="6155" width="14.625" style="3" customWidth="1"/>
    <col min="6156" max="6400" width="15.875" style="3"/>
    <col min="6401" max="6401" width="13.375" style="3" customWidth="1"/>
    <col min="6402" max="6403" width="5.875" style="3" customWidth="1"/>
    <col min="6404" max="6405" width="15.875" style="3"/>
    <col min="6406" max="6411" width="14.625" style="3" customWidth="1"/>
    <col min="6412" max="6656" width="15.875" style="3"/>
    <col min="6657" max="6657" width="13.375" style="3" customWidth="1"/>
    <col min="6658" max="6659" width="5.875" style="3" customWidth="1"/>
    <col min="6660" max="6661" width="15.875" style="3"/>
    <col min="6662" max="6667" width="14.625" style="3" customWidth="1"/>
    <col min="6668" max="6912" width="15.875" style="3"/>
    <col min="6913" max="6913" width="13.375" style="3" customWidth="1"/>
    <col min="6914" max="6915" width="5.875" style="3" customWidth="1"/>
    <col min="6916" max="6917" width="15.875" style="3"/>
    <col min="6918" max="6923" width="14.625" style="3" customWidth="1"/>
    <col min="6924" max="7168" width="15.875" style="3"/>
    <col min="7169" max="7169" width="13.375" style="3" customWidth="1"/>
    <col min="7170" max="7171" width="5.875" style="3" customWidth="1"/>
    <col min="7172" max="7173" width="15.875" style="3"/>
    <col min="7174" max="7179" width="14.625" style="3" customWidth="1"/>
    <col min="7180" max="7424" width="15.875" style="3"/>
    <col min="7425" max="7425" width="13.375" style="3" customWidth="1"/>
    <col min="7426" max="7427" width="5.875" style="3" customWidth="1"/>
    <col min="7428" max="7429" width="15.875" style="3"/>
    <col min="7430" max="7435" width="14.625" style="3" customWidth="1"/>
    <col min="7436" max="7680" width="15.875" style="3"/>
    <col min="7681" max="7681" width="13.375" style="3" customWidth="1"/>
    <col min="7682" max="7683" width="5.875" style="3" customWidth="1"/>
    <col min="7684" max="7685" width="15.875" style="3"/>
    <col min="7686" max="7691" width="14.625" style="3" customWidth="1"/>
    <col min="7692" max="7936" width="15.875" style="3"/>
    <col min="7937" max="7937" width="13.375" style="3" customWidth="1"/>
    <col min="7938" max="7939" width="5.875" style="3" customWidth="1"/>
    <col min="7940" max="7941" width="15.875" style="3"/>
    <col min="7942" max="7947" width="14.625" style="3" customWidth="1"/>
    <col min="7948" max="8192" width="15.875" style="3"/>
    <col min="8193" max="8193" width="13.375" style="3" customWidth="1"/>
    <col min="8194" max="8195" width="5.875" style="3" customWidth="1"/>
    <col min="8196" max="8197" width="15.875" style="3"/>
    <col min="8198" max="8203" width="14.625" style="3" customWidth="1"/>
    <col min="8204" max="8448" width="15.875" style="3"/>
    <col min="8449" max="8449" width="13.375" style="3" customWidth="1"/>
    <col min="8450" max="8451" width="5.875" style="3" customWidth="1"/>
    <col min="8452" max="8453" width="15.875" style="3"/>
    <col min="8454" max="8459" width="14.625" style="3" customWidth="1"/>
    <col min="8460" max="8704" width="15.875" style="3"/>
    <col min="8705" max="8705" width="13.375" style="3" customWidth="1"/>
    <col min="8706" max="8707" width="5.875" style="3" customWidth="1"/>
    <col min="8708" max="8709" width="15.875" style="3"/>
    <col min="8710" max="8715" width="14.625" style="3" customWidth="1"/>
    <col min="8716" max="8960" width="15.875" style="3"/>
    <col min="8961" max="8961" width="13.375" style="3" customWidth="1"/>
    <col min="8962" max="8963" width="5.875" style="3" customWidth="1"/>
    <col min="8964" max="8965" width="15.875" style="3"/>
    <col min="8966" max="8971" width="14.625" style="3" customWidth="1"/>
    <col min="8972" max="9216" width="15.875" style="3"/>
    <col min="9217" max="9217" width="13.375" style="3" customWidth="1"/>
    <col min="9218" max="9219" width="5.875" style="3" customWidth="1"/>
    <col min="9220" max="9221" width="15.875" style="3"/>
    <col min="9222" max="9227" width="14.625" style="3" customWidth="1"/>
    <col min="9228" max="9472" width="15.875" style="3"/>
    <col min="9473" max="9473" width="13.375" style="3" customWidth="1"/>
    <col min="9474" max="9475" width="5.875" style="3" customWidth="1"/>
    <col min="9476" max="9477" width="15.875" style="3"/>
    <col min="9478" max="9483" width="14.625" style="3" customWidth="1"/>
    <col min="9484" max="9728" width="15.875" style="3"/>
    <col min="9729" max="9729" width="13.375" style="3" customWidth="1"/>
    <col min="9730" max="9731" width="5.875" style="3" customWidth="1"/>
    <col min="9732" max="9733" width="15.875" style="3"/>
    <col min="9734" max="9739" width="14.625" style="3" customWidth="1"/>
    <col min="9740" max="9984" width="15.875" style="3"/>
    <col min="9985" max="9985" width="13.375" style="3" customWidth="1"/>
    <col min="9986" max="9987" width="5.875" style="3" customWidth="1"/>
    <col min="9988" max="9989" width="15.875" style="3"/>
    <col min="9990" max="9995" width="14.625" style="3" customWidth="1"/>
    <col min="9996" max="10240" width="15.875" style="3"/>
    <col min="10241" max="10241" width="13.375" style="3" customWidth="1"/>
    <col min="10242" max="10243" width="5.875" style="3" customWidth="1"/>
    <col min="10244" max="10245" width="15.875" style="3"/>
    <col min="10246" max="10251" width="14.625" style="3" customWidth="1"/>
    <col min="10252" max="10496" width="15.875" style="3"/>
    <col min="10497" max="10497" width="13.375" style="3" customWidth="1"/>
    <col min="10498" max="10499" width="5.875" style="3" customWidth="1"/>
    <col min="10500" max="10501" width="15.875" style="3"/>
    <col min="10502" max="10507" width="14.625" style="3" customWidth="1"/>
    <col min="10508" max="10752" width="15.875" style="3"/>
    <col min="10753" max="10753" width="13.375" style="3" customWidth="1"/>
    <col min="10754" max="10755" width="5.875" style="3" customWidth="1"/>
    <col min="10756" max="10757" width="15.875" style="3"/>
    <col min="10758" max="10763" width="14.625" style="3" customWidth="1"/>
    <col min="10764" max="11008" width="15.875" style="3"/>
    <col min="11009" max="11009" width="13.375" style="3" customWidth="1"/>
    <col min="11010" max="11011" width="5.875" style="3" customWidth="1"/>
    <col min="11012" max="11013" width="15.875" style="3"/>
    <col min="11014" max="11019" width="14.625" style="3" customWidth="1"/>
    <col min="11020" max="11264" width="15.875" style="3"/>
    <col min="11265" max="11265" width="13.375" style="3" customWidth="1"/>
    <col min="11266" max="11267" width="5.875" style="3" customWidth="1"/>
    <col min="11268" max="11269" width="15.875" style="3"/>
    <col min="11270" max="11275" width="14.625" style="3" customWidth="1"/>
    <col min="11276" max="11520" width="15.875" style="3"/>
    <col min="11521" max="11521" width="13.375" style="3" customWidth="1"/>
    <col min="11522" max="11523" width="5.875" style="3" customWidth="1"/>
    <col min="11524" max="11525" width="15.875" style="3"/>
    <col min="11526" max="11531" width="14.625" style="3" customWidth="1"/>
    <col min="11532" max="11776" width="15.875" style="3"/>
    <col min="11777" max="11777" width="13.375" style="3" customWidth="1"/>
    <col min="11778" max="11779" width="5.875" style="3" customWidth="1"/>
    <col min="11780" max="11781" width="15.875" style="3"/>
    <col min="11782" max="11787" width="14.625" style="3" customWidth="1"/>
    <col min="11788" max="12032" width="15.875" style="3"/>
    <col min="12033" max="12033" width="13.375" style="3" customWidth="1"/>
    <col min="12034" max="12035" width="5.875" style="3" customWidth="1"/>
    <col min="12036" max="12037" width="15.875" style="3"/>
    <col min="12038" max="12043" width="14.625" style="3" customWidth="1"/>
    <col min="12044" max="12288" width="15.875" style="3"/>
    <col min="12289" max="12289" width="13.375" style="3" customWidth="1"/>
    <col min="12290" max="12291" width="5.875" style="3" customWidth="1"/>
    <col min="12292" max="12293" width="15.875" style="3"/>
    <col min="12294" max="12299" width="14.625" style="3" customWidth="1"/>
    <col min="12300" max="12544" width="15.875" style="3"/>
    <col min="12545" max="12545" width="13.375" style="3" customWidth="1"/>
    <col min="12546" max="12547" width="5.875" style="3" customWidth="1"/>
    <col min="12548" max="12549" width="15.875" style="3"/>
    <col min="12550" max="12555" width="14.625" style="3" customWidth="1"/>
    <col min="12556" max="12800" width="15.875" style="3"/>
    <col min="12801" max="12801" width="13.375" style="3" customWidth="1"/>
    <col min="12802" max="12803" width="5.875" style="3" customWidth="1"/>
    <col min="12804" max="12805" width="15.875" style="3"/>
    <col min="12806" max="12811" width="14.625" style="3" customWidth="1"/>
    <col min="12812" max="13056" width="15.875" style="3"/>
    <col min="13057" max="13057" width="13.375" style="3" customWidth="1"/>
    <col min="13058" max="13059" width="5.875" style="3" customWidth="1"/>
    <col min="13060" max="13061" width="15.875" style="3"/>
    <col min="13062" max="13067" width="14.625" style="3" customWidth="1"/>
    <col min="13068" max="13312" width="15.875" style="3"/>
    <col min="13313" max="13313" width="13.375" style="3" customWidth="1"/>
    <col min="13314" max="13315" width="5.875" style="3" customWidth="1"/>
    <col min="13316" max="13317" width="15.875" style="3"/>
    <col min="13318" max="13323" width="14.625" style="3" customWidth="1"/>
    <col min="13324" max="13568" width="15.875" style="3"/>
    <col min="13569" max="13569" width="13.375" style="3" customWidth="1"/>
    <col min="13570" max="13571" width="5.875" style="3" customWidth="1"/>
    <col min="13572" max="13573" width="15.875" style="3"/>
    <col min="13574" max="13579" width="14.625" style="3" customWidth="1"/>
    <col min="13580" max="13824" width="15.875" style="3"/>
    <col min="13825" max="13825" width="13.375" style="3" customWidth="1"/>
    <col min="13826" max="13827" width="5.875" style="3" customWidth="1"/>
    <col min="13828" max="13829" width="15.875" style="3"/>
    <col min="13830" max="13835" width="14.625" style="3" customWidth="1"/>
    <col min="13836" max="14080" width="15.875" style="3"/>
    <col min="14081" max="14081" width="13.375" style="3" customWidth="1"/>
    <col min="14082" max="14083" width="5.875" style="3" customWidth="1"/>
    <col min="14084" max="14085" width="15.875" style="3"/>
    <col min="14086" max="14091" width="14.625" style="3" customWidth="1"/>
    <col min="14092" max="14336" width="15.875" style="3"/>
    <col min="14337" max="14337" width="13.375" style="3" customWidth="1"/>
    <col min="14338" max="14339" width="5.875" style="3" customWidth="1"/>
    <col min="14340" max="14341" width="15.875" style="3"/>
    <col min="14342" max="14347" width="14.625" style="3" customWidth="1"/>
    <col min="14348" max="14592" width="15.875" style="3"/>
    <col min="14593" max="14593" width="13.375" style="3" customWidth="1"/>
    <col min="14594" max="14595" width="5.875" style="3" customWidth="1"/>
    <col min="14596" max="14597" width="15.875" style="3"/>
    <col min="14598" max="14603" width="14.625" style="3" customWidth="1"/>
    <col min="14604" max="14848" width="15.875" style="3"/>
    <col min="14849" max="14849" width="13.375" style="3" customWidth="1"/>
    <col min="14850" max="14851" width="5.875" style="3" customWidth="1"/>
    <col min="14852" max="14853" width="15.875" style="3"/>
    <col min="14854" max="14859" width="14.625" style="3" customWidth="1"/>
    <col min="14860" max="15104" width="15.875" style="3"/>
    <col min="15105" max="15105" width="13.375" style="3" customWidth="1"/>
    <col min="15106" max="15107" width="5.875" style="3" customWidth="1"/>
    <col min="15108" max="15109" width="15.875" style="3"/>
    <col min="15110" max="15115" width="14.625" style="3" customWidth="1"/>
    <col min="15116" max="15360" width="15.875" style="3"/>
    <col min="15361" max="15361" width="13.375" style="3" customWidth="1"/>
    <col min="15362" max="15363" width="5.875" style="3" customWidth="1"/>
    <col min="15364" max="15365" width="15.875" style="3"/>
    <col min="15366" max="15371" width="14.625" style="3" customWidth="1"/>
    <col min="15372" max="15616" width="15.875" style="3"/>
    <col min="15617" max="15617" width="13.375" style="3" customWidth="1"/>
    <col min="15618" max="15619" width="5.875" style="3" customWidth="1"/>
    <col min="15620" max="15621" width="15.875" style="3"/>
    <col min="15622" max="15627" width="14.625" style="3" customWidth="1"/>
    <col min="15628" max="15872" width="15.875" style="3"/>
    <col min="15873" max="15873" width="13.375" style="3" customWidth="1"/>
    <col min="15874" max="15875" width="5.875" style="3" customWidth="1"/>
    <col min="15876" max="15877" width="15.875" style="3"/>
    <col min="15878" max="15883" width="14.625" style="3" customWidth="1"/>
    <col min="15884" max="16128" width="15.875" style="3"/>
    <col min="16129" max="16129" width="13.375" style="3" customWidth="1"/>
    <col min="16130" max="16131" width="5.875" style="3" customWidth="1"/>
    <col min="16132" max="16133" width="15.875" style="3"/>
    <col min="16134" max="16139" width="14.625" style="3" customWidth="1"/>
    <col min="16140" max="16384" width="15.875" style="3"/>
  </cols>
  <sheetData>
    <row r="6" spans="2:11" ht="18" thickBot="1" x14ac:dyDescent="0.25">
      <c r="B6" s="6"/>
      <c r="C6" s="6"/>
      <c r="D6" s="6"/>
      <c r="E6" s="6"/>
      <c r="F6" s="44" t="s">
        <v>619</v>
      </c>
      <c r="G6" s="6"/>
      <c r="H6" s="6"/>
      <c r="I6" s="6"/>
      <c r="J6" s="7" t="s">
        <v>8</v>
      </c>
      <c r="K6" s="6"/>
    </row>
    <row r="7" spans="2:11" x14ac:dyDescent="0.2"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9">
        <v>2000</v>
      </c>
    </row>
    <row r="8" spans="2:11" x14ac:dyDescent="0.2">
      <c r="B8" s="11"/>
      <c r="C8" s="11"/>
      <c r="D8" s="11"/>
      <c r="E8" s="11"/>
      <c r="F8" s="12" t="s">
        <v>14</v>
      </c>
      <c r="G8" s="12" t="s">
        <v>15</v>
      </c>
      <c r="H8" s="12" t="s">
        <v>16</v>
      </c>
      <c r="I8" s="12" t="s">
        <v>17</v>
      </c>
      <c r="J8" s="12" t="s">
        <v>18</v>
      </c>
      <c r="K8" s="12" t="s">
        <v>19</v>
      </c>
    </row>
    <row r="9" spans="2:11" x14ac:dyDescent="0.2">
      <c r="F9" s="13"/>
    </row>
    <row r="10" spans="2:11" x14ac:dyDescent="0.2">
      <c r="B10" s="1" t="s">
        <v>528</v>
      </c>
      <c r="F10" s="15"/>
    </row>
    <row r="11" spans="2:11" x14ac:dyDescent="0.2">
      <c r="B11" s="1"/>
      <c r="C11" s="1" t="s">
        <v>620</v>
      </c>
      <c r="F11" s="16">
        <v>1453</v>
      </c>
      <c r="G11" s="17">
        <v>1392.0940000000001</v>
      </c>
      <c r="H11" s="17">
        <v>1524.644</v>
      </c>
      <c r="I11" s="17">
        <v>1517.2719999999999</v>
      </c>
      <c r="J11" s="17">
        <v>1434.383</v>
      </c>
      <c r="K11" s="17">
        <v>1438.8989999999999</v>
      </c>
    </row>
    <row r="12" spans="2:11" x14ac:dyDescent="0.2">
      <c r="C12" s="1" t="s">
        <v>621</v>
      </c>
      <c r="F12" s="16">
        <v>43</v>
      </c>
      <c r="G12" s="17">
        <v>19.439</v>
      </c>
      <c r="H12" s="17">
        <v>19.335000000000001</v>
      </c>
      <c r="I12" s="17">
        <v>21.504999999999999</v>
      </c>
      <c r="J12" s="17">
        <v>14.378</v>
      </c>
      <c r="K12" s="17">
        <v>39.164999999999999</v>
      </c>
    </row>
    <row r="13" spans="2:11" x14ac:dyDescent="0.2">
      <c r="C13" s="1" t="s">
        <v>622</v>
      </c>
      <c r="F13" s="16">
        <v>980</v>
      </c>
      <c r="G13" s="17">
        <v>979.45086100000003</v>
      </c>
      <c r="H13" s="17">
        <v>1056.367</v>
      </c>
      <c r="I13" s="17">
        <v>1035.4549999999999</v>
      </c>
      <c r="J13" s="17">
        <v>1033.002</v>
      </c>
      <c r="K13" s="17">
        <v>1047.798</v>
      </c>
    </row>
    <row r="14" spans="2:11" x14ac:dyDescent="0.2">
      <c r="C14" s="1" t="s">
        <v>623</v>
      </c>
      <c r="F14" s="16">
        <v>419</v>
      </c>
      <c r="G14" s="17">
        <v>401.09699999999998</v>
      </c>
      <c r="H14" s="17">
        <v>390.20299999999997</v>
      </c>
      <c r="I14" s="17">
        <v>374.30200000000002</v>
      </c>
      <c r="J14" s="17">
        <v>358.94900000000001</v>
      </c>
      <c r="K14" s="17">
        <v>336.03300000000002</v>
      </c>
    </row>
    <row r="15" spans="2:11" x14ac:dyDescent="0.2">
      <c r="B15" s="1" t="s">
        <v>624</v>
      </c>
      <c r="F15" s="16"/>
    </row>
    <row r="16" spans="2:11" x14ac:dyDescent="0.2">
      <c r="B16" s="1"/>
      <c r="C16" s="1" t="s">
        <v>625</v>
      </c>
      <c r="F16" s="16">
        <v>926</v>
      </c>
      <c r="G16" s="17">
        <v>929.96900000000005</v>
      </c>
      <c r="H16" s="17">
        <v>929.25900000000001</v>
      </c>
      <c r="I16" s="17">
        <v>890.173</v>
      </c>
      <c r="J16" s="17">
        <v>909.94</v>
      </c>
      <c r="K16" s="17">
        <v>861.94799999999998</v>
      </c>
    </row>
    <row r="17" spans="2:11" x14ac:dyDescent="0.2">
      <c r="C17" s="1" t="s">
        <v>621</v>
      </c>
      <c r="F17" s="16">
        <v>54</v>
      </c>
      <c r="G17" s="17">
        <v>44.305</v>
      </c>
      <c r="H17" s="17">
        <v>44.048999999999999</v>
      </c>
      <c r="I17" s="17">
        <v>47.854999999999997</v>
      </c>
      <c r="J17" s="17">
        <v>39.616999999999997</v>
      </c>
      <c r="K17" s="17">
        <v>35.155999999999999</v>
      </c>
    </row>
    <row r="18" spans="2:11" x14ac:dyDescent="0.2">
      <c r="C18" s="1" t="s">
        <v>622</v>
      </c>
      <c r="F18" s="16">
        <v>763</v>
      </c>
      <c r="G18" s="17">
        <v>763.84</v>
      </c>
      <c r="H18" s="17">
        <v>746.822</v>
      </c>
      <c r="I18" s="17">
        <v>695.09</v>
      </c>
      <c r="J18" s="17">
        <v>727.92700000000002</v>
      </c>
      <c r="K18" s="17">
        <v>738.86</v>
      </c>
    </row>
    <row r="19" spans="2:11" x14ac:dyDescent="0.2">
      <c r="C19" s="1" t="s">
        <v>623</v>
      </c>
      <c r="F19" s="16">
        <v>81</v>
      </c>
      <c r="G19" s="17">
        <v>75.153000000000006</v>
      </c>
      <c r="H19" s="17">
        <v>70.522000000000006</v>
      </c>
      <c r="I19" s="17">
        <v>66.793999999999997</v>
      </c>
      <c r="J19" s="17">
        <v>58.584000000000003</v>
      </c>
      <c r="K19" s="17">
        <v>58.795999999999999</v>
      </c>
    </row>
    <row r="20" spans="2:11" x14ac:dyDescent="0.2">
      <c r="B20" s="1" t="s">
        <v>626</v>
      </c>
      <c r="F20" s="16"/>
    </row>
    <row r="21" spans="2:11" x14ac:dyDescent="0.2">
      <c r="B21" s="1"/>
      <c r="C21" s="1" t="s">
        <v>627</v>
      </c>
      <c r="F21" s="16">
        <v>3524</v>
      </c>
      <c r="G21" s="17">
        <v>3496.6080000000002</v>
      </c>
      <c r="H21" s="17">
        <v>3410.3910000000001</v>
      </c>
      <c r="I21" s="17">
        <v>730.27499999999998</v>
      </c>
      <c r="J21" s="17">
        <v>393.404</v>
      </c>
      <c r="K21" s="17">
        <v>2048.6170000000002</v>
      </c>
    </row>
    <row r="22" spans="2:11" x14ac:dyDescent="0.2">
      <c r="C22" s="1" t="s">
        <v>621</v>
      </c>
      <c r="F22" s="16">
        <v>538</v>
      </c>
      <c r="G22" s="17">
        <v>7.3179999999999996</v>
      </c>
      <c r="H22" s="17">
        <v>6.7720000000000002</v>
      </c>
      <c r="I22" s="17">
        <v>2.9689999999999999</v>
      </c>
      <c r="J22" s="17">
        <v>5.7469999999999999</v>
      </c>
      <c r="K22" s="17">
        <v>19.297000000000001</v>
      </c>
    </row>
    <row r="23" spans="2:11" x14ac:dyDescent="0.2">
      <c r="C23" s="1" t="s">
        <v>622</v>
      </c>
      <c r="F23" s="16">
        <v>3883</v>
      </c>
      <c r="G23" s="17">
        <v>3074.4690000000001</v>
      </c>
      <c r="H23" s="17">
        <v>3040.6239999999998</v>
      </c>
      <c r="I23" s="17">
        <v>644.48199999999997</v>
      </c>
      <c r="J23" s="17">
        <v>187.149</v>
      </c>
      <c r="K23" s="17">
        <v>2324.3739999999998</v>
      </c>
    </row>
    <row r="24" spans="2:11" x14ac:dyDescent="0.2">
      <c r="C24" s="1" t="s">
        <v>623</v>
      </c>
      <c r="F24" s="18" t="s">
        <v>80</v>
      </c>
      <c r="G24" s="19" t="s">
        <v>80</v>
      </c>
      <c r="H24" s="19" t="s">
        <v>80</v>
      </c>
      <c r="I24" s="19" t="s">
        <v>80</v>
      </c>
      <c r="J24" s="17">
        <v>6.2E-2</v>
      </c>
      <c r="K24" s="19" t="s">
        <v>80</v>
      </c>
    </row>
    <row r="25" spans="2:11" x14ac:dyDescent="0.2">
      <c r="B25" s="1" t="s">
        <v>628</v>
      </c>
      <c r="F25" s="15"/>
    </row>
    <row r="26" spans="2:11" x14ac:dyDescent="0.2">
      <c r="B26" s="1"/>
      <c r="C26" s="1" t="s">
        <v>629</v>
      </c>
      <c r="F26" s="18" t="s">
        <v>80</v>
      </c>
      <c r="G26" s="17">
        <v>1209.8209999999999</v>
      </c>
      <c r="H26" s="17">
        <v>83.144000000000005</v>
      </c>
      <c r="I26" s="17">
        <v>81.584000000000003</v>
      </c>
      <c r="J26" s="17">
        <v>80.463999999999999</v>
      </c>
      <c r="K26" s="17">
        <v>69.221999999999994</v>
      </c>
    </row>
    <row r="27" spans="2:11" x14ac:dyDescent="0.2">
      <c r="C27" s="1" t="s">
        <v>621</v>
      </c>
      <c r="F27" s="16">
        <v>1</v>
      </c>
      <c r="G27" s="17">
        <v>9.3510000000000009</v>
      </c>
      <c r="H27" s="17">
        <v>19.295000000000002</v>
      </c>
      <c r="I27" s="17">
        <v>19.766999999999999</v>
      </c>
      <c r="J27" s="17">
        <v>19.462</v>
      </c>
      <c r="K27" s="17">
        <v>18.832000000000001</v>
      </c>
    </row>
    <row r="28" spans="2:11" x14ac:dyDescent="0.2">
      <c r="C28" s="1" t="s">
        <v>622</v>
      </c>
      <c r="F28" s="18" t="s">
        <v>80</v>
      </c>
      <c r="G28" s="17">
        <v>1208.116</v>
      </c>
      <c r="H28" s="17">
        <v>138.22499999999999</v>
      </c>
      <c r="I28" s="17">
        <v>137.911</v>
      </c>
      <c r="J28" s="17">
        <v>140.31299999999999</v>
      </c>
      <c r="K28" s="17">
        <v>137.08000000000001</v>
      </c>
    </row>
    <row r="29" spans="2:11" x14ac:dyDescent="0.2">
      <c r="C29" s="1" t="s">
        <v>623</v>
      </c>
      <c r="F29" s="18" t="s">
        <v>80</v>
      </c>
      <c r="G29" s="17">
        <v>14.699</v>
      </c>
      <c r="H29" s="17">
        <v>31.686</v>
      </c>
      <c r="I29" s="17">
        <v>31.57</v>
      </c>
      <c r="J29" s="17">
        <v>30.952000000000002</v>
      </c>
      <c r="K29" s="17">
        <v>29.64</v>
      </c>
    </row>
    <row r="30" spans="2:11" x14ac:dyDescent="0.2">
      <c r="B30" s="1" t="s">
        <v>630</v>
      </c>
      <c r="F30" s="16"/>
    </row>
    <row r="31" spans="2:11" x14ac:dyDescent="0.2">
      <c r="B31" s="1"/>
      <c r="C31" s="1" t="s">
        <v>631</v>
      </c>
      <c r="F31" s="18" t="s">
        <v>80</v>
      </c>
      <c r="G31" s="19" t="s">
        <v>80</v>
      </c>
      <c r="H31" s="19" t="s">
        <v>80</v>
      </c>
      <c r="I31" s="19" t="s">
        <v>80</v>
      </c>
      <c r="J31" s="19" t="s">
        <v>80</v>
      </c>
      <c r="K31" s="19" t="s">
        <v>80</v>
      </c>
    </row>
    <row r="32" spans="2:11" x14ac:dyDescent="0.2">
      <c r="C32" s="1" t="s">
        <v>621</v>
      </c>
      <c r="F32" s="18" t="s">
        <v>80</v>
      </c>
      <c r="G32" s="17">
        <v>2.7900000000000001E-4</v>
      </c>
      <c r="H32" s="17">
        <v>0.125</v>
      </c>
      <c r="I32" s="17">
        <v>0.44500000000000001</v>
      </c>
      <c r="J32" s="17">
        <v>0.32900000000000001</v>
      </c>
      <c r="K32" s="17">
        <v>0.78800000000000003</v>
      </c>
    </row>
    <row r="33" spans="1:11" x14ac:dyDescent="0.2">
      <c r="C33" s="1" t="s">
        <v>622</v>
      </c>
      <c r="F33" s="18" t="s">
        <v>80</v>
      </c>
      <c r="G33" s="19" t="s">
        <v>80</v>
      </c>
      <c r="H33" s="19" t="s">
        <v>80</v>
      </c>
      <c r="I33" s="19" t="s">
        <v>80</v>
      </c>
      <c r="J33" s="19" t="s">
        <v>80</v>
      </c>
      <c r="K33" s="19" t="s">
        <v>80</v>
      </c>
    </row>
    <row r="34" spans="1:11" x14ac:dyDescent="0.2">
      <c r="C34" s="1" t="s">
        <v>623</v>
      </c>
      <c r="F34" s="18" t="s">
        <v>80</v>
      </c>
      <c r="G34" s="19" t="s">
        <v>80</v>
      </c>
      <c r="H34" s="19" t="s">
        <v>80</v>
      </c>
      <c r="I34" s="19" t="s">
        <v>80</v>
      </c>
      <c r="J34" s="19" t="s">
        <v>80</v>
      </c>
      <c r="K34" s="19" t="s">
        <v>80</v>
      </c>
    </row>
    <row r="35" spans="1:11" x14ac:dyDescent="0.2">
      <c r="B35" s="1" t="s">
        <v>632</v>
      </c>
      <c r="F35" s="16"/>
    </row>
    <row r="36" spans="1:11" x14ac:dyDescent="0.2">
      <c r="B36" s="1"/>
      <c r="C36" s="1" t="s">
        <v>633</v>
      </c>
      <c r="F36" s="16">
        <v>1347</v>
      </c>
      <c r="G36" s="17">
        <v>1350.7128600000001</v>
      </c>
      <c r="H36" s="17">
        <v>1325.296</v>
      </c>
      <c r="I36" s="17">
        <v>1294.5309999999999</v>
      </c>
      <c r="J36" s="17">
        <v>1247.1289999999999</v>
      </c>
      <c r="K36" s="17">
        <v>1264.817</v>
      </c>
    </row>
    <row r="37" spans="1:11" x14ac:dyDescent="0.2">
      <c r="C37" s="1" t="s">
        <v>634</v>
      </c>
      <c r="F37" s="16">
        <v>545</v>
      </c>
      <c r="G37" s="17">
        <v>585.63820799999996</v>
      </c>
      <c r="H37" s="17">
        <v>629.04600000000005</v>
      </c>
      <c r="I37" s="17">
        <v>658.18100000000004</v>
      </c>
      <c r="J37" s="17">
        <v>670.01800000000003</v>
      </c>
      <c r="K37" s="17">
        <v>728.02099999999996</v>
      </c>
    </row>
    <row r="38" spans="1:11" x14ac:dyDescent="0.2">
      <c r="C38" s="1" t="s">
        <v>635</v>
      </c>
      <c r="F38" s="16">
        <v>1884</v>
      </c>
      <c r="G38" s="17">
        <v>1929.780027</v>
      </c>
      <c r="H38" s="17">
        <v>1949.3130000000001</v>
      </c>
      <c r="I38" s="17">
        <v>1948.8520000000001</v>
      </c>
      <c r="J38" s="17">
        <v>1910.5540000000001</v>
      </c>
      <c r="K38" s="17">
        <v>1991.0709999999999</v>
      </c>
    </row>
    <row r="39" spans="1:11" x14ac:dyDescent="0.2">
      <c r="C39" s="1" t="s">
        <v>636</v>
      </c>
      <c r="F39" s="16">
        <v>8</v>
      </c>
      <c r="G39" s="17">
        <v>6.5710410000000001</v>
      </c>
      <c r="H39" s="17">
        <v>5.0289999999999999</v>
      </c>
      <c r="I39" s="17">
        <v>3.86</v>
      </c>
      <c r="J39" s="17">
        <v>6.593</v>
      </c>
      <c r="K39" s="17">
        <v>1.7669999999999999</v>
      </c>
    </row>
    <row r="40" spans="1:11" ht="18" thickBot="1" x14ac:dyDescent="0.25">
      <c r="B40" s="6"/>
      <c r="C40" s="6"/>
      <c r="D40" s="6"/>
      <c r="E40" s="6"/>
      <c r="F40" s="22"/>
      <c r="G40" s="6"/>
      <c r="H40" s="6"/>
      <c r="I40" s="6"/>
      <c r="J40" s="6"/>
      <c r="K40" s="6"/>
    </row>
    <row r="41" spans="1:11" x14ac:dyDescent="0.2">
      <c r="E41" s="1" t="s">
        <v>618</v>
      </c>
    </row>
    <row r="42" spans="1:11" x14ac:dyDescent="0.2">
      <c r="A42" s="1"/>
    </row>
    <row r="43" spans="1:11" x14ac:dyDescent="0.2">
      <c r="A43" s="1"/>
      <c r="B43" s="2"/>
      <c r="C43" s="2"/>
      <c r="F43" s="2"/>
      <c r="G43" s="2"/>
      <c r="H43" s="2"/>
      <c r="I43" s="2"/>
      <c r="J43" s="2"/>
    </row>
    <row r="44" spans="1:11" x14ac:dyDescent="0.2">
      <c r="B44" s="2"/>
      <c r="C44" s="2"/>
      <c r="D44" s="2"/>
      <c r="F44" s="2"/>
      <c r="G44" s="2"/>
      <c r="H44" s="2"/>
      <c r="I44" s="2"/>
      <c r="J44" s="2"/>
    </row>
    <row r="45" spans="1:11" x14ac:dyDescent="0.2">
      <c r="B45" s="2"/>
      <c r="C45" s="2"/>
      <c r="D45" s="2"/>
      <c r="F45" s="2"/>
      <c r="G45" s="2"/>
      <c r="H45" s="2"/>
      <c r="I45" s="2"/>
      <c r="J45" s="2"/>
    </row>
    <row r="47" spans="1:11" x14ac:dyDescent="0.2">
      <c r="B47" s="2"/>
      <c r="C47" s="2"/>
      <c r="D47" s="2"/>
      <c r="F47" s="2"/>
      <c r="G47" s="2"/>
      <c r="H47" s="2"/>
      <c r="I47" s="2"/>
      <c r="J47" s="2"/>
    </row>
    <row r="107" spans="1:1" x14ac:dyDescent="0.2">
      <c r="A107" s="1"/>
    </row>
    <row r="147" spans="12:12" x14ac:dyDescent="0.2">
      <c r="L147" s="23"/>
    </row>
    <row r="148" spans="12:12" x14ac:dyDescent="0.2">
      <c r="L148" s="23"/>
    </row>
    <row r="180" spans="12:12" x14ac:dyDescent="0.2">
      <c r="L180" s="23"/>
    </row>
    <row r="181" spans="12:12" x14ac:dyDescent="0.2">
      <c r="L181" s="23"/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  <rowBreaks count="1" manualBreakCount="1">
    <brk id="4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76"/>
  <sheetViews>
    <sheetView showGridLines="0" zoomScale="75" zoomScaleNormal="75" workbookViewId="0">
      <selection activeCell="E29" sqref="E29"/>
    </sheetView>
  </sheetViews>
  <sheetFormatPr defaultColWidth="15.875" defaultRowHeight="17.25" x14ac:dyDescent="0.2"/>
  <cols>
    <col min="1" max="1" width="13.375" style="3" customWidth="1"/>
    <col min="2" max="3" width="5.875" style="3" customWidth="1"/>
    <col min="4" max="5" width="15.875" style="3"/>
    <col min="6" max="11" width="14.625" style="3" customWidth="1"/>
    <col min="12" max="256" width="15.875" style="3"/>
    <col min="257" max="257" width="13.375" style="3" customWidth="1"/>
    <col min="258" max="259" width="5.875" style="3" customWidth="1"/>
    <col min="260" max="261" width="15.875" style="3"/>
    <col min="262" max="267" width="14.625" style="3" customWidth="1"/>
    <col min="268" max="512" width="15.875" style="3"/>
    <col min="513" max="513" width="13.375" style="3" customWidth="1"/>
    <col min="514" max="515" width="5.875" style="3" customWidth="1"/>
    <col min="516" max="517" width="15.875" style="3"/>
    <col min="518" max="523" width="14.625" style="3" customWidth="1"/>
    <col min="524" max="768" width="15.875" style="3"/>
    <col min="769" max="769" width="13.375" style="3" customWidth="1"/>
    <col min="770" max="771" width="5.875" style="3" customWidth="1"/>
    <col min="772" max="773" width="15.875" style="3"/>
    <col min="774" max="779" width="14.625" style="3" customWidth="1"/>
    <col min="780" max="1024" width="15.875" style="3"/>
    <col min="1025" max="1025" width="13.375" style="3" customWidth="1"/>
    <col min="1026" max="1027" width="5.875" style="3" customWidth="1"/>
    <col min="1028" max="1029" width="15.875" style="3"/>
    <col min="1030" max="1035" width="14.625" style="3" customWidth="1"/>
    <col min="1036" max="1280" width="15.875" style="3"/>
    <col min="1281" max="1281" width="13.375" style="3" customWidth="1"/>
    <col min="1282" max="1283" width="5.875" style="3" customWidth="1"/>
    <col min="1284" max="1285" width="15.875" style="3"/>
    <col min="1286" max="1291" width="14.625" style="3" customWidth="1"/>
    <col min="1292" max="1536" width="15.875" style="3"/>
    <col min="1537" max="1537" width="13.375" style="3" customWidth="1"/>
    <col min="1538" max="1539" width="5.875" style="3" customWidth="1"/>
    <col min="1540" max="1541" width="15.875" style="3"/>
    <col min="1542" max="1547" width="14.625" style="3" customWidth="1"/>
    <col min="1548" max="1792" width="15.875" style="3"/>
    <col min="1793" max="1793" width="13.375" style="3" customWidth="1"/>
    <col min="1794" max="1795" width="5.875" style="3" customWidth="1"/>
    <col min="1796" max="1797" width="15.875" style="3"/>
    <col min="1798" max="1803" width="14.625" style="3" customWidth="1"/>
    <col min="1804" max="2048" width="15.875" style="3"/>
    <col min="2049" max="2049" width="13.375" style="3" customWidth="1"/>
    <col min="2050" max="2051" width="5.875" style="3" customWidth="1"/>
    <col min="2052" max="2053" width="15.875" style="3"/>
    <col min="2054" max="2059" width="14.625" style="3" customWidth="1"/>
    <col min="2060" max="2304" width="15.875" style="3"/>
    <col min="2305" max="2305" width="13.375" style="3" customWidth="1"/>
    <col min="2306" max="2307" width="5.875" style="3" customWidth="1"/>
    <col min="2308" max="2309" width="15.875" style="3"/>
    <col min="2310" max="2315" width="14.625" style="3" customWidth="1"/>
    <col min="2316" max="2560" width="15.875" style="3"/>
    <col min="2561" max="2561" width="13.375" style="3" customWidth="1"/>
    <col min="2562" max="2563" width="5.875" style="3" customWidth="1"/>
    <col min="2564" max="2565" width="15.875" style="3"/>
    <col min="2566" max="2571" width="14.625" style="3" customWidth="1"/>
    <col min="2572" max="2816" width="15.875" style="3"/>
    <col min="2817" max="2817" width="13.375" style="3" customWidth="1"/>
    <col min="2818" max="2819" width="5.875" style="3" customWidth="1"/>
    <col min="2820" max="2821" width="15.875" style="3"/>
    <col min="2822" max="2827" width="14.625" style="3" customWidth="1"/>
    <col min="2828" max="3072" width="15.875" style="3"/>
    <col min="3073" max="3073" width="13.375" style="3" customWidth="1"/>
    <col min="3074" max="3075" width="5.875" style="3" customWidth="1"/>
    <col min="3076" max="3077" width="15.875" style="3"/>
    <col min="3078" max="3083" width="14.625" style="3" customWidth="1"/>
    <col min="3084" max="3328" width="15.875" style="3"/>
    <col min="3329" max="3329" width="13.375" style="3" customWidth="1"/>
    <col min="3330" max="3331" width="5.875" style="3" customWidth="1"/>
    <col min="3332" max="3333" width="15.875" style="3"/>
    <col min="3334" max="3339" width="14.625" style="3" customWidth="1"/>
    <col min="3340" max="3584" width="15.875" style="3"/>
    <col min="3585" max="3585" width="13.375" style="3" customWidth="1"/>
    <col min="3586" max="3587" width="5.875" style="3" customWidth="1"/>
    <col min="3588" max="3589" width="15.875" style="3"/>
    <col min="3590" max="3595" width="14.625" style="3" customWidth="1"/>
    <col min="3596" max="3840" width="15.875" style="3"/>
    <col min="3841" max="3841" width="13.375" style="3" customWidth="1"/>
    <col min="3842" max="3843" width="5.875" style="3" customWidth="1"/>
    <col min="3844" max="3845" width="15.875" style="3"/>
    <col min="3846" max="3851" width="14.625" style="3" customWidth="1"/>
    <col min="3852" max="4096" width="15.875" style="3"/>
    <col min="4097" max="4097" width="13.375" style="3" customWidth="1"/>
    <col min="4098" max="4099" width="5.875" style="3" customWidth="1"/>
    <col min="4100" max="4101" width="15.875" style="3"/>
    <col min="4102" max="4107" width="14.625" style="3" customWidth="1"/>
    <col min="4108" max="4352" width="15.875" style="3"/>
    <col min="4353" max="4353" width="13.375" style="3" customWidth="1"/>
    <col min="4354" max="4355" width="5.875" style="3" customWidth="1"/>
    <col min="4356" max="4357" width="15.875" style="3"/>
    <col min="4358" max="4363" width="14.625" style="3" customWidth="1"/>
    <col min="4364" max="4608" width="15.875" style="3"/>
    <col min="4609" max="4609" width="13.375" style="3" customWidth="1"/>
    <col min="4610" max="4611" width="5.875" style="3" customWidth="1"/>
    <col min="4612" max="4613" width="15.875" style="3"/>
    <col min="4614" max="4619" width="14.625" style="3" customWidth="1"/>
    <col min="4620" max="4864" width="15.875" style="3"/>
    <col min="4865" max="4865" width="13.375" style="3" customWidth="1"/>
    <col min="4866" max="4867" width="5.875" style="3" customWidth="1"/>
    <col min="4868" max="4869" width="15.875" style="3"/>
    <col min="4870" max="4875" width="14.625" style="3" customWidth="1"/>
    <col min="4876" max="5120" width="15.875" style="3"/>
    <col min="5121" max="5121" width="13.375" style="3" customWidth="1"/>
    <col min="5122" max="5123" width="5.875" style="3" customWidth="1"/>
    <col min="5124" max="5125" width="15.875" style="3"/>
    <col min="5126" max="5131" width="14.625" style="3" customWidth="1"/>
    <col min="5132" max="5376" width="15.875" style="3"/>
    <col min="5377" max="5377" width="13.375" style="3" customWidth="1"/>
    <col min="5378" max="5379" width="5.875" style="3" customWidth="1"/>
    <col min="5380" max="5381" width="15.875" style="3"/>
    <col min="5382" max="5387" width="14.625" style="3" customWidth="1"/>
    <col min="5388" max="5632" width="15.875" style="3"/>
    <col min="5633" max="5633" width="13.375" style="3" customWidth="1"/>
    <col min="5634" max="5635" width="5.875" style="3" customWidth="1"/>
    <col min="5636" max="5637" width="15.875" style="3"/>
    <col min="5638" max="5643" width="14.625" style="3" customWidth="1"/>
    <col min="5644" max="5888" width="15.875" style="3"/>
    <col min="5889" max="5889" width="13.375" style="3" customWidth="1"/>
    <col min="5890" max="5891" width="5.875" style="3" customWidth="1"/>
    <col min="5892" max="5893" width="15.875" style="3"/>
    <col min="5894" max="5899" width="14.625" style="3" customWidth="1"/>
    <col min="5900" max="6144" width="15.875" style="3"/>
    <col min="6145" max="6145" width="13.375" style="3" customWidth="1"/>
    <col min="6146" max="6147" width="5.875" style="3" customWidth="1"/>
    <col min="6148" max="6149" width="15.875" style="3"/>
    <col min="6150" max="6155" width="14.625" style="3" customWidth="1"/>
    <col min="6156" max="6400" width="15.875" style="3"/>
    <col min="6401" max="6401" width="13.375" style="3" customWidth="1"/>
    <col min="6402" max="6403" width="5.875" style="3" customWidth="1"/>
    <col min="6404" max="6405" width="15.875" style="3"/>
    <col min="6406" max="6411" width="14.625" style="3" customWidth="1"/>
    <col min="6412" max="6656" width="15.875" style="3"/>
    <col min="6657" max="6657" width="13.375" style="3" customWidth="1"/>
    <col min="6658" max="6659" width="5.875" style="3" customWidth="1"/>
    <col min="6660" max="6661" width="15.875" style="3"/>
    <col min="6662" max="6667" width="14.625" style="3" customWidth="1"/>
    <col min="6668" max="6912" width="15.875" style="3"/>
    <col min="6913" max="6913" width="13.375" style="3" customWidth="1"/>
    <col min="6914" max="6915" width="5.875" style="3" customWidth="1"/>
    <col min="6916" max="6917" width="15.875" style="3"/>
    <col min="6918" max="6923" width="14.625" style="3" customWidth="1"/>
    <col min="6924" max="7168" width="15.875" style="3"/>
    <col min="7169" max="7169" width="13.375" style="3" customWidth="1"/>
    <col min="7170" max="7171" width="5.875" style="3" customWidth="1"/>
    <col min="7172" max="7173" width="15.875" style="3"/>
    <col min="7174" max="7179" width="14.625" style="3" customWidth="1"/>
    <col min="7180" max="7424" width="15.875" style="3"/>
    <col min="7425" max="7425" width="13.375" style="3" customWidth="1"/>
    <col min="7426" max="7427" width="5.875" style="3" customWidth="1"/>
    <col min="7428" max="7429" width="15.875" style="3"/>
    <col min="7430" max="7435" width="14.625" style="3" customWidth="1"/>
    <col min="7436" max="7680" width="15.875" style="3"/>
    <col min="7681" max="7681" width="13.375" style="3" customWidth="1"/>
    <col min="7682" max="7683" width="5.875" style="3" customWidth="1"/>
    <col min="7684" max="7685" width="15.875" style="3"/>
    <col min="7686" max="7691" width="14.625" style="3" customWidth="1"/>
    <col min="7692" max="7936" width="15.875" style="3"/>
    <col min="7937" max="7937" width="13.375" style="3" customWidth="1"/>
    <col min="7938" max="7939" width="5.875" style="3" customWidth="1"/>
    <col min="7940" max="7941" width="15.875" style="3"/>
    <col min="7942" max="7947" width="14.625" style="3" customWidth="1"/>
    <col min="7948" max="8192" width="15.875" style="3"/>
    <col min="8193" max="8193" width="13.375" style="3" customWidth="1"/>
    <col min="8194" max="8195" width="5.875" style="3" customWidth="1"/>
    <col min="8196" max="8197" width="15.875" style="3"/>
    <col min="8198" max="8203" width="14.625" style="3" customWidth="1"/>
    <col min="8204" max="8448" width="15.875" style="3"/>
    <col min="8449" max="8449" width="13.375" style="3" customWidth="1"/>
    <col min="8450" max="8451" width="5.875" style="3" customWidth="1"/>
    <col min="8452" max="8453" width="15.875" style="3"/>
    <col min="8454" max="8459" width="14.625" style="3" customWidth="1"/>
    <col min="8460" max="8704" width="15.875" style="3"/>
    <col min="8705" max="8705" width="13.375" style="3" customWidth="1"/>
    <col min="8706" max="8707" width="5.875" style="3" customWidth="1"/>
    <col min="8708" max="8709" width="15.875" style="3"/>
    <col min="8710" max="8715" width="14.625" style="3" customWidth="1"/>
    <col min="8716" max="8960" width="15.875" style="3"/>
    <col min="8961" max="8961" width="13.375" style="3" customWidth="1"/>
    <col min="8962" max="8963" width="5.875" style="3" customWidth="1"/>
    <col min="8964" max="8965" width="15.875" style="3"/>
    <col min="8966" max="8971" width="14.625" style="3" customWidth="1"/>
    <col min="8972" max="9216" width="15.875" style="3"/>
    <col min="9217" max="9217" width="13.375" style="3" customWidth="1"/>
    <col min="9218" max="9219" width="5.875" style="3" customWidth="1"/>
    <col min="9220" max="9221" width="15.875" style="3"/>
    <col min="9222" max="9227" width="14.625" style="3" customWidth="1"/>
    <col min="9228" max="9472" width="15.875" style="3"/>
    <col min="9473" max="9473" width="13.375" style="3" customWidth="1"/>
    <col min="9474" max="9475" width="5.875" style="3" customWidth="1"/>
    <col min="9476" max="9477" width="15.875" style="3"/>
    <col min="9478" max="9483" width="14.625" style="3" customWidth="1"/>
    <col min="9484" max="9728" width="15.875" style="3"/>
    <col min="9729" max="9729" width="13.375" style="3" customWidth="1"/>
    <col min="9730" max="9731" width="5.875" style="3" customWidth="1"/>
    <col min="9732" max="9733" width="15.875" style="3"/>
    <col min="9734" max="9739" width="14.625" style="3" customWidth="1"/>
    <col min="9740" max="9984" width="15.875" style="3"/>
    <col min="9985" max="9985" width="13.375" style="3" customWidth="1"/>
    <col min="9986" max="9987" width="5.875" style="3" customWidth="1"/>
    <col min="9988" max="9989" width="15.875" style="3"/>
    <col min="9990" max="9995" width="14.625" style="3" customWidth="1"/>
    <col min="9996" max="10240" width="15.875" style="3"/>
    <col min="10241" max="10241" width="13.375" style="3" customWidth="1"/>
    <col min="10242" max="10243" width="5.875" style="3" customWidth="1"/>
    <col min="10244" max="10245" width="15.875" style="3"/>
    <col min="10246" max="10251" width="14.625" style="3" customWidth="1"/>
    <col min="10252" max="10496" width="15.875" style="3"/>
    <col min="10497" max="10497" width="13.375" style="3" customWidth="1"/>
    <col min="10498" max="10499" width="5.875" style="3" customWidth="1"/>
    <col min="10500" max="10501" width="15.875" style="3"/>
    <col min="10502" max="10507" width="14.625" style="3" customWidth="1"/>
    <col min="10508" max="10752" width="15.875" style="3"/>
    <col min="10753" max="10753" width="13.375" style="3" customWidth="1"/>
    <col min="10754" max="10755" width="5.875" style="3" customWidth="1"/>
    <col min="10756" max="10757" width="15.875" style="3"/>
    <col min="10758" max="10763" width="14.625" style="3" customWidth="1"/>
    <col min="10764" max="11008" width="15.875" style="3"/>
    <col min="11009" max="11009" width="13.375" style="3" customWidth="1"/>
    <col min="11010" max="11011" width="5.875" style="3" customWidth="1"/>
    <col min="11012" max="11013" width="15.875" style="3"/>
    <col min="11014" max="11019" width="14.625" style="3" customWidth="1"/>
    <col min="11020" max="11264" width="15.875" style="3"/>
    <col min="11265" max="11265" width="13.375" style="3" customWidth="1"/>
    <col min="11266" max="11267" width="5.875" style="3" customWidth="1"/>
    <col min="11268" max="11269" width="15.875" style="3"/>
    <col min="11270" max="11275" width="14.625" style="3" customWidth="1"/>
    <col min="11276" max="11520" width="15.875" style="3"/>
    <col min="11521" max="11521" width="13.375" style="3" customWidth="1"/>
    <col min="11522" max="11523" width="5.875" style="3" customWidth="1"/>
    <col min="11524" max="11525" width="15.875" style="3"/>
    <col min="11526" max="11531" width="14.625" style="3" customWidth="1"/>
    <col min="11532" max="11776" width="15.875" style="3"/>
    <col min="11777" max="11777" width="13.375" style="3" customWidth="1"/>
    <col min="11778" max="11779" width="5.875" style="3" customWidth="1"/>
    <col min="11780" max="11781" width="15.875" style="3"/>
    <col min="11782" max="11787" width="14.625" style="3" customWidth="1"/>
    <col min="11788" max="12032" width="15.875" style="3"/>
    <col min="12033" max="12033" width="13.375" style="3" customWidth="1"/>
    <col min="12034" max="12035" width="5.875" style="3" customWidth="1"/>
    <col min="12036" max="12037" width="15.875" style="3"/>
    <col min="12038" max="12043" width="14.625" style="3" customWidth="1"/>
    <col min="12044" max="12288" width="15.875" style="3"/>
    <col min="12289" max="12289" width="13.375" style="3" customWidth="1"/>
    <col min="12290" max="12291" width="5.875" style="3" customWidth="1"/>
    <col min="12292" max="12293" width="15.875" style="3"/>
    <col min="12294" max="12299" width="14.625" style="3" customWidth="1"/>
    <col min="12300" max="12544" width="15.875" style="3"/>
    <col min="12545" max="12545" width="13.375" style="3" customWidth="1"/>
    <col min="12546" max="12547" width="5.875" style="3" customWidth="1"/>
    <col min="12548" max="12549" width="15.875" style="3"/>
    <col min="12550" max="12555" width="14.625" style="3" customWidth="1"/>
    <col min="12556" max="12800" width="15.875" style="3"/>
    <col min="12801" max="12801" width="13.375" style="3" customWidth="1"/>
    <col min="12802" max="12803" width="5.875" style="3" customWidth="1"/>
    <col min="12804" max="12805" width="15.875" style="3"/>
    <col min="12806" max="12811" width="14.625" style="3" customWidth="1"/>
    <col min="12812" max="13056" width="15.875" style="3"/>
    <col min="13057" max="13057" width="13.375" style="3" customWidth="1"/>
    <col min="13058" max="13059" width="5.875" style="3" customWidth="1"/>
    <col min="13060" max="13061" width="15.875" style="3"/>
    <col min="13062" max="13067" width="14.625" style="3" customWidth="1"/>
    <col min="13068" max="13312" width="15.875" style="3"/>
    <col min="13313" max="13313" width="13.375" style="3" customWidth="1"/>
    <col min="13314" max="13315" width="5.875" style="3" customWidth="1"/>
    <col min="13316" max="13317" width="15.875" style="3"/>
    <col min="13318" max="13323" width="14.625" style="3" customWidth="1"/>
    <col min="13324" max="13568" width="15.875" style="3"/>
    <col min="13569" max="13569" width="13.375" style="3" customWidth="1"/>
    <col min="13570" max="13571" width="5.875" style="3" customWidth="1"/>
    <col min="13572" max="13573" width="15.875" style="3"/>
    <col min="13574" max="13579" width="14.625" style="3" customWidth="1"/>
    <col min="13580" max="13824" width="15.875" style="3"/>
    <col min="13825" max="13825" width="13.375" style="3" customWidth="1"/>
    <col min="13826" max="13827" width="5.875" style="3" customWidth="1"/>
    <col min="13828" max="13829" width="15.875" style="3"/>
    <col min="13830" max="13835" width="14.625" style="3" customWidth="1"/>
    <col min="13836" max="14080" width="15.875" style="3"/>
    <col min="14081" max="14081" width="13.375" style="3" customWidth="1"/>
    <col min="14082" max="14083" width="5.875" style="3" customWidth="1"/>
    <col min="14084" max="14085" width="15.875" style="3"/>
    <col min="14086" max="14091" width="14.625" style="3" customWidth="1"/>
    <col min="14092" max="14336" width="15.875" style="3"/>
    <col min="14337" max="14337" width="13.375" style="3" customWidth="1"/>
    <col min="14338" max="14339" width="5.875" style="3" customWidth="1"/>
    <col min="14340" max="14341" width="15.875" style="3"/>
    <col min="14342" max="14347" width="14.625" style="3" customWidth="1"/>
    <col min="14348" max="14592" width="15.875" style="3"/>
    <col min="14593" max="14593" width="13.375" style="3" customWidth="1"/>
    <col min="14594" max="14595" width="5.875" style="3" customWidth="1"/>
    <col min="14596" max="14597" width="15.875" style="3"/>
    <col min="14598" max="14603" width="14.625" style="3" customWidth="1"/>
    <col min="14604" max="14848" width="15.875" style="3"/>
    <col min="14849" max="14849" width="13.375" style="3" customWidth="1"/>
    <col min="14850" max="14851" width="5.875" style="3" customWidth="1"/>
    <col min="14852" max="14853" width="15.875" style="3"/>
    <col min="14854" max="14859" width="14.625" style="3" customWidth="1"/>
    <col min="14860" max="15104" width="15.875" style="3"/>
    <col min="15105" max="15105" width="13.375" style="3" customWidth="1"/>
    <col min="15106" max="15107" width="5.875" style="3" customWidth="1"/>
    <col min="15108" max="15109" width="15.875" style="3"/>
    <col min="15110" max="15115" width="14.625" style="3" customWidth="1"/>
    <col min="15116" max="15360" width="15.875" style="3"/>
    <col min="15361" max="15361" width="13.375" style="3" customWidth="1"/>
    <col min="15362" max="15363" width="5.875" style="3" customWidth="1"/>
    <col min="15364" max="15365" width="15.875" style="3"/>
    <col min="15366" max="15371" width="14.625" style="3" customWidth="1"/>
    <col min="15372" max="15616" width="15.875" style="3"/>
    <col min="15617" max="15617" width="13.375" style="3" customWidth="1"/>
    <col min="15618" max="15619" width="5.875" style="3" customWidth="1"/>
    <col min="15620" max="15621" width="15.875" style="3"/>
    <col min="15622" max="15627" width="14.625" style="3" customWidth="1"/>
    <col min="15628" max="15872" width="15.875" style="3"/>
    <col min="15873" max="15873" width="13.375" style="3" customWidth="1"/>
    <col min="15874" max="15875" width="5.875" style="3" customWidth="1"/>
    <col min="15876" max="15877" width="15.875" style="3"/>
    <col min="15878" max="15883" width="14.625" style="3" customWidth="1"/>
    <col min="15884" max="16128" width="15.875" style="3"/>
    <col min="16129" max="16129" width="13.375" style="3" customWidth="1"/>
    <col min="16130" max="16131" width="5.875" style="3" customWidth="1"/>
    <col min="16132" max="16133" width="15.875" style="3"/>
    <col min="16134" max="16139" width="14.625" style="3" customWidth="1"/>
    <col min="16140" max="16384" width="15.875" style="3"/>
  </cols>
  <sheetData>
    <row r="1" spans="1:11" x14ac:dyDescent="0.2">
      <c r="A1" s="1"/>
      <c r="B1" s="2"/>
      <c r="C1" s="2"/>
      <c r="F1" s="2"/>
      <c r="G1" s="2"/>
      <c r="H1" s="2"/>
      <c r="I1" s="2"/>
      <c r="J1" s="2"/>
    </row>
    <row r="2" spans="1:11" x14ac:dyDescent="0.2">
      <c r="B2" s="2"/>
      <c r="C2" s="2"/>
      <c r="D2" s="2"/>
      <c r="F2" s="2"/>
      <c r="G2" s="2"/>
      <c r="H2" s="2"/>
      <c r="I2" s="2"/>
      <c r="J2" s="2"/>
    </row>
    <row r="3" spans="1:11" x14ac:dyDescent="0.2">
      <c r="B3" s="2"/>
      <c r="C3" s="2"/>
      <c r="D3" s="2"/>
      <c r="F3" s="2"/>
      <c r="G3" s="2"/>
      <c r="H3" s="2"/>
      <c r="I3" s="2"/>
      <c r="J3" s="2"/>
    </row>
    <row r="5" spans="1:11" x14ac:dyDescent="0.2">
      <c r="B5" s="2"/>
      <c r="C5" s="2"/>
      <c r="D5" s="2"/>
      <c r="F5" s="2"/>
      <c r="G5" s="2"/>
      <c r="H5" s="2"/>
      <c r="I5" s="2"/>
      <c r="J5" s="2"/>
    </row>
    <row r="6" spans="1:11" x14ac:dyDescent="0.2">
      <c r="C6" s="2"/>
      <c r="E6" s="2"/>
      <c r="F6" s="4" t="s">
        <v>0</v>
      </c>
    </row>
    <row r="8" spans="1:11" x14ac:dyDescent="0.2">
      <c r="E8" s="1" t="s">
        <v>1</v>
      </c>
    </row>
    <row r="9" spans="1:11" x14ac:dyDescent="0.2">
      <c r="E9" s="1" t="s">
        <v>2</v>
      </c>
    </row>
    <row r="10" spans="1:11" x14ac:dyDescent="0.2">
      <c r="E10" s="1" t="s">
        <v>3</v>
      </c>
    </row>
    <row r="11" spans="1:11" x14ac:dyDescent="0.2">
      <c r="E11" s="1" t="s">
        <v>4</v>
      </c>
    </row>
    <row r="12" spans="1:11" x14ac:dyDescent="0.2">
      <c r="E12" s="1" t="s">
        <v>5</v>
      </c>
    </row>
    <row r="13" spans="1:11" x14ac:dyDescent="0.2">
      <c r="E13" s="1" t="s">
        <v>6</v>
      </c>
    </row>
    <row r="14" spans="1:11" x14ac:dyDescent="0.2">
      <c r="E14" s="1" t="s">
        <v>7</v>
      </c>
    </row>
    <row r="15" spans="1:11" ht="18" thickBot="1" x14ac:dyDescent="0.25">
      <c r="B15" s="5"/>
      <c r="C15" s="5"/>
      <c r="D15" s="6"/>
      <c r="E15" s="5"/>
      <c r="F15" s="6"/>
      <c r="G15" s="6"/>
      <c r="H15" s="6"/>
      <c r="I15" s="6"/>
      <c r="J15" s="7" t="s">
        <v>8</v>
      </c>
      <c r="K15" s="6"/>
    </row>
    <row r="16" spans="1:11" x14ac:dyDescent="0.2">
      <c r="B16" s="2"/>
      <c r="C16" s="2"/>
      <c r="E16" s="2"/>
      <c r="F16" s="8" t="s">
        <v>9</v>
      </c>
      <c r="G16" s="8" t="s">
        <v>10</v>
      </c>
      <c r="H16" s="8" t="s">
        <v>11</v>
      </c>
      <c r="I16" s="8" t="s">
        <v>12</v>
      </c>
      <c r="J16" s="8" t="s">
        <v>13</v>
      </c>
      <c r="K16" s="9">
        <v>2000</v>
      </c>
    </row>
    <row r="17" spans="2:11" x14ac:dyDescent="0.2">
      <c r="B17" s="10"/>
      <c r="C17" s="10"/>
      <c r="D17" s="11"/>
      <c r="E17" s="10"/>
      <c r="F17" s="12" t="s">
        <v>14</v>
      </c>
      <c r="G17" s="12" t="s">
        <v>15</v>
      </c>
      <c r="H17" s="12" t="s">
        <v>16</v>
      </c>
      <c r="I17" s="12" t="s">
        <v>17</v>
      </c>
      <c r="J17" s="12" t="s">
        <v>18</v>
      </c>
      <c r="K17" s="12" t="s">
        <v>19</v>
      </c>
    </row>
    <row r="18" spans="2:11" x14ac:dyDescent="0.2">
      <c r="C18" s="2"/>
      <c r="E18" s="2"/>
      <c r="F18" s="13"/>
    </row>
    <row r="19" spans="2:11" x14ac:dyDescent="0.2">
      <c r="C19" s="4" t="s">
        <v>20</v>
      </c>
      <c r="D19" s="2"/>
      <c r="E19" s="2"/>
      <c r="F19" s="14">
        <f>F21+F49+F60</f>
        <v>506287</v>
      </c>
      <c r="G19" s="2">
        <f>G21+G49+G60</f>
        <v>572221</v>
      </c>
      <c r="H19" s="2">
        <f>H21+H49+SUM(H59:H62)</f>
        <v>648977.73600000003</v>
      </c>
      <c r="I19" s="2">
        <f>I21+I49+SUM(I59:I62)</f>
        <v>731087</v>
      </c>
      <c r="J19" s="2">
        <f>J21+J49+SUM(J59:J62)</f>
        <v>757893</v>
      </c>
      <c r="K19" s="2">
        <f>K21+K49+SUM(K59:K62)</f>
        <v>759712</v>
      </c>
    </row>
    <row r="20" spans="2:11" x14ac:dyDescent="0.2">
      <c r="F20" s="15"/>
    </row>
    <row r="21" spans="2:11" x14ac:dyDescent="0.2">
      <c r="B21" s="4" t="s">
        <v>21</v>
      </c>
      <c r="C21" s="2"/>
      <c r="D21" s="2"/>
      <c r="E21" s="2"/>
      <c r="F21" s="14">
        <f t="shared" ref="F21:K21" si="0">SUM(F23:F47)</f>
        <v>460066</v>
      </c>
      <c r="G21" s="2">
        <f t="shared" si="0"/>
        <v>519036</v>
      </c>
      <c r="H21" s="2">
        <f t="shared" si="0"/>
        <v>571699</v>
      </c>
      <c r="I21" s="2">
        <f t="shared" si="0"/>
        <v>630065</v>
      </c>
      <c r="J21" s="2">
        <f t="shared" si="0"/>
        <v>654694</v>
      </c>
      <c r="K21" s="2">
        <f t="shared" si="0"/>
        <v>655607</v>
      </c>
    </row>
    <row r="22" spans="2:11" x14ac:dyDescent="0.2">
      <c r="F22" s="15"/>
    </row>
    <row r="23" spans="2:11" x14ac:dyDescent="0.2">
      <c r="C23" s="1" t="s">
        <v>22</v>
      </c>
      <c r="F23" s="16">
        <v>96940</v>
      </c>
      <c r="G23" s="17">
        <v>128611</v>
      </c>
      <c r="H23" s="17">
        <v>153921</v>
      </c>
      <c r="I23" s="17">
        <v>186178</v>
      </c>
      <c r="J23" s="17">
        <v>219202</v>
      </c>
      <c r="K23" s="17">
        <v>244950</v>
      </c>
    </row>
    <row r="24" spans="2:11" x14ac:dyDescent="0.2">
      <c r="C24" s="1" t="s">
        <v>23</v>
      </c>
      <c r="F24" s="16">
        <v>214318</v>
      </c>
      <c r="G24" s="17">
        <v>246900</v>
      </c>
      <c r="H24" s="17">
        <v>272258</v>
      </c>
      <c r="I24" s="17">
        <v>296263</v>
      </c>
      <c r="J24" s="17">
        <v>295613</v>
      </c>
      <c r="K24" s="17">
        <v>281074</v>
      </c>
    </row>
    <row r="25" spans="2:11" x14ac:dyDescent="0.2">
      <c r="C25" s="1" t="s">
        <v>24</v>
      </c>
      <c r="F25" s="16">
        <v>8037</v>
      </c>
      <c r="G25" s="17">
        <v>8004</v>
      </c>
      <c r="H25" s="17">
        <v>8417</v>
      </c>
      <c r="I25" s="17">
        <v>9578</v>
      </c>
      <c r="J25" s="17">
        <v>9695</v>
      </c>
      <c r="K25" s="17">
        <v>9531</v>
      </c>
    </row>
    <row r="26" spans="2:11" x14ac:dyDescent="0.2">
      <c r="F26" s="15"/>
    </row>
    <row r="27" spans="2:11" x14ac:dyDescent="0.2">
      <c r="C27" s="1" t="s">
        <v>25</v>
      </c>
      <c r="F27" s="16">
        <v>1087</v>
      </c>
      <c r="G27" s="17">
        <v>1040</v>
      </c>
      <c r="H27" s="17">
        <v>992</v>
      </c>
      <c r="I27" s="17">
        <v>1083</v>
      </c>
      <c r="J27" s="17">
        <v>1016</v>
      </c>
      <c r="K27" s="17">
        <v>948</v>
      </c>
    </row>
    <row r="28" spans="2:11" x14ac:dyDescent="0.2">
      <c r="C28" s="1" t="s">
        <v>26</v>
      </c>
      <c r="F28" s="16">
        <v>6246</v>
      </c>
      <c r="G28" s="17">
        <v>4846</v>
      </c>
      <c r="H28" s="17">
        <v>6340</v>
      </c>
      <c r="I28" s="17">
        <v>7370</v>
      </c>
      <c r="J28" s="17">
        <v>6789</v>
      </c>
      <c r="K28" s="17">
        <v>6454</v>
      </c>
    </row>
    <row r="29" spans="2:11" x14ac:dyDescent="0.2">
      <c r="C29" s="1" t="s">
        <v>27</v>
      </c>
      <c r="F29" s="16">
        <v>10751</v>
      </c>
      <c r="G29" s="17">
        <v>9770</v>
      </c>
      <c r="H29" s="17">
        <v>9380</v>
      </c>
      <c r="I29" s="17">
        <v>8992</v>
      </c>
      <c r="J29" s="17">
        <v>7825</v>
      </c>
      <c r="K29" s="17">
        <v>6688</v>
      </c>
    </row>
    <row r="30" spans="2:11" x14ac:dyDescent="0.2">
      <c r="F30" s="15"/>
    </row>
    <row r="31" spans="2:11" x14ac:dyDescent="0.2">
      <c r="C31" s="1" t="s">
        <v>28</v>
      </c>
      <c r="F31" s="16">
        <v>10092</v>
      </c>
      <c r="G31" s="17">
        <v>9259</v>
      </c>
      <c r="H31" s="17">
        <v>8225</v>
      </c>
      <c r="I31" s="17">
        <v>7109</v>
      </c>
      <c r="J31" s="17">
        <v>5801</v>
      </c>
      <c r="K31" s="17">
        <v>4451</v>
      </c>
    </row>
    <row r="32" spans="2:11" x14ac:dyDescent="0.2">
      <c r="C32" s="1" t="s">
        <v>29</v>
      </c>
      <c r="F32" s="16">
        <v>1238</v>
      </c>
      <c r="G32" s="17">
        <v>1116</v>
      </c>
      <c r="H32" s="17">
        <v>985</v>
      </c>
      <c r="I32" s="17">
        <v>850</v>
      </c>
      <c r="J32" s="17">
        <v>710</v>
      </c>
      <c r="K32" s="17">
        <v>608</v>
      </c>
    </row>
    <row r="33" spans="3:11" x14ac:dyDescent="0.2">
      <c r="C33" s="1" t="s">
        <v>30</v>
      </c>
      <c r="F33" s="16">
        <v>469</v>
      </c>
      <c r="G33" s="17">
        <v>434</v>
      </c>
      <c r="H33" s="17">
        <v>398</v>
      </c>
      <c r="I33" s="17">
        <v>360</v>
      </c>
      <c r="J33" s="17">
        <v>320</v>
      </c>
      <c r="K33" s="17">
        <v>277</v>
      </c>
    </row>
    <row r="34" spans="3:11" x14ac:dyDescent="0.2">
      <c r="F34" s="16"/>
      <c r="G34" s="17"/>
      <c r="H34" s="17"/>
      <c r="I34" s="17"/>
      <c r="J34" s="17"/>
      <c r="K34" s="17"/>
    </row>
    <row r="35" spans="3:11" x14ac:dyDescent="0.2">
      <c r="C35" s="1" t="s">
        <v>31</v>
      </c>
      <c r="F35" s="16">
        <v>13748</v>
      </c>
      <c r="G35" s="17">
        <v>14291</v>
      </c>
      <c r="H35" s="17">
        <v>16164</v>
      </c>
      <c r="I35" s="17">
        <v>17675</v>
      </c>
      <c r="J35" s="17">
        <v>17345</v>
      </c>
      <c r="K35" s="17">
        <v>16428</v>
      </c>
    </row>
    <row r="36" spans="3:11" x14ac:dyDescent="0.2">
      <c r="C36" s="1" t="s">
        <v>32</v>
      </c>
      <c r="F36" s="16">
        <v>9661</v>
      </c>
      <c r="G36" s="17">
        <v>9044</v>
      </c>
      <c r="H36" s="17">
        <v>12010</v>
      </c>
      <c r="I36" s="17">
        <v>13279</v>
      </c>
      <c r="J36" s="17">
        <v>14523</v>
      </c>
      <c r="K36" s="17">
        <v>14926</v>
      </c>
    </row>
    <row r="37" spans="3:11" x14ac:dyDescent="0.2">
      <c r="C37" s="1" t="s">
        <v>33</v>
      </c>
      <c r="F37" s="16">
        <v>7561</v>
      </c>
      <c r="G37" s="17">
        <v>7561</v>
      </c>
      <c r="H37" s="17">
        <v>6824</v>
      </c>
      <c r="I37" s="17">
        <v>8298</v>
      </c>
      <c r="J37" s="17">
        <v>7218</v>
      </c>
      <c r="K37" s="17">
        <v>6138</v>
      </c>
    </row>
    <row r="38" spans="3:11" x14ac:dyDescent="0.2">
      <c r="F38" s="16"/>
      <c r="G38" s="17"/>
      <c r="H38" s="17"/>
      <c r="I38" s="17"/>
      <c r="J38" s="17"/>
      <c r="K38" s="17"/>
    </row>
    <row r="39" spans="3:11" x14ac:dyDescent="0.2">
      <c r="C39" s="1" t="s">
        <v>34</v>
      </c>
      <c r="F39" s="16">
        <v>48737</v>
      </c>
      <c r="G39" s="17">
        <v>46253</v>
      </c>
      <c r="H39" s="17">
        <v>43344</v>
      </c>
      <c r="I39" s="17">
        <v>40295</v>
      </c>
      <c r="J39" s="17">
        <v>37102</v>
      </c>
      <c r="K39" s="17">
        <v>33731</v>
      </c>
    </row>
    <row r="40" spans="3:11" x14ac:dyDescent="0.2">
      <c r="C40" s="1" t="s">
        <v>35</v>
      </c>
      <c r="F40" s="16">
        <v>8624</v>
      </c>
      <c r="G40" s="17">
        <v>8624</v>
      </c>
      <c r="H40" s="17">
        <v>7711</v>
      </c>
      <c r="I40" s="17">
        <v>6756</v>
      </c>
      <c r="J40" s="17">
        <v>5755</v>
      </c>
      <c r="K40" s="17">
        <v>4707</v>
      </c>
    </row>
    <row r="41" spans="3:11" x14ac:dyDescent="0.2">
      <c r="C41" s="1" t="s">
        <v>36</v>
      </c>
      <c r="F41" s="16">
        <v>5417</v>
      </c>
      <c r="G41" s="17">
        <v>8013</v>
      </c>
      <c r="H41" s="17">
        <v>8012</v>
      </c>
      <c r="I41" s="17">
        <v>10988</v>
      </c>
      <c r="J41" s="17">
        <v>11717</v>
      </c>
      <c r="K41" s="17">
        <v>11717</v>
      </c>
    </row>
    <row r="42" spans="3:11" x14ac:dyDescent="0.2">
      <c r="F42" s="15"/>
      <c r="H42" s="17"/>
      <c r="I42" s="17"/>
      <c r="J42" s="17"/>
      <c r="K42" s="17"/>
    </row>
    <row r="43" spans="3:11" x14ac:dyDescent="0.2">
      <c r="C43" s="1" t="s">
        <v>37</v>
      </c>
      <c r="F43" s="18" t="s">
        <v>38</v>
      </c>
      <c r="G43" s="19" t="s">
        <v>38</v>
      </c>
      <c r="H43" s="17">
        <v>3400</v>
      </c>
      <c r="I43" s="17">
        <v>3400</v>
      </c>
      <c r="J43" s="17">
        <v>3400</v>
      </c>
      <c r="K43" s="17">
        <v>3298</v>
      </c>
    </row>
    <row r="44" spans="3:11" x14ac:dyDescent="0.2">
      <c r="C44" s="1" t="s">
        <v>39</v>
      </c>
      <c r="F44" s="16">
        <v>15746</v>
      </c>
      <c r="G44" s="17">
        <v>13852</v>
      </c>
      <c r="H44" s="17">
        <v>11917</v>
      </c>
      <c r="I44" s="17">
        <v>10213</v>
      </c>
      <c r="J44" s="17">
        <v>9314</v>
      </c>
      <c r="K44" s="17">
        <v>8368</v>
      </c>
    </row>
    <row r="45" spans="3:11" x14ac:dyDescent="0.2">
      <c r="F45" s="15"/>
    </row>
    <row r="46" spans="3:11" x14ac:dyDescent="0.2">
      <c r="C46" s="1" t="s">
        <v>40</v>
      </c>
      <c r="F46" s="16">
        <v>1394</v>
      </c>
      <c r="G46" s="17">
        <v>1418</v>
      </c>
      <c r="H46" s="17">
        <v>1401</v>
      </c>
      <c r="I46" s="17">
        <v>1378</v>
      </c>
      <c r="J46" s="17">
        <v>1349</v>
      </c>
      <c r="K46" s="17">
        <v>1313</v>
      </c>
    </row>
    <row r="47" spans="3:11" x14ac:dyDescent="0.2">
      <c r="C47" s="1" t="s">
        <v>41</v>
      </c>
      <c r="F47" s="18" t="s">
        <v>38</v>
      </c>
      <c r="G47" s="19" t="s">
        <v>38</v>
      </c>
      <c r="H47" s="19" t="s">
        <v>38</v>
      </c>
      <c r="I47" s="19" t="s">
        <v>38</v>
      </c>
      <c r="J47" s="19" t="s">
        <v>38</v>
      </c>
      <c r="K47" s="19" t="s">
        <v>38</v>
      </c>
    </row>
    <row r="48" spans="3:11" x14ac:dyDescent="0.2">
      <c r="F48" s="15"/>
    </row>
    <row r="49" spans="2:11" x14ac:dyDescent="0.2">
      <c r="B49" s="4" t="s">
        <v>42</v>
      </c>
      <c r="C49" s="2"/>
      <c r="D49" s="2"/>
      <c r="E49" s="2"/>
      <c r="F49" s="14">
        <f t="shared" ref="F49:K49" si="1">SUM(F51:F57)</f>
        <v>35753</v>
      </c>
      <c r="G49" s="2">
        <f t="shared" si="1"/>
        <v>42374</v>
      </c>
      <c r="H49" s="2">
        <f t="shared" si="1"/>
        <v>65641</v>
      </c>
      <c r="I49" s="2">
        <f t="shared" si="1"/>
        <v>87692</v>
      </c>
      <c r="J49" s="2">
        <f t="shared" si="1"/>
        <v>88628</v>
      </c>
      <c r="K49" s="2">
        <f t="shared" si="1"/>
        <v>88069</v>
      </c>
    </row>
    <row r="50" spans="2:11" x14ac:dyDescent="0.2">
      <c r="F50" s="15"/>
    </row>
    <row r="51" spans="2:11" x14ac:dyDescent="0.2">
      <c r="C51" s="1" t="s">
        <v>43</v>
      </c>
      <c r="F51" s="16">
        <v>6762</v>
      </c>
      <c r="G51" s="17">
        <v>6772</v>
      </c>
      <c r="H51" s="17">
        <v>6636</v>
      </c>
      <c r="I51" s="17">
        <v>6407</v>
      </c>
      <c r="J51" s="17">
        <v>6085</v>
      </c>
      <c r="K51" s="17">
        <v>5749</v>
      </c>
    </row>
    <row r="52" spans="2:11" x14ac:dyDescent="0.2">
      <c r="C52" s="1" t="s">
        <v>44</v>
      </c>
      <c r="F52" s="16">
        <v>1410</v>
      </c>
      <c r="G52" s="17">
        <v>1400</v>
      </c>
      <c r="H52" s="17">
        <v>1353</v>
      </c>
      <c r="I52" s="17">
        <v>1260</v>
      </c>
      <c r="J52" s="17">
        <v>1450</v>
      </c>
      <c r="K52" s="17">
        <v>1539</v>
      </c>
    </row>
    <row r="53" spans="2:11" x14ac:dyDescent="0.2">
      <c r="C53" s="1" t="s">
        <v>45</v>
      </c>
      <c r="F53" s="16">
        <v>18456</v>
      </c>
      <c r="G53" s="17">
        <v>16725</v>
      </c>
      <c r="H53" s="17">
        <v>16654</v>
      </c>
      <c r="I53" s="17">
        <v>16866</v>
      </c>
      <c r="J53" s="17">
        <v>18198</v>
      </c>
      <c r="K53" s="17">
        <v>17011</v>
      </c>
    </row>
    <row r="54" spans="2:11" x14ac:dyDescent="0.2">
      <c r="F54" s="15"/>
    </row>
    <row r="55" spans="2:11" x14ac:dyDescent="0.2">
      <c r="C55" s="1" t="s">
        <v>46</v>
      </c>
      <c r="F55" s="16">
        <v>1035</v>
      </c>
      <c r="G55" s="17">
        <v>1385</v>
      </c>
      <c r="H55" s="17">
        <v>1385</v>
      </c>
      <c r="I55" s="17">
        <v>1375</v>
      </c>
      <c r="J55" s="17">
        <v>1338</v>
      </c>
      <c r="K55" s="17">
        <v>1286</v>
      </c>
    </row>
    <row r="56" spans="2:11" x14ac:dyDescent="0.2">
      <c r="C56" s="1" t="s">
        <v>47</v>
      </c>
      <c r="F56" s="16">
        <v>129</v>
      </c>
      <c r="G56" s="17">
        <v>101</v>
      </c>
      <c r="H56" s="17">
        <v>77</v>
      </c>
      <c r="I56" s="17">
        <v>216</v>
      </c>
      <c r="J56" s="17">
        <v>450</v>
      </c>
      <c r="K56" s="17">
        <v>4585</v>
      </c>
    </row>
    <row r="57" spans="2:11" x14ac:dyDescent="0.2">
      <c r="C57" s="1" t="s">
        <v>48</v>
      </c>
      <c r="F57" s="16">
        <v>7961</v>
      </c>
      <c r="G57" s="17">
        <v>15991</v>
      </c>
      <c r="H57" s="17">
        <v>39536</v>
      </c>
      <c r="I57" s="17">
        <v>61568</v>
      </c>
      <c r="J57" s="17">
        <v>61107</v>
      </c>
      <c r="K57" s="17">
        <v>57899</v>
      </c>
    </row>
    <row r="58" spans="2:11" x14ac:dyDescent="0.2">
      <c r="F58" s="16"/>
      <c r="G58" s="17"/>
      <c r="H58" s="17"/>
      <c r="I58" s="17"/>
      <c r="J58" s="17"/>
      <c r="K58" s="17"/>
    </row>
    <row r="59" spans="2:11" x14ac:dyDescent="0.2">
      <c r="B59" s="1" t="s">
        <v>49</v>
      </c>
      <c r="E59" s="20" t="s">
        <v>50</v>
      </c>
      <c r="F59" s="15"/>
      <c r="H59" s="17">
        <v>827.80499999999995</v>
      </c>
      <c r="I59" s="17">
        <v>828</v>
      </c>
      <c r="J59" s="17">
        <v>828</v>
      </c>
      <c r="K59" s="17">
        <v>828</v>
      </c>
    </row>
    <row r="60" spans="2:11" x14ac:dyDescent="0.2">
      <c r="B60" s="1" t="s">
        <v>51</v>
      </c>
      <c r="E60" s="21" t="s">
        <v>52</v>
      </c>
      <c r="F60" s="16">
        <v>10468</v>
      </c>
      <c r="G60" s="17">
        <v>10811</v>
      </c>
      <c r="H60" s="17">
        <v>3822.364</v>
      </c>
      <c r="I60" s="17">
        <v>4556</v>
      </c>
      <c r="J60" s="17">
        <v>4767</v>
      </c>
      <c r="K60" s="17">
        <v>5605</v>
      </c>
    </row>
    <row r="61" spans="2:11" x14ac:dyDescent="0.2">
      <c r="B61" s="1" t="s">
        <v>53</v>
      </c>
      <c r="E61" s="21" t="s">
        <v>54</v>
      </c>
      <c r="F61" s="15"/>
      <c r="H61" s="17">
        <v>3871.567</v>
      </c>
      <c r="I61" s="17">
        <v>4568</v>
      </c>
      <c r="J61" s="17">
        <v>5760</v>
      </c>
      <c r="K61" s="17">
        <v>6474</v>
      </c>
    </row>
    <row r="62" spans="2:11" x14ac:dyDescent="0.2">
      <c r="B62" s="1" t="s">
        <v>55</v>
      </c>
      <c r="E62" s="20" t="s">
        <v>56</v>
      </c>
      <c r="F62" s="15"/>
      <c r="H62" s="17">
        <v>3116</v>
      </c>
      <c r="I62" s="17">
        <v>3378</v>
      </c>
      <c r="J62" s="17">
        <v>3216</v>
      </c>
      <c r="K62" s="17">
        <v>3129</v>
      </c>
    </row>
    <row r="63" spans="2:11" ht="18" thickBot="1" x14ac:dyDescent="0.25">
      <c r="B63" s="6"/>
      <c r="C63" s="6"/>
      <c r="D63" s="6"/>
      <c r="E63" s="6"/>
      <c r="F63" s="22"/>
      <c r="G63" s="6"/>
      <c r="H63" s="6"/>
      <c r="I63" s="6"/>
      <c r="J63" s="6"/>
      <c r="K63" s="6"/>
    </row>
    <row r="64" spans="2:11" x14ac:dyDescent="0.2">
      <c r="F64" s="1" t="s">
        <v>57</v>
      </c>
    </row>
    <row r="65" spans="1:5" x14ac:dyDescent="0.2">
      <c r="A65" s="1"/>
      <c r="E65" s="2"/>
    </row>
    <row r="142" spans="12:12" x14ac:dyDescent="0.2">
      <c r="L142" s="23"/>
    </row>
    <row r="143" spans="12:12" x14ac:dyDescent="0.2">
      <c r="L143" s="23"/>
    </row>
    <row r="175" spans="12:12" x14ac:dyDescent="0.2">
      <c r="L175" s="23"/>
    </row>
    <row r="176" spans="12:12" x14ac:dyDescent="0.2">
      <c r="L176" s="23"/>
    </row>
  </sheetData>
  <phoneticPr fontId="2"/>
  <pageMargins left="0.34" right="0.43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145"/>
  <sheetViews>
    <sheetView showGridLines="0" zoomScale="75" zoomScaleNormal="100" workbookViewId="0">
      <selection activeCell="B113" sqref="B113:L145"/>
    </sheetView>
  </sheetViews>
  <sheetFormatPr defaultColWidth="14.625" defaultRowHeight="17.25" x14ac:dyDescent="0.2"/>
  <cols>
    <col min="1" max="1" width="13.375" style="3" customWidth="1"/>
    <col min="2" max="2" width="4.625" style="3" customWidth="1"/>
    <col min="3" max="3" width="5.875" style="3" customWidth="1"/>
    <col min="4" max="4" width="10.875" style="3" customWidth="1"/>
    <col min="5" max="5" width="18.375" style="3" customWidth="1"/>
    <col min="6" max="6" width="14" style="3" customWidth="1"/>
    <col min="7" max="12" width="13.375" style="3" customWidth="1"/>
    <col min="13" max="256" width="14.625" style="3"/>
    <col min="257" max="257" width="13.375" style="3" customWidth="1"/>
    <col min="258" max="258" width="4.625" style="3" customWidth="1"/>
    <col min="259" max="259" width="5.875" style="3" customWidth="1"/>
    <col min="260" max="260" width="10.875" style="3" customWidth="1"/>
    <col min="261" max="261" width="18.375" style="3" customWidth="1"/>
    <col min="262" max="262" width="14" style="3" customWidth="1"/>
    <col min="263" max="268" width="13.375" style="3" customWidth="1"/>
    <col min="269" max="512" width="14.625" style="3"/>
    <col min="513" max="513" width="13.375" style="3" customWidth="1"/>
    <col min="514" max="514" width="4.625" style="3" customWidth="1"/>
    <col min="515" max="515" width="5.875" style="3" customWidth="1"/>
    <col min="516" max="516" width="10.875" style="3" customWidth="1"/>
    <col min="517" max="517" width="18.375" style="3" customWidth="1"/>
    <col min="518" max="518" width="14" style="3" customWidth="1"/>
    <col min="519" max="524" width="13.375" style="3" customWidth="1"/>
    <col min="525" max="768" width="14.625" style="3"/>
    <col min="769" max="769" width="13.375" style="3" customWidth="1"/>
    <col min="770" max="770" width="4.625" style="3" customWidth="1"/>
    <col min="771" max="771" width="5.875" style="3" customWidth="1"/>
    <col min="772" max="772" width="10.875" style="3" customWidth="1"/>
    <col min="773" max="773" width="18.375" style="3" customWidth="1"/>
    <col min="774" max="774" width="14" style="3" customWidth="1"/>
    <col min="775" max="780" width="13.375" style="3" customWidth="1"/>
    <col min="781" max="1024" width="14.625" style="3"/>
    <col min="1025" max="1025" width="13.375" style="3" customWidth="1"/>
    <col min="1026" max="1026" width="4.625" style="3" customWidth="1"/>
    <col min="1027" max="1027" width="5.875" style="3" customWidth="1"/>
    <col min="1028" max="1028" width="10.875" style="3" customWidth="1"/>
    <col min="1029" max="1029" width="18.375" style="3" customWidth="1"/>
    <col min="1030" max="1030" width="14" style="3" customWidth="1"/>
    <col min="1031" max="1036" width="13.375" style="3" customWidth="1"/>
    <col min="1037" max="1280" width="14.625" style="3"/>
    <col min="1281" max="1281" width="13.375" style="3" customWidth="1"/>
    <col min="1282" max="1282" width="4.625" style="3" customWidth="1"/>
    <col min="1283" max="1283" width="5.875" style="3" customWidth="1"/>
    <col min="1284" max="1284" width="10.875" style="3" customWidth="1"/>
    <col min="1285" max="1285" width="18.375" style="3" customWidth="1"/>
    <col min="1286" max="1286" width="14" style="3" customWidth="1"/>
    <col min="1287" max="1292" width="13.375" style="3" customWidth="1"/>
    <col min="1293" max="1536" width="14.625" style="3"/>
    <col min="1537" max="1537" width="13.375" style="3" customWidth="1"/>
    <col min="1538" max="1538" width="4.625" style="3" customWidth="1"/>
    <col min="1539" max="1539" width="5.875" style="3" customWidth="1"/>
    <col min="1540" max="1540" width="10.875" style="3" customWidth="1"/>
    <col min="1541" max="1541" width="18.375" style="3" customWidth="1"/>
    <col min="1542" max="1542" width="14" style="3" customWidth="1"/>
    <col min="1543" max="1548" width="13.375" style="3" customWidth="1"/>
    <col min="1549" max="1792" width="14.625" style="3"/>
    <col min="1793" max="1793" width="13.375" style="3" customWidth="1"/>
    <col min="1794" max="1794" width="4.625" style="3" customWidth="1"/>
    <col min="1795" max="1795" width="5.875" style="3" customWidth="1"/>
    <col min="1796" max="1796" width="10.875" style="3" customWidth="1"/>
    <col min="1797" max="1797" width="18.375" style="3" customWidth="1"/>
    <col min="1798" max="1798" width="14" style="3" customWidth="1"/>
    <col min="1799" max="1804" width="13.375" style="3" customWidth="1"/>
    <col min="1805" max="2048" width="14.625" style="3"/>
    <col min="2049" max="2049" width="13.375" style="3" customWidth="1"/>
    <col min="2050" max="2050" width="4.625" style="3" customWidth="1"/>
    <col min="2051" max="2051" width="5.875" style="3" customWidth="1"/>
    <col min="2052" max="2052" width="10.875" style="3" customWidth="1"/>
    <col min="2053" max="2053" width="18.375" style="3" customWidth="1"/>
    <col min="2054" max="2054" width="14" style="3" customWidth="1"/>
    <col min="2055" max="2060" width="13.375" style="3" customWidth="1"/>
    <col min="2061" max="2304" width="14.625" style="3"/>
    <col min="2305" max="2305" width="13.375" style="3" customWidth="1"/>
    <col min="2306" max="2306" width="4.625" style="3" customWidth="1"/>
    <col min="2307" max="2307" width="5.875" style="3" customWidth="1"/>
    <col min="2308" max="2308" width="10.875" style="3" customWidth="1"/>
    <col min="2309" max="2309" width="18.375" style="3" customWidth="1"/>
    <col min="2310" max="2310" width="14" style="3" customWidth="1"/>
    <col min="2311" max="2316" width="13.375" style="3" customWidth="1"/>
    <col min="2317" max="2560" width="14.625" style="3"/>
    <col min="2561" max="2561" width="13.375" style="3" customWidth="1"/>
    <col min="2562" max="2562" width="4.625" style="3" customWidth="1"/>
    <col min="2563" max="2563" width="5.875" style="3" customWidth="1"/>
    <col min="2564" max="2564" width="10.875" style="3" customWidth="1"/>
    <col min="2565" max="2565" width="18.375" style="3" customWidth="1"/>
    <col min="2566" max="2566" width="14" style="3" customWidth="1"/>
    <col min="2567" max="2572" width="13.375" style="3" customWidth="1"/>
    <col min="2573" max="2816" width="14.625" style="3"/>
    <col min="2817" max="2817" width="13.375" style="3" customWidth="1"/>
    <col min="2818" max="2818" width="4.625" style="3" customWidth="1"/>
    <col min="2819" max="2819" width="5.875" style="3" customWidth="1"/>
    <col min="2820" max="2820" width="10.875" style="3" customWidth="1"/>
    <col min="2821" max="2821" width="18.375" style="3" customWidth="1"/>
    <col min="2822" max="2822" width="14" style="3" customWidth="1"/>
    <col min="2823" max="2828" width="13.375" style="3" customWidth="1"/>
    <col min="2829" max="3072" width="14.625" style="3"/>
    <col min="3073" max="3073" width="13.375" style="3" customWidth="1"/>
    <col min="3074" max="3074" width="4.625" style="3" customWidth="1"/>
    <col min="3075" max="3075" width="5.875" style="3" customWidth="1"/>
    <col min="3076" max="3076" width="10.875" style="3" customWidth="1"/>
    <col min="3077" max="3077" width="18.375" style="3" customWidth="1"/>
    <col min="3078" max="3078" width="14" style="3" customWidth="1"/>
    <col min="3079" max="3084" width="13.375" style="3" customWidth="1"/>
    <col min="3085" max="3328" width="14.625" style="3"/>
    <col min="3329" max="3329" width="13.375" style="3" customWidth="1"/>
    <col min="3330" max="3330" width="4.625" style="3" customWidth="1"/>
    <col min="3331" max="3331" width="5.875" style="3" customWidth="1"/>
    <col min="3332" max="3332" width="10.875" style="3" customWidth="1"/>
    <col min="3333" max="3333" width="18.375" style="3" customWidth="1"/>
    <col min="3334" max="3334" width="14" style="3" customWidth="1"/>
    <col min="3335" max="3340" width="13.375" style="3" customWidth="1"/>
    <col min="3341" max="3584" width="14.625" style="3"/>
    <col min="3585" max="3585" width="13.375" style="3" customWidth="1"/>
    <col min="3586" max="3586" width="4.625" style="3" customWidth="1"/>
    <col min="3587" max="3587" width="5.875" style="3" customWidth="1"/>
    <col min="3588" max="3588" width="10.875" style="3" customWidth="1"/>
    <col min="3589" max="3589" width="18.375" style="3" customWidth="1"/>
    <col min="3590" max="3590" width="14" style="3" customWidth="1"/>
    <col min="3591" max="3596" width="13.375" style="3" customWidth="1"/>
    <col min="3597" max="3840" width="14.625" style="3"/>
    <col min="3841" max="3841" width="13.375" style="3" customWidth="1"/>
    <col min="3842" max="3842" width="4.625" style="3" customWidth="1"/>
    <col min="3843" max="3843" width="5.875" style="3" customWidth="1"/>
    <col min="3844" max="3844" width="10.875" style="3" customWidth="1"/>
    <col min="3845" max="3845" width="18.375" style="3" customWidth="1"/>
    <col min="3846" max="3846" width="14" style="3" customWidth="1"/>
    <col min="3847" max="3852" width="13.375" style="3" customWidth="1"/>
    <col min="3853" max="4096" width="14.625" style="3"/>
    <col min="4097" max="4097" width="13.375" style="3" customWidth="1"/>
    <col min="4098" max="4098" width="4.625" style="3" customWidth="1"/>
    <col min="4099" max="4099" width="5.875" style="3" customWidth="1"/>
    <col min="4100" max="4100" width="10.875" style="3" customWidth="1"/>
    <col min="4101" max="4101" width="18.375" style="3" customWidth="1"/>
    <col min="4102" max="4102" width="14" style="3" customWidth="1"/>
    <col min="4103" max="4108" width="13.375" style="3" customWidth="1"/>
    <col min="4109" max="4352" width="14.625" style="3"/>
    <col min="4353" max="4353" width="13.375" style="3" customWidth="1"/>
    <col min="4354" max="4354" width="4.625" style="3" customWidth="1"/>
    <col min="4355" max="4355" width="5.875" style="3" customWidth="1"/>
    <col min="4356" max="4356" width="10.875" style="3" customWidth="1"/>
    <col min="4357" max="4357" width="18.375" style="3" customWidth="1"/>
    <col min="4358" max="4358" width="14" style="3" customWidth="1"/>
    <col min="4359" max="4364" width="13.375" style="3" customWidth="1"/>
    <col min="4365" max="4608" width="14.625" style="3"/>
    <col min="4609" max="4609" width="13.375" style="3" customWidth="1"/>
    <col min="4610" max="4610" width="4.625" style="3" customWidth="1"/>
    <col min="4611" max="4611" width="5.875" style="3" customWidth="1"/>
    <col min="4612" max="4612" width="10.875" style="3" customWidth="1"/>
    <col min="4613" max="4613" width="18.375" style="3" customWidth="1"/>
    <col min="4614" max="4614" width="14" style="3" customWidth="1"/>
    <col min="4615" max="4620" width="13.375" style="3" customWidth="1"/>
    <col min="4621" max="4864" width="14.625" style="3"/>
    <col min="4865" max="4865" width="13.375" style="3" customWidth="1"/>
    <col min="4866" max="4866" width="4.625" style="3" customWidth="1"/>
    <col min="4867" max="4867" width="5.875" style="3" customWidth="1"/>
    <col min="4868" max="4868" width="10.875" style="3" customWidth="1"/>
    <col min="4869" max="4869" width="18.375" style="3" customWidth="1"/>
    <col min="4870" max="4870" width="14" style="3" customWidth="1"/>
    <col min="4871" max="4876" width="13.375" style="3" customWidth="1"/>
    <col min="4877" max="5120" width="14.625" style="3"/>
    <col min="5121" max="5121" width="13.375" style="3" customWidth="1"/>
    <col min="5122" max="5122" width="4.625" style="3" customWidth="1"/>
    <col min="5123" max="5123" width="5.875" style="3" customWidth="1"/>
    <col min="5124" max="5124" width="10.875" style="3" customWidth="1"/>
    <col min="5125" max="5125" width="18.375" style="3" customWidth="1"/>
    <col min="5126" max="5126" width="14" style="3" customWidth="1"/>
    <col min="5127" max="5132" width="13.375" style="3" customWidth="1"/>
    <col min="5133" max="5376" width="14.625" style="3"/>
    <col min="5377" max="5377" width="13.375" style="3" customWidth="1"/>
    <col min="5378" max="5378" width="4.625" style="3" customWidth="1"/>
    <col min="5379" max="5379" width="5.875" style="3" customWidth="1"/>
    <col min="5380" max="5380" width="10.875" style="3" customWidth="1"/>
    <col min="5381" max="5381" width="18.375" style="3" customWidth="1"/>
    <col min="5382" max="5382" width="14" style="3" customWidth="1"/>
    <col min="5383" max="5388" width="13.375" style="3" customWidth="1"/>
    <col min="5389" max="5632" width="14.625" style="3"/>
    <col min="5633" max="5633" width="13.375" style="3" customWidth="1"/>
    <col min="5634" max="5634" width="4.625" style="3" customWidth="1"/>
    <col min="5635" max="5635" width="5.875" style="3" customWidth="1"/>
    <col min="5636" max="5636" width="10.875" style="3" customWidth="1"/>
    <col min="5637" max="5637" width="18.375" style="3" customWidth="1"/>
    <col min="5638" max="5638" width="14" style="3" customWidth="1"/>
    <col min="5639" max="5644" width="13.375" style="3" customWidth="1"/>
    <col min="5645" max="5888" width="14.625" style="3"/>
    <col min="5889" max="5889" width="13.375" style="3" customWidth="1"/>
    <col min="5890" max="5890" width="4.625" style="3" customWidth="1"/>
    <col min="5891" max="5891" width="5.875" style="3" customWidth="1"/>
    <col min="5892" max="5892" width="10.875" style="3" customWidth="1"/>
    <col min="5893" max="5893" width="18.375" style="3" customWidth="1"/>
    <col min="5894" max="5894" width="14" style="3" customWidth="1"/>
    <col min="5895" max="5900" width="13.375" style="3" customWidth="1"/>
    <col min="5901" max="6144" width="14.625" style="3"/>
    <col min="6145" max="6145" width="13.375" style="3" customWidth="1"/>
    <col min="6146" max="6146" width="4.625" style="3" customWidth="1"/>
    <col min="6147" max="6147" width="5.875" style="3" customWidth="1"/>
    <col min="6148" max="6148" width="10.875" style="3" customWidth="1"/>
    <col min="6149" max="6149" width="18.375" style="3" customWidth="1"/>
    <col min="6150" max="6150" width="14" style="3" customWidth="1"/>
    <col min="6151" max="6156" width="13.375" style="3" customWidth="1"/>
    <col min="6157" max="6400" width="14.625" style="3"/>
    <col min="6401" max="6401" width="13.375" style="3" customWidth="1"/>
    <col min="6402" max="6402" width="4.625" style="3" customWidth="1"/>
    <col min="6403" max="6403" width="5.875" style="3" customWidth="1"/>
    <col min="6404" max="6404" width="10.875" style="3" customWidth="1"/>
    <col min="6405" max="6405" width="18.375" style="3" customWidth="1"/>
    <col min="6406" max="6406" width="14" style="3" customWidth="1"/>
    <col min="6407" max="6412" width="13.375" style="3" customWidth="1"/>
    <col min="6413" max="6656" width="14.625" style="3"/>
    <col min="6657" max="6657" width="13.375" style="3" customWidth="1"/>
    <col min="6658" max="6658" width="4.625" style="3" customWidth="1"/>
    <col min="6659" max="6659" width="5.875" style="3" customWidth="1"/>
    <col min="6660" max="6660" width="10.875" style="3" customWidth="1"/>
    <col min="6661" max="6661" width="18.375" style="3" customWidth="1"/>
    <col min="6662" max="6662" width="14" style="3" customWidth="1"/>
    <col min="6663" max="6668" width="13.375" style="3" customWidth="1"/>
    <col min="6669" max="6912" width="14.625" style="3"/>
    <col min="6913" max="6913" width="13.375" style="3" customWidth="1"/>
    <col min="6914" max="6914" width="4.625" style="3" customWidth="1"/>
    <col min="6915" max="6915" width="5.875" style="3" customWidth="1"/>
    <col min="6916" max="6916" width="10.875" style="3" customWidth="1"/>
    <col min="6917" max="6917" width="18.375" style="3" customWidth="1"/>
    <col min="6918" max="6918" width="14" style="3" customWidth="1"/>
    <col min="6919" max="6924" width="13.375" style="3" customWidth="1"/>
    <col min="6925" max="7168" width="14.625" style="3"/>
    <col min="7169" max="7169" width="13.375" style="3" customWidth="1"/>
    <col min="7170" max="7170" width="4.625" style="3" customWidth="1"/>
    <col min="7171" max="7171" width="5.875" style="3" customWidth="1"/>
    <col min="7172" max="7172" width="10.875" style="3" customWidth="1"/>
    <col min="7173" max="7173" width="18.375" style="3" customWidth="1"/>
    <col min="7174" max="7174" width="14" style="3" customWidth="1"/>
    <col min="7175" max="7180" width="13.375" style="3" customWidth="1"/>
    <col min="7181" max="7424" width="14.625" style="3"/>
    <col min="7425" max="7425" width="13.375" style="3" customWidth="1"/>
    <col min="7426" max="7426" width="4.625" style="3" customWidth="1"/>
    <col min="7427" max="7427" width="5.875" style="3" customWidth="1"/>
    <col min="7428" max="7428" width="10.875" style="3" customWidth="1"/>
    <col min="7429" max="7429" width="18.375" style="3" customWidth="1"/>
    <col min="7430" max="7430" width="14" style="3" customWidth="1"/>
    <col min="7431" max="7436" width="13.375" style="3" customWidth="1"/>
    <col min="7437" max="7680" width="14.625" style="3"/>
    <col min="7681" max="7681" width="13.375" style="3" customWidth="1"/>
    <col min="7682" max="7682" width="4.625" style="3" customWidth="1"/>
    <col min="7683" max="7683" width="5.875" style="3" customWidth="1"/>
    <col min="7684" max="7684" width="10.875" style="3" customWidth="1"/>
    <col min="7685" max="7685" width="18.375" style="3" customWidth="1"/>
    <col min="7686" max="7686" width="14" style="3" customWidth="1"/>
    <col min="7687" max="7692" width="13.375" style="3" customWidth="1"/>
    <col min="7693" max="7936" width="14.625" style="3"/>
    <col min="7937" max="7937" width="13.375" style="3" customWidth="1"/>
    <col min="7938" max="7938" width="4.625" style="3" customWidth="1"/>
    <col min="7939" max="7939" width="5.875" style="3" customWidth="1"/>
    <col min="7940" max="7940" width="10.875" style="3" customWidth="1"/>
    <col min="7941" max="7941" width="18.375" style="3" customWidth="1"/>
    <col min="7942" max="7942" width="14" style="3" customWidth="1"/>
    <col min="7943" max="7948" width="13.375" style="3" customWidth="1"/>
    <col min="7949" max="8192" width="14.625" style="3"/>
    <col min="8193" max="8193" width="13.375" style="3" customWidth="1"/>
    <col min="8194" max="8194" width="4.625" style="3" customWidth="1"/>
    <col min="8195" max="8195" width="5.875" style="3" customWidth="1"/>
    <col min="8196" max="8196" width="10.875" style="3" customWidth="1"/>
    <col min="8197" max="8197" width="18.375" style="3" customWidth="1"/>
    <col min="8198" max="8198" width="14" style="3" customWidth="1"/>
    <col min="8199" max="8204" width="13.375" style="3" customWidth="1"/>
    <col min="8205" max="8448" width="14.625" style="3"/>
    <col min="8449" max="8449" width="13.375" style="3" customWidth="1"/>
    <col min="8450" max="8450" width="4.625" style="3" customWidth="1"/>
    <col min="8451" max="8451" width="5.875" style="3" customWidth="1"/>
    <col min="8452" max="8452" width="10.875" style="3" customWidth="1"/>
    <col min="8453" max="8453" width="18.375" style="3" customWidth="1"/>
    <col min="8454" max="8454" width="14" style="3" customWidth="1"/>
    <col min="8455" max="8460" width="13.375" style="3" customWidth="1"/>
    <col min="8461" max="8704" width="14.625" style="3"/>
    <col min="8705" max="8705" width="13.375" style="3" customWidth="1"/>
    <col min="8706" max="8706" width="4.625" style="3" customWidth="1"/>
    <col min="8707" max="8707" width="5.875" style="3" customWidth="1"/>
    <col min="8708" max="8708" width="10.875" style="3" customWidth="1"/>
    <col min="8709" max="8709" width="18.375" style="3" customWidth="1"/>
    <col min="8710" max="8710" width="14" style="3" customWidth="1"/>
    <col min="8711" max="8716" width="13.375" style="3" customWidth="1"/>
    <col min="8717" max="8960" width="14.625" style="3"/>
    <col min="8961" max="8961" width="13.375" style="3" customWidth="1"/>
    <col min="8962" max="8962" width="4.625" style="3" customWidth="1"/>
    <col min="8963" max="8963" width="5.875" style="3" customWidth="1"/>
    <col min="8964" max="8964" width="10.875" style="3" customWidth="1"/>
    <col min="8965" max="8965" width="18.375" style="3" customWidth="1"/>
    <col min="8966" max="8966" width="14" style="3" customWidth="1"/>
    <col min="8967" max="8972" width="13.375" style="3" customWidth="1"/>
    <col min="8973" max="9216" width="14.625" style="3"/>
    <col min="9217" max="9217" width="13.375" style="3" customWidth="1"/>
    <col min="9218" max="9218" width="4.625" style="3" customWidth="1"/>
    <col min="9219" max="9219" width="5.875" style="3" customWidth="1"/>
    <col min="9220" max="9220" width="10.875" style="3" customWidth="1"/>
    <col min="9221" max="9221" width="18.375" style="3" customWidth="1"/>
    <col min="9222" max="9222" width="14" style="3" customWidth="1"/>
    <col min="9223" max="9228" width="13.375" style="3" customWidth="1"/>
    <col min="9229" max="9472" width="14.625" style="3"/>
    <col min="9473" max="9473" width="13.375" style="3" customWidth="1"/>
    <col min="9474" max="9474" width="4.625" style="3" customWidth="1"/>
    <col min="9475" max="9475" width="5.875" style="3" customWidth="1"/>
    <col min="9476" max="9476" width="10.875" style="3" customWidth="1"/>
    <col min="9477" max="9477" width="18.375" style="3" customWidth="1"/>
    <col min="9478" max="9478" width="14" style="3" customWidth="1"/>
    <col min="9479" max="9484" width="13.375" style="3" customWidth="1"/>
    <col min="9485" max="9728" width="14.625" style="3"/>
    <col min="9729" max="9729" width="13.375" style="3" customWidth="1"/>
    <col min="9730" max="9730" width="4.625" style="3" customWidth="1"/>
    <col min="9731" max="9731" width="5.875" style="3" customWidth="1"/>
    <col min="9732" max="9732" width="10.875" style="3" customWidth="1"/>
    <col min="9733" max="9733" width="18.375" style="3" customWidth="1"/>
    <col min="9734" max="9734" width="14" style="3" customWidth="1"/>
    <col min="9735" max="9740" width="13.375" style="3" customWidth="1"/>
    <col min="9741" max="9984" width="14.625" style="3"/>
    <col min="9985" max="9985" width="13.375" style="3" customWidth="1"/>
    <col min="9986" max="9986" width="4.625" style="3" customWidth="1"/>
    <col min="9987" max="9987" width="5.875" style="3" customWidth="1"/>
    <col min="9988" max="9988" width="10.875" style="3" customWidth="1"/>
    <col min="9989" max="9989" width="18.375" style="3" customWidth="1"/>
    <col min="9990" max="9990" width="14" style="3" customWidth="1"/>
    <col min="9991" max="9996" width="13.375" style="3" customWidth="1"/>
    <col min="9997" max="10240" width="14.625" style="3"/>
    <col min="10241" max="10241" width="13.375" style="3" customWidth="1"/>
    <col min="10242" max="10242" width="4.625" style="3" customWidth="1"/>
    <col min="10243" max="10243" width="5.875" style="3" customWidth="1"/>
    <col min="10244" max="10244" width="10.875" style="3" customWidth="1"/>
    <col min="10245" max="10245" width="18.375" style="3" customWidth="1"/>
    <col min="10246" max="10246" width="14" style="3" customWidth="1"/>
    <col min="10247" max="10252" width="13.375" style="3" customWidth="1"/>
    <col min="10253" max="10496" width="14.625" style="3"/>
    <col min="10497" max="10497" width="13.375" style="3" customWidth="1"/>
    <col min="10498" max="10498" width="4.625" style="3" customWidth="1"/>
    <col min="10499" max="10499" width="5.875" style="3" customWidth="1"/>
    <col min="10500" max="10500" width="10.875" style="3" customWidth="1"/>
    <col min="10501" max="10501" width="18.375" style="3" customWidth="1"/>
    <col min="10502" max="10502" width="14" style="3" customWidth="1"/>
    <col min="10503" max="10508" width="13.375" style="3" customWidth="1"/>
    <col min="10509" max="10752" width="14.625" style="3"/>
    <col min="10753" max="10753" width="13.375" style="3" customWidth="1"/>
    <col min="10754" max="10754" width="4.625" style="3" customWidth="1"/>
    <col min="10755" max="10755" width="5.875" style="3" customWidth="1"/>
    <col min="10756" max="10756" width="10.875" style="3" customWidth="1"/>
    <col min="10757" max="10757" width="18.375" style="3" customWidth="1"/>
    <col min="10758" max="10758" width="14" style="3" customWidth="1"/>
    <col min="10759" max="10764" width="13.375" style="3" customWidth="1"/>
    <col min="10765" max="11008" width="14.625" style="3"/>
    <col min="11009" max="11009" width="13.375" style="3" customWidth="1"/>
    <col min="11010" max="11010" width="4.625" style="3" customWidth="1"/>
    <col min="11011" max="11011" width="5.875" style="3" customWidth="1"/>
    <col min="11012" max="11012" width="10.875" style="3" customWidth="1"/>
    <col min="11013" max="11013" width="18.375" style="3" customWidth="1"/>
    <col min="11014" max="11014" width="14" style="3" customWidth="1"/>
    <col min="11015" max="11020" width="13.375" style="3" customWidth="1"/>
    <col min="11021" max="11264" width="14.625" style="3"/>
    <col min="11265" max="11265" width="13.375" style="3" customWidth="1"/>
    <col min="11266" max="11266" width="4.625" style="3" customWidth="1"/>
    <col min="11267" max="11267" width="5.875" style="3" customWidth="1"/>
    <col min="11268" max="11268" width="10.875" style="3" customWidth="1"/>
    <col min="11269" max="11269" width="18.375" style="3" customWidth="1"/>
    <col min="11270" max="11270" width="14" style="3" customWidth="1"/>
    <col min="11271" max="11276" width="13.375" style="3" customWidth="1"/>
    <col min="11277" max="11520" width="14.625" style="3"/>
    <col min="11521" max="11521" width="13.375" style="3" customWidth="1"/>
    <col min="11522" max="11522" width="4.625" style="3" customWidth="1"/>
    <col min="11523" max="11523" width="5.875" style="3" customWidth="1"/>
    <col min="11524" max="11524" width="10.875" style="3" customWidth="1"/>
    <col min="11525" max="11525" width="18.375" style="3" customWidth="1"/>
    <col min="11526" max="11526" width="14" style="3" customWidth="1"/>
    <col min="11527" max="11532" width="13.375" style="3" customWidth="1"/>
    <col min="11533" max="11776" width="14.625" style="3"/>
    <col min="11777" max="11777" width="13.375" style="3" customWidth="1"/>
    <col min="11778" max="11778" width="4.625" style="3" customWidth="1"/>
    <col min="11779" max="11779" width="5.875" style="3" customWidth="1"/>
    <col min="11780" max="11780" width="10.875" style="3" customWidth="1"/>
    <col min="11781" max="11781" width="18.375" style="3" customWidth="1"/>
    <col min="11782" max="11782" width="14" style="3" customWidth="1"/>
    <col min="11783" max="11788" width="13.375" style="3" customWidth="1"/>
    <col min="11789" max="12032" width="14.625" style="3"/>
    <col min="12033" max="12033" width="13.375" style="3" customWidth="1"/>
    <col min="12034" max="12034" width="4.625" style="3" customWidth="1"/>
    <col min="12035" max="12035" width="5.875" style="3" customWidth="1"/>
    <col min="12036" max="12036" width="10.875" style="3" customWidth="1"/>
    <col min="12037" max="12037" width="18.375" style="3" customWidth="1"/>
    <col min="12038" max="12038" width="14" style="3" customWidth="1"/>
    <col min="12039" max="12044" width="13.375" style="3" customWidth="1"/>
    <col min="12045" max="12288" width="14.625" style="3"/>
    <col min="12289" max="12289" width="13.375" style="3" customWidth="1"/>
    <col min="12290" max="12290" width="4.625" style="3" customWidth="1"/>
    <col min="12291" max="12291" width="5.875" style="3" customWidth="1"/>
    <col min="12292" max="12292" width="10.875" style="3" customWidth="1"/>
    <col min="12293" max="12293" width="18.375" style="3" customWidth="1"/>
    <col min="12294" max="12294" width="14" style="3" customWidth="1"/>
    <col min="12295" max="12300" width="13.375" style="3" customWidth="1"/>
    <col min="12301" max="12544" width="14.625" style="3"/>
    <col min="12545" max="12545" width="13.375" style="3" customWidth="1"/>
    <col min="12546" max="12546" width="4.625" style="3" customWidth="1"/>
    <col min="12547" max="12547" width="5.875" style="3" customWidth="1"/>
    <col min="12548" max="12548" width="10.875" style="3" customWidth="1"/>
    <col min="12549" max="12549" width="18.375" style="3" customWidth="1"/>
    <col min="12550" max="12550" width="14" style="3" customWidth="1"/>
    <col min="12551" max="12556" width="13.375" style="3" customWidth="1"/>
    <col min="12557" max="12800" width="14.625" style="3"/>
    <col min="12801" max="12801" width="13.375" style="3" customWidth="1"/>
    <col min="12802" max="12802" width="4.625" style="3" customWidth="1"/>
    <col min="12803" max="12803" width="5.875" style="3" customWidth="1"/>
    <col min="12804" max="12804" width="10.875" style="3" customWidth="1"/>
    <col min="12805" max="12805" width="18.375" style="3" customWidth="1"/>
    <col min="12806" max="12806" width="14" style="3" customWidth="1"/>
    <col min="12807" max="12812" width="13.375" style="3" customWidth="1"/>
    <col min="12813" max="13056" width="14.625" style="3"/>
    <col min="13057" max="13057" width="13.375" style="3" customWidth="1"/>
    <col min="13058" max="13058" width="4.625" style="3" customWidth="1"/>
    <col min="13059" max="13059" width="5.875" style="3" customWidth="1"/>
    <col min="13060" max="13060" width="10.875" style="3" customWidth="1"/>
    <col min="13061" max="13061" width="18.375" style="3" customWidth="1"/>
    <col min="13062" max="13062" width="14" style="3" customWidth="1"/>
    <col min="13063" max="13068" width="13.375" style="3" customWidth="1"/>
    <col min="13069" max="13312" width="14.625" style="3"/>
    <col min="13313" max="13313" width="13.375" style="3" customWidth="1"/>
    <col min="13314" max="13314" width="4.625" style="3" customWidth="1"/>
    <col min="13315" max="13315" width="5.875" style="3" customWidth="1"/>
    <col min="13316" max="13316" width="10.875" style="3" customWidth="1"/>
    <col min="13317" max="13317" width="18.375" style="3" customWidth="1"/>
    <col min="13318" max="13318" width="14" style="3" customWidth="1"/>
    <col min="13319" max="13324" width="13.375" style="3" customWidth="1"/>
    <col min="13325" max="13568" width="14.625" style="3"/>
    <col min="13569" max="13569" width="13.375" style="3" customWidth="1"/>
    <col min="13570" max="13570" width="4.625" style="3" customWidth="1"/>
    <col min="13571" max="13571" width="5.875" style="3" customWidth="1"/>
    <col min="13572" max="13572" width="10.875" style="3" customWidth="1"/>
    <col min="13573" max="13573" width="18.375" style="3" customWidth="1"/>
    <col min="13574" max="13574" width="14" style="3" customWidth="1"/>
    <col min="13575" max="13580" width="13.375" style="3" customWidth="1"/>
    <col min="13581" max="13824" width="14.625" style="3"/>
    <col min="13825" max="13825" width="13.375" style="3" customWidth="1"/>
    <col min="13826" max="13826" width="4.625" style="3" customWidth="1"/>
    <col min="13827" max="13827" width="5.875" style="3" customWidth="1"/>
    <col min="13828" max="13828" width="10.875" style="3" customWidth="1"/>
    <col min="13829" max="13829" width="18.375" style="3" customWidth="1"/>
    <col min="13830" max="13830" width="14" style="3" customWidth="1"/>
    <col min="13831" max="13836" width="13.375" style="3" customWidth="1"/>
    <col min="13837" max="14080" width="14.625" style="3"/>
    <col min="14081" max="14081" width="13.375" style="3" customWidth="1"/>
    <col min="14082" max="14082" width="4.625" style="3" customWidth="1"/>
    <col min="14083" max="14083" width="5.875" style="3" customWidth="1"/>
    <col min="14084" max="14084" width="10.875" style="3" customWidth="1"/>
    <col min="14085" max="14085" width="18.375" style="3" customWidth="1"/>
    <col min="14086" max="14086" width="14" style="3" customWidth="1"/>
    <col min="14087" max="14092" width="13.375" style="3" customWidth="1"/>
    <col min="14093" max="14336" width="14.625" style="3"/>
    <col min="14337" max="14337" width="13.375" style="3" customWidth="1"/>
    <col min="14338" max="14338" width="4.625" style="3" customWidth="1"/>
    <col min="14339" max="14339" width="5.875" style="3" customWidth="1"/>
    <col min="14340" max="14340" width="10.875" style="3" customWidth="1"/>
    <col min="14341" max="14341" width="18.375" style="3" customWidth="1"/>
    <col min="14342" max="14342" width="14" style="3" customWidth="1"/>
    <col min="14343" max="14348" width="13.375" style="3" customWidth="1"/>
    <col min="14349" max="14592" width="14.625" style="3"/>
    <col min="14593" max="14593" width="13.375" style="3" customWidth="1"/>
    <col min="14594" max="14594" width="4.625" style="3" customWidth="1"/>
    <col min="14595" max="14595" width="5.875" style="3" customWidth="1"/>
    <col min="14596" max="14596" width="10.875" style="3" customWidth="1"/>
    <col min="14597" max="14597" width="18.375" style="3" customWidth="1"/>
    <col min="14598" max="14598" width="14" style="3" customWidth="1"/>
    <col min="14599" max="14604" width="13.375" style="3" customWidth="1"/>
    <col min="14605" max="14848" width="14.625" style="3"/>
    <col min="14849" max="14849" width="13.375" style="3" customWidth="1"/>
    <col min="14850" max="14850" width="4.625" style="3" customWidth="1"/>
    <col min="14851" max="14851" width="5.875" style="3" customWidth="1"/>
    <col min="14852" max="14852" width="10.875" style="3" customWidth="1"/>
    <col min="14853" max="14853" width="18.375" style="3" customWidth="1"/>
    <col min="14854" max="14854" width="14" style="3" customWidth="1"/>
    <col min="14855" max="14860" width="13.375" style="3" customWidth="1"/>
    <col min="14861" max="15104" width="14.625" style="3"/>
    <col min="15105" max="15105" width="13.375" style="3" customWidth="1"/>
    <col min="15106" max="15106" width="4.625" style="3" customWidth="1"/>
    <col min="15107" max="15107" width="5.875" style="3" customWidth="1"/>
    <col min="15108" max="15108" width="10.875" style="3" customWidth="1"/>
    <col min="15109" max="15109" width="18.375" style="3" customWidth="1"/>
    <col min="15110" max="15110" width="14" style="3" customWidth="1"/>
    <col min="15111" max="15116" width="13.375" style="3" customWidth="1"/>
    <col min="15117" max="15360" width="14.625" style="3"/>
    <col min="15361" max="15361" width="13.375" style="3" customWidth="1"/>
    <col min="15362" max="15362" width="4.625" style="3" customWidth="1"/>
    <col min="15363" max="15363" width="5.875" style="3" customWidth="1"/>
    <col min="15364" max="15364" width="10.875" style="3" customWidth="1"/>
    <col min="15365" max="15365" width="18.375" style="3" customWidth="1"/>
    <col min="15366" max="15366" width="14" style="3" customWidth="1"/>
    <col min="15367" max="15372" width="13.375" style="3" customWidth="1"/>
    <col min="15373" max="15616" width="14.625" style="3"/>
    <col min="15617" max="15617" width="13.375" style="3" customWidth="1"/>
    <col min="15618" max="15618" width="4.625" style="3" customWidth="1"/>
    <col min="15619" max="15619" width="5.875" style="3" customWidth="1"/>
    <col min="15620" max="15620" width="10.875" style="3" customWidth="1"/>
    <col min="15621" max="15621" width="18.375" style="3" customWidth="1"/>
    <col min="15622" max="15622" width="14" style="3" customWidth="1"/>
    <col min="15623" max="15628" width="13.375" style="3" customWidth="1"/>
    <col min="15629" max="15872" width="14.625" style="3"/>
    <col min="15873" max="15873" width="13.375" style="3" customWidth="1"/>
    <col min="15874" max="15874" width="4.625" style="3" customWidth="1"/>
    <col min="15875" max="15875" width="5.875" style="3" customWidth="1"/>
    <col min="15876" max="15876" width="10.875" style="3" customWidth="1"/>
    <col min="15877" max="15877" width="18.375" style="3" customWidth="1"/>
    <col min="15878" max="15878" width="14" style="3" customWidth="1"/>
    <col min="15879" max="15884" width="13.375" style="3" customWidth="1"/>
    <col min="15885" max="16128" width="14.625" style="3"/>
    <col min="16129" max="16129" width="13.375" style="3" customWidth="1"/>
    <col min="16130" max="16130" width="4.625" style="3" customWidth="1"/>
    <col min="16131" max="16131" width="5.875" style="3" customWidth="1"/>
    <col min="16132" max="16132" width="10.875" style="3" customWidth="1"/>
    <col min="16133" max="16133" width="18.375" style="3" customWidth="1"/>
    <col min="16134" max="16134" width="14" style="3" customWidth="1"/>
    <col min="16135" max="16140" width="13.375" style="3" customWidth="1"/>
    <col min="16141" max="16384" width="14.625" style="3"/>
  </cols>
  <sheetData>
    <row r="1" spans="1:12" x14ac:dyDescent="0.2">
      <c r="A1" s="1"/>
    </row>
    <row r="6" spans="1:12" x14ac:dyDescent="0.2">
      <c r="F6" s="4" t="s">
        <v>58</v>
      </c>
    </row>
    <row r="7" spans="1:12" x14ac:dyDescent="0.2">
      <c r="E7" s="1" t="s">
        <v>59</v>
      </c>
    </row>
    <row r="9" spans="1:12" x14ac:dyDescent="0.2">
      <c r="E9" s="4" t="s">
        <v>60</v>
      </c>
    </row>
    <row r="10" spans="1:12" ht="18" thickBot="1" x14ac:dyDescent="0.25">
      <c r="B10" s="6"/>
      <c r="C10" s="6"/>
      <c r="D10" s="6"/>
      <c r="E10" s="6"/>
      <c r="F10" s="6"/>
      <c r="G10" s="6"/>
      <c r="H10" s="6"/>
      <c r="I10" s="6"/>
      <c r="J10" s="6"/>
      <c r="K10" s="7" t="s">
        <v>61</v>
      </c>
      <c r="L10" s="6"/>
    </row>
    <row r="11" spans="1:12" x14ac:dyDescent="0.2">
      <c r="F11" s="8" t="s">
        <v>62</v>
      </c>
      <c r="G11" s="8" t="s">
        <v>63</v>
      </c>
      <c r="H11" s="8" t="s">
        <v>64</v>
      </c>
      <c r="I11" s="8" t="s">
        <v>65</v>
      </c>
      <c r="J11" s="8" t="s">
        <v>66</v>
      </c>
      <c r="K11" s="8" t="s">
        <v>67</v>
      </c>
      <c r="L11" s="9">
        <v>2000</v>
      </c>
    </row>
    <row r="12" spans="1:12" x14ac:dyDescent="0.2">
      <c r="B12" s="11"/>
      <c r="C12" s="11"/>
      <c r="D12" s="11"/>
      <c r="E12" s="11"/>
      <c r="F12" s="12" t="s">
        <v>68</v>
      </c>
      <c r="G12" s="12" t="s">
        <v>69</v>
      </c>
      <c r="H12" s="12" t="s">
        <v>70</v>
      </c>
      <c r="I12" s="12" t="s">
        <v>71</v>
      </c>
      <c r="J12" s="12" t="s">
        <v>72</v>
      </c>
      <c r="K12" s="12" t="s">
        <v>73</v>
      </c>
      <c r="L12" s="12" t="s">
        <v>74</v>
      </c>
    </row>
    <row r="13" spans="1:12" x14ac:dyDescent="0.2">
      <c r="F13" s="24"/>
      <c r="G13" s="2"/>
      <c r="H13" s="2"/>
      <c r="I13" s="2"/>
    </row>
    <row r="14" spans="1:12" x14ac:dyDescent="0.2">
      <c r="B14" s="2"/>
      <c r="C14" s="4" t="s">
        <v>75</v>
      </c>
      <c r="D14" s="2"/>
      <c r="E14" s="2"/>
      <c r="F14" s="14">
        <f>SUM(F16:F40)</f>
        <v>469952.51400000008</v>
      </c>
      <c r="G14" s="2">
        <f>SUM(G16:G40)-3</f>
        <v>476038</v>
      </c>
      <c r="H14" s="2">
        <f>SUM(H16:H40)</f>
        <v>490388</v>
      </c>
      <c r="I14" s="2">
        <f>SUM(I16:I40)</f>
        <v>470226</v>
      </c>
      <c r="J14" s="2">
        <f>SUM(J16:J40)</f>
        <v>494473</v>
      </c>
      <c r="K14" s="2">
        <f>SUM(K16:K40)</f>
        <v>500795</v>
      </c>
      <c r="L14" s="2">
        <f>SUM(L16:L40)</f>
        <v>479854</v>
      </c>
    </row>
    <row r="15" spans="1:12" x14ac:dyDescent="0.2">
      <c r="F15" s="14"/>
      <c r="G15" s="2"/>
      <c r="H15" s="2"/>
      <c r="I15" s="2"/>
      <c r="J15" s="2"/>
      <c r="K15" s="2"/>
      <c r="L15" s="2"/>
    </row>
    <row r="16" spans="1:12" x14ac:dyDescent="0.2">
      <c r="C16" s="1" t="s">
        <v>76</v>
      </c>
      <c r="F16" s="16">
        <v>124519.80100000001</v>
      </c>
      <c r="G16" s="17">
        <v>129362</v>
      </c>
      <c r="H16" s="17">
        <v>132877</v>
      </c>
      <c r="I16" s="17">
        <v>139699.5</v>
      </c>
      <c r="J16" s="17">
        <v>134872</v>
      </c>
      <c r="K16" s="17">
        <v>135902</v>
      </c>
      <c r="L16" s="17">
        <v>132627</v>
      </c>
    </row>
    <row r="17" spans="3:12" x14ac:dyDescent="0.2">
      <c r="C17" s="1" t="s">
        <v>77</v>
      </c>
      <c r="F17" s="16">
        <v>8467.6329999999998</v>
      </c>
      <c r="G17" s="17">
        <v>8660</v>
      </c>
      <c r="H17" s="17">
        <v>8891.5</v>
      </c>
      <c r="I17" s="17">
        <v>5615.5</v>
      </c>
      <c r="J17" s="17">
        <v>3819</v>
      </c>
      <c r="K17" s="17">
        <v>3897</v>
      </c>
      <c r="L17" s="17">
        <v>3981</v>
      </c>
    </row>
    <row r="18" spans="3:12" x14ac:dyDescent="0.2">
      <c r="C18" s="1" t="s">
        <v>78</v>
      </c>
      <c r="F18" s="16">
        <v>7244.1409999999996</v>
      </c>
      <c r="G18" s="17">
        <v>4690</v>
      </c>
      <c r="H18" s="17">
        <v>2624.5</v>
      </c>
      <c r="I18" s="17">
        <v>2104.5</v>
      </c>
      <c r="J18" s="17">
        <v>1562</v>
      </c>
      <c r="K18" s="17">
        <v>1694</v>
      </c>
      <c r="L18" s="17">
        <v>8349</v>
      </c>
    </row>
    <row r="19" spans="3:12" x14ac:dyDescent="0.2">
      <c r="C19" s="1" t="s">
        <v>79</v>
      </c>
      <c r="F19" s="18" t="s">
        <v>80</v>
      </c>
      <c r="G19" s="19" t="s">
        <v>80</v>
      </c>
      <c r="H19" s="19" t="s">
        <v>80</v>
      </c>
      <c r="I19" s="17">
        <v>2131.5</v>
      </c>
      <c r="J19" s="17">
        <v>9406</v>
      </c>
      <c r="K19" s="17">
        <v>8906</v>
      </c>
      <c r="L19" s="17">
        <v>9184</v>
      </c>
    </row>
    <row r="20" spans="3:12" x14ac:dyDescent="0.2">
      <c r="F20" s="15"/>
    </row>
    <row r="21" spans="3:12" x14ac:dyDescent="0.2">
      <c r="C21" s="1" t="s">
        <v>81</v>
      </c>
      <c r="F21" s="16">
        <v>786.83699999999999</v>
      </c>
      <c r="G21" s="17">
        <v>799</v>
      </c>
      <c r="H21" s="17">
        <v>783</v>
      </c>
      <c r="I21" s="17">
        <v>799</v>
      </c>
      <c r="J21" s="17">
        <v>751</v>
      </c>
      <c r="K21" s="17">
        <v>692</v>
      </c>
      <c r="L21" s="17">
        <v>637</v>
      </c>
    </row>
    <row r="22" spans="3:12" x14ac:dyDescent="0.2">
      <c r="C22" s="1" t="s">
        <v>82</v>
      </c>
      <c r="F22" s="16">
        <v>274.20299999999997</v>
      </c>
      <c r="G22" s="17">
        <v>254</v>
      </c>
      <c r="H22" s="17">
        <v>260</v>
      </c>
      <c r="I22" s="17">
        <v>534</v>
      </c>
      <c r="J22" s="17">
        <v>494</v>
      </c>
      <c r="K22" s="17">
        <v>414</v>
      </c>
      <c r="L22" s="17">
        <v>93</v>
      </c>
    </row>
    <row r="23" spans="3:12" x14ac:dyDescent="0.2">
      <c r="C23" s="1" t="s">
        <v>83</v>
      </c>
      <c r="D23" s="2"/>
      <c r="E23" s="2"/>
      <c r="F23" s="16">
        <v>2903.0479999999998</v>
      </c>
      <c r="G23" s="17">
        <v>2927</v>
      </c>
      <c r="H23" s="17">
        <v>3201</v>
      </c>
      <c r="I23" s="17">
        <v>3071</v>
      </c>
      <c r="J23" s="17">
        <v>2326</v>
      </c>
      <c r="K23" s="17">
        <v>2186</v>
      </c>
      <c r="L23" s="17">
        <v>2174</v>
      </c>
    </row>
    <row r="24" spans="3:12" x14ac:dyDescent="0.2">
      <c r="C24" s="1" t="s">
        <v>84</v>
      </c>
      <c r="D24" s="2"/>
      <c r="E24" s="2"/>
      <c r="F24" s="18" t="s">
        <v>80</v>
      </c>
      <c r="G24" s="19" t="s">
        <v>80</v>
      </c>
      <c r="H24" s="19" t="s">
        <v>80</v>
      </c>
      <c r="I24" s="19" t="s">
        <v>80</v>
      </c>
      <c r="J24" s="19" t="s">
        <v>80</v>
      </c>
      <c r="K24" s="17">
        <v>3090</v>
      </c>
      <c r="L24" s="17">
        <v>4159</v>
      </c>
    </row>
    <row r="25" spans="3:12" x14ac:dyDescent="0.2">
      <c r="C25" s="1" t="s">
        <v>85</v>
      </c>
      <c r="D25" s="2"/>
      <c r="E25" s="2"/>
      <c r="F25" s="16">
        <v>113054.914</v>
      </c>
      <c r="G25" s="17">
        <v>113561</v>
      </c>
      <c r="H25" s="17">
        <v>118243</v>
      </c>
      <c r="I25" s="17">
        <v>124423</v>
      </c>
      <c r="J25" s="17">
        <v>130167</v>
      </c>
      <c r="K25" s="17">
        <v>141767</v>
      </c>
      <c r="L25" s="17">
        <v>142068</v>
      </c>
    </row>
    <row r="26" spans="3:12" x14ac:dyDescent="0.2">
      <c r="F26" s="15"/>
    </row>
    <row r="27" spans="3:12" x14ac:dyDescent="0.2">
      <c r="C27" s="1" t="s">
        <v>86</v>
      </c>
      <c r="D27" s="2"/>
      <c r="E27" s="2"/>
      <c r="F27" s="16">
        <v>231.92400000000001</v>
      </c>
      <c r="G27" s="17">
        <v>230</v>
      </c>
      <c r="H27" s="17">
        <v>241</v>
      </c>
      <c r="I27" s="17">
        <v>248</v>
      </c>
      <c r="J27" s="17">
        <v>249</v>
      </c>
      <c r="K27" s="17">
        <v>249</v>
      </c>
      <c r="L27" s="17">
        <v>213</v>
      </c>
    </row>
    <row r="28" spans="3:12" x14ac:dyDescent="0.2">
      <c r="C28" s="1" t="s">
        <v>87</v>
      </c>
      <c r="D28" s="2"/>
      <c r="E28" s="2"/>
      <c r="F28" s="16">
        <v>4596.143</v>
      </c>
      <c r="G28" s="17">
        <v>4462</v>
      </c>
      <c r="H28" s="17">
        <v>4525</v>
      </c>
      <c r="I28" s="17">
        <v>4947</v>
      </c>
      <c r="J28" s="17">
        <v>5388</v>
      </c>
      <c r="K28" s="17">
        <v>5774</v>
      </c>
      <c r="L28" s="17">
        <v>3884</v>
      </c>
    </row>
    <row r="29" spans="3:12" x14ac:dyDescent="0.2">
      <c r="C29" s="1" t="s">
        <v>88</v>
      </c>
      <c r="D29" s="2"/>
      <c r="E29" s="2"/>
      <c r="F29" s="16">
        <v>6626</v>
      </c>
      <c r="G29" s="17">
        <v>6979</v>
      </c>
      <c r="H29" s="17">
        <v>7128</v>
      </c>
      <c r="I29" s="17">
        <v>7297</v>
      </c>
      <c r="J29" s="17">
        <v>7175</v>
      </c>
      <c r="K29" s="17">
        <v>7319</v>
      </c>
      <c r="L29" s="17">
        <v>7490</v>
      </c>
    </row>
    <row r="30" spans="3:12" x14ac:dyDescent="0.2">
      <c r="C30" s="1" t="s">
        <v>89</v>
      </c>
      <c r="D30" s="2"/>
      <c r="E30" s="2"/>
      <c r="F30" s="16">
        <v>1336</v>
      </c>
      <c r="G30" s="17">
        <v>1593</v>
      </c>
      <c r="H30" s="17">
        <v>1730</v>
      </c>
      <c r="I30" s="17">
        <v>1791</v>
      </c>
      <c r="J30" s="17">
        <v>1811</v>
      </c>
      <c r="K30" s="17">
        <v>1847</v>
      </c>
      <c r="L30" s="17">
        <v>1892</v>
      </c>
    </row>
    <row r="31" spans="3:12" x14ac:dyDescent="0.2">
      <c r="F31" s="15"/>
    </row>
    <row r="32" spans="3:12" x14ac:dyDescent="0.2">
      <c r="C32" s="1" t="s">
        <v>90</v>
      </c>
      <c r="D32" s="2"/>
      <c r="E32" s="2"/>
      <c r="F32" s="16">
        <v>46159.061000000002</v>
      </c>
      <c r="G32" s="17">
        <v>45073</v>
      </c>
      <c r="H32" s="17">
        <v>47303</v>
      </c>
      <c r="I32" s="17">
        <v>43649</v>
      </c>
      <c r="J32" s="17">
        <v>54492</v>
      </c>
      <c r="K32" s="17">
        <v>55749</v>
      </c>
      <c r="L32" s="17">
        <v>40576</v>
      </c>
    </row>
    <row r="33" spans="2:12" x14ac:dyDescent="0.2">
      <c r="C33" s="1" t="s">
        <v>91</v>
      </c>
      <c r="D33" s="2"/>
      <c r="E33" s="2"/>
      <c r="F33" s="16">
        <v>30133.967000000001</v>
      </c>
      <c r="G33" s="17">
        <v>32138</v>
      </c>
      <c r="H33" s="17">
        <v>34322</v>
      </c>
      <c r="I33" s="17">
        <v>29799</v>
      </c>
      <c r="J33" s="17">
        <v>35769</v>
      </c>
      <c r="K33" s="17">
        <v>33725</v>
      </c>
      <c r="L33" s="17">
        <v>31507</v>
      </c>
    </row>
    <row r="34" spans="2:12" x14ac:dyDescent="0.2">
      <c r="C34" s="1" t="s">
        <v>92</v>
      </c>
      <c r="D34" s="2"/>
      <c r="E34" s="2"/>
      <c r="F34" s="16">
        <v>6495.3159999999998</v>
      </c>
      <c r="G34" s="17">
        <v>5482</v>
      </c>
      <c r="H34" s="17">
        <v>4335</v>
      </c>
      <c r="I34" s="17">
        <v>3856</v>
      </c>
      <c r="J34" s="17">
        <v>4739</v>
      </c>
      <c r="K34" s="17">
        <v>2745</v>
      </c>
      <c r="L34" s="17">
        <v>3287</v>
      </c>
    </row>
    <row r="35" spans="2:12" x14ac:dyDescent="0.2">
      <c r="C35" s="1" t="s">
        <v>93</v>
      </c>
      <c r="D35" s="2"/>
      <c r="E35" s="2"/>
      <c r="F35" s="16">
        <v>1793.9770000000001</v>
      </c>
      <c r="G35" s="17">
        <v>2419</v>
      </c>
      <c r="H35" s="17">
        <v>1427</v>
      </c>
      <c r="I35" s="17">
        <v>1381</v>
      </c>
      <c r="J35" s="17">
        <v>1727</v>
      </c>
      <c r="K35" s="17">
        <v>2953</v>
      </c>
      <c r="L35" s="17">
        <v>5411</v>
      </c>
    </row>
    <row r="36" spans="2:12" x14ac:dyDescent="0.2">
      <c r="F36" s="16"/>
      <c r="G36" s="17"/>
      <c r="H36" s="17"/>
      <c r="I36" s="17"/>
      <c r="J36" s="17"/>
      <c r="K36" s="17"/>
    </row>
    <row r="37" spans="2:12" x14ac:dyDescent="0.2">
      <c r="B37" s="2"/>
      <c r="C37" s="1" t="s">
        <v>94</v>
      </c>
      <c r="D37" s="2"/>
      <c r="E37" s="2"/>
      <c r="F37" s="16">
        <v>18788.761999999999</v>
      </c>
      <c r="G37" s="17">
        <v>18331</v>
      </c>
      <c r="H37" s="17">
        <v>15964</v>
      </c>
      <c r="I37" s="17">
        <v>13008</v>
      </c>
      <c r="J37" s="17">
        <v>16287</v>
      </c>
      <c r="K37" s="17">
        <v>11048</v>
      </c>
      <c r="L37" s="17">
        <v>11209</v>
      </c>
    </row>
    <row r="38" spans="2:12" x14ac:dyDescent="0.2">
      <c r="B38" s="2"/>
      <c r="C38" s="1" t="s">
        <v>95</v>
      </c>
      <c r="D38" s="2"/>
      <c r="E38" s="2"/>
      <c r="F38" s="16">
        <v>14595.957</v>
      </c>
      <c r="G38" s="17">
        <v>13165</v>
      </c>
      <c r="H38" s="17">
        <v>13606</v>
      </c>
      <c r="I38" s="17">
        <v>11677</v>
      </c>
      <c r="J38" s="17">
        <v>11922</v>
      </c>
      <c r="K38" s="17">
        <v>17009</v>
      </c>
      <c r="L38" s="17">
        <v>12648</v>
      </c>
    </row>
    <row r="39" spans="2:12" x14ac:dyDescent="0.2">
      <c r="B39" s="2"/>
      <c r="C39" s="1" t="s">
        <v>96</v>
      </c>
      <c r="D39" s="2"/>
      <c r="E39" s="2"/>
      <c r="F39" s="16">
        <v>20565.725999999999</v>
      </c>
      <c r="G39" s="17">
        <v>21069</v>
      </c>
      <c r="H39" s="17">
        <v>17069</v>
      </c>
      <c r="I39" s="17">
        <v>15952</v>
      </c>
      <c r="J39" s="17">
        <v>16650</v>
      </c>
      <c r="K39" s="17">
        <v>16149</v>
      </c>
      <c r="L39" s="17">
        <v>15851</v>
      </c>
    </row>
    <row r="40" spans="2:12" x14ac:dyDescent="0.2">
      <c r="B40" s="2"/>
      <c r="C40" s="1" t="s">
        <v>97</v>
      </c>
      <c r="D40" s="2"/>
      <c r="E40" s="2"/>
      <c r="F40" s="16">
        <v>61379.103999999999</v>
      </c>
      <c r="G40" s="17">
        <v>64847</v>
      </c>
      <c r="H40" s="17">
        <v>75858</v>
      </c>
      <c r="I40" s="17">
        <v>58243</v>
      </c>
      <c r="J40" s="17">
        <v>54867</v>
      </c>
      <c r="K40" s="17">
        <v>47680</v>
      </c>
      <c r="L40" s="17">
        <v>42614</v>
      </c>
    </row>
    <row r="41" spans="2:12" ht="18" thickBot="1" x14ac:dyDescent="0.25">
      <c r="B41" s="5"/>
      <c r="C41" s="6"/>
      <c r="D41" s="5"/>
      <c r="E41" s="5"/>
      <c r="F41" s="22"/>
      <c r="G41" s="6"/>
      <c r="H41" s="6"/>
      <c r="I41" s="6"/>
      <c r="J41" s="6"/>
      <c r="K41" s="6"/>
      <c r="L41" s="6"/>
    </row>
    <row r="42" spans="2:12" x14ac:dyDescent="0.2">
      <c r="B42" s="2"/>
      <c r="D42" s="2"/>
      <c r="F42" s="1" t="s">
        <v>98</v>
      </c>
    </row>
    <row r="46" spans="2:12" x14ac:dyDescent="0.2">
      <c r="B46" s="2"/>
      <c r="C46" s="2"/>
      <c r="D46" s="2"/>
      <c r="E46" s="4" t="s">
        <v>99</v>
      </c>
      <c r="L46" s="2"/>
    </row>
    <row r="47" spans="2:12" ht="18" thickBot="1" x14ac:dyDescent="0.25">
      <c r="B47" s="5"/>
      <c r="C47" s="5"/>
      <c r="D47" s="5"/>
      <c r="E47" s="5"/>
      <c r="F47" s="6"/>
      <c r="G47" s="6"/>
      <c r="H47" s="6"/>
      <c r="I47" s="6"/>
      <c r="J47" s="6"/>
      <c r="K47" s="7" t="s">
        <v>61</v>
      </c>
      <c r="L47" s="5"/>
    </row>
    <row r="48" spans="2:12" x14ac:dyDescent="0.2">
      <c r="B48" s="2"/>
      <c r="C48" s="2"/>
      <c r="D48" s="2"/>
      <c r="E48" s="2"/>
      <c r="F48" s="8" t="s">
        <v>62</v>
      </c>
      <c r="G48" s="8" t="s">
        <v>63</v>
      </c>
      <c r="H48" s="8" t="s">
        <v>64</v>
      </c>
      <c r="I48" s="8" t="s">
        <v>65</v>
      </c>
      <c r="J48" s="8" t="s">
        <v>66</v>
      </c>
      <c r="K48" s="8" t="s">
        <v>67</v>
      </c>
      <c r="L48" s="9">
        <v>2000</v>
      </c>
    </row>
    <row r="49" spans="2:12" x14ac:dyDescent="0.2">
      <c r="B49" s="10"/>
      <c r="C49" s="10"/>
      <c r="D49" s="10"/>
      <c r="E49" s="10"/>
      <c r="F49" s="12" t="s">
        <v>68</v>
      </c>
      <c r="G49" s="12" t="s">
        <v>69</v>
      </c>
      <c r="H49" s="12" t="s">
        <v>70</v>
      </c>
      <c r="I49" s="12" t="s">
        <v>71</v>
      </c>
      <c r="J49" s="12" t="s">
        <v>72</v>
      </c>
      <c r="K49" s="12" t="s">
        <v>73</v>
      </c>
      <c r="L49" s="12" t="s">
        <v>74</v>
      </c>
    </row>
    <row r="50" spans="2:12" x14ac:dyDescent="0.2">
      <c r="B50" s="2"/>
      <c r="C50" s="2"/>
      <c r="D50" s="2"/>
      <c r="E50" s="2"/>
      <c r="F50" s="24"/>
      <c r="G50" s="2"/>
      <c r="H50" s="2"/>
    </row>
    <row r="51" spans="2:12" x14ac:dyDescent="0.2">
      <c r="B51" s="2"/>
      <c r="C51" s="2"/>
      <c r="D51" s="4" t="s">
        <v>100</v>
      </c>
      <c r="E51" s="2"/>
      <c r="F51" s="14">
        <f>SUM(F53:F70)</f>
        <v>456324.75100000005</v>
      </c>
      <c r="G51" s="2">
        <f>SUM(G53:G70)</f>
        <v>461922</v>
      </c>
      <c r="H51" s="2">
        <f>SUM(H53:H70)</f>
        <v>478348.79999999999</v>
      </c>
      <c r="I51" s="2">
        <f>SUM(I53:I70)</f>
        <v>457739.8</v>
      </c>
      <c r="J51" s="2">
        <f>SUM(J53:J70)+1</f>
        <v>476556</v>
      </c>
      <c r="K51" s="2">
        <f>SUM(K53:K70)</f>
        <v>487086</v>
      </c>
      <c r="L51" s="2">
        <f>SUM(L53:L70)</f>
        <v>464259</v>
      </c>
    </row>
    <row r="52" spans="2:12" x14ac:dyDescent="0.2">
      <c r="B52" s="2"/>
      <c r="C52" s="2"/>
      <c r="E52" s="2"/>
      <c r="F52" s="14"/>
      <c r="G52" s="2"/>
      <c r="H52" s="2"/>
      <c r="I52" s="2"/>
      <c r="J52" s="2"/>
      <c r="K52" s="2"/>
      <c r="L52" s="2"/>
    </row>
    <row r="53" spans="2:12" x14ac:dyDescent="0.2">
      <c r="C53" s="1" t="s">
        <v>101</v>
      </c>
      <c r="F53" s="16">
        <v>5943.3729999999996</v>
      </c>
      <c r="G53" s="17">
        <v>5846</v>
      </c>
      <c r="H53" s="17">
        <v>6081.4</v>
      </c>
      <c r="I53" s="17">
        <v>6063.4</v>
      </c>
      <c r="J53" s="17">
        <v>6031</v>
      </c>
      <c r="K53" s="17">
        <v>5822</v>
      </c>
      <c r="L53" s="17">
        <v>5758</v>
      </c>
    </row>
    <row r="54" spans="2:12" x14ac:dyDescent="0.2">
      <c r="C54" s="1" t="s">
        <v>102</v>
      </c>
      <c r="F54" s="16">
        <v>66983.547999999995</v>
      </c>
      <c r="G54" s="17">
        <v>64772</v>
      </c>
      <c r="H54" s="17">
        <v>59486</v>
      </c>
      <c r="I54" s="17">
        <v>59792.4</v>
      </c>
      <c r="J54" s="17">
        <v>61221</v>
      </c>
      <c r="K54" s="17">
        <v>67000</v>
      </c>
      <c r="L54" s="17">
        <v>66085</v>
      </c>
    </row>
    <row r="55" spans="2:12" x14ac:dyDescent="0.2">
      <c r="C55" s="1" t="s">
        <v>103</v>
      </c>
      <c r="F55" s="16">
        <v>77963.623000000007</v>
      </c>
      <c r="G55" s="17">
        <v>84491</v>
      </c>
      <c r="H55" s="17">
        <v>97552</v>
      </c>
      <c r="I55" s="17">
        <v>97882</v>
      </c>
      <c r="J55" s="17">
        <v>98585</v>
      </c>
      <c r="K55" s="17">
        <v>112897</v>
      </c>
      <c r="L55" s="17">
        <v>92343</v>
      </c>
    </row>
    <row r="56" spans="2:12" x14ac:dyDescent="0.2">
      <c r="F56" s="16"/>
      <c r="G56" s="17"/>
      <c r="H56" s="17"/>
      <c r="I56" s="17"/>
      <c r="J56" s="17"/>
      <c r="K56" s="17"/>
    </row>
    <row r="57" spans="2:12" x14ac:dyDescent="0.2">
      <c r="C57" s="1" t="s">
        <v>104</v>
      </c>
      <c r="F57" s="16">
        <v>47166.851999999999</v>
      </c>
      <c r="G57" s="17">
        <v>45072</v>
      </c>
      <c r="H57" s="17">
        <v>47817</v>
      </c>
      <c r="I57" s="17">
        <v>44192</v>
      </c>
      <c r="J57" s="17">
        <v>40872</v>
      </c>
      <c r="K57" s="17">
        <v>41618</v>
      </c>
      <c r="L57" s="17">
        <v>47884</v>
      </c>
    </row>
    <row r="58" spans="2:12" x14ac:dyDescent="0.2">
      <c r="C58" s="1" t="s">
        <v>105</v>
      </c>
      <c r="F58" s="16">
        <v>403.73700000000002</v>
      </c>
      <c r="G58" s="17">
        <v>1090</v>
      </c>
      <c r="H58" s="17">
        <v>862.4</v>
      </c>
      <c r="I58" s="17">
        <v>587</v>
      </c>
      <c r="J58" s="17">
        <v>489</v>
      </c>
      <c r="K58" s="17">
        <v>503</v>
      </c>
      <c r="L58" s="17">
        <v>466</v>
      </c>
    </row>
    <row r="59" spans="2:12" x14ac:dyDescent="0.2">
      <c r="C59" s="1" t="s">
        <v>106</v>
      </c>
      <c r="F59" s="16">
        <v>41759.898999999998</v>
      </c>
      <c r="G59" s="17">
        <v>41848</v>
      </c>
      <c r="H59" s="17">
        <v>44755</v>
      </c>
      <c r="I59" s="17">
        <v>38020</v>
      </c>
      <c r="J59" s="17">
        <v>39676</v>
      </c>
      <c r="K59" s="17">
        <v>38550</v>
      </c>
      <c r="L59" s="17">
        <v>38802</v>
      </c>
    </row>
    <row r="60" spans="2:12" x14ac:dyDescent="0.2">
      <c r="F60" s="16"/>
      <c r="G60" s="17"/>
      <c r="H60" s="17"/>
      <c r="I60" s="17"/>
      <c r="J60" s="17"/>
      <c r="K60" s="17"/>
    </row>
    <row r="61" spans="2:12" x14ac:dyDescent="0.2">
      <c r="C61" s="1" t="s">
        <v>107</v>
      </c>
      <c r="F61" s="16">
        <v>14430.284</v>
      </c>
      <c r="G61" s="17">
        <v>15093</v>
      </c>
      <c r="H61" s="17">
        <v>15518</v>
      </c>
      <c r="I61" s="17">
        <v>13944</v>
      </c>
      <c r="J61" s="17">
        <v>15528</v>
      </c>
      <c r="K61" s="17">
        <v>17101</v>
      </c>
      <c r="L61" s="17">
        <v>13891</v>
      </c>
    </row>
    <row r="62" spans="2:12" x14ac:dyDescent="0.2">
      <c r="C62" s="1" t="s">
        <v>108</v>
      </c>
      <c r="F62" s="16">
        <v>75587.687000000005</v>
      </c>
      <c r="G62" s="17">
        <v>78278</v>
      </c>
      <c r="H62" s="17">
        <v>81317</v>
      </c>
      <c r="I62" s="17">
        <v>69008</v>
      </c>
      <c r="J62" s="17">
        <v>78967</v>
      </c>
      <c r="K62" s="17">
        <v>70266</v>
      </c>
      <c r="L62" s="17">
        <v>66053</v>
      </c>
    </row>
    <row r="63" spans="2:12" x14ac:dyDescent="0.2">
      <c r="C63" s="1" t="s">
        <v>109</v>
      </c>
      <c r="F63" s="16">
        <v>14150.579</v>
      </c>
      <c r="G63" s="17">
        <v>16308</v>
      </c>
      <c r="H63" s="17">
        <v>17172</v>
      </c>
      <c r="I63" s="17">
        <v>16622</v>
      </c>
      <c r="J63" s="17">
        <v>18464</v>
      </c>
      <c r="K63" s="17">
        <v>16538</v>
      </c>
      <c r="L63" s="17">
        <v>18356</v>
      </c>
    </row>
    <row r="64" spans="2:12" x14ac:dyDescent="0.2">
      <c r="F64" s="16"/>
      <c r="G64" s="17"/>
      <c r="H64" s="17"/>
      <c r="I64" s="17"/>
      <c r="J64" s="17"/>
      <c r="K64" s="17"/>
    </row>
    <row r="65" spans="1:12" x14ac:dyDescent="0.2">
      <c r="C65" s="1" t="s">
        <v>110</v>
      </c>
      <c r="F65" s="16">
        <v>49322.123</v>
      </c>
      <c r="G65" s="17">
        <v>45689</v>
      </c>
      <c r="H65" s="17">
        <v>44908</v>
      </c>
      <c r="I65" s="17">
        <v>47410</v>
      </c>
      <c r="J65" s="17">
        <v>46425</v>
      </c>
      <c r="K65" s="17">
        <v>46451</v>
      </c>
      <c r="L65" s="17">
        <v>47137</v>
      </c>
    </row>
    <row r="66" spans="1:12" x14ac:dyDescent="0.2">
      <c r="C66" s="1" t="s">
        <v>111</v>
      </c>
      <c r="F66" s="16">
        <v>3144.241</v>
      </c>
      <c r="G66" s="17">
        <v>4468</v>
      </c>
      <c r="H66" s="17">
        <v>1201</v>
      </c>
      <c r="I66" s="17">
        <v>2267</v>
      </c>
      <c r="J66" s="17">
        <v>5820</v>
      </c>
      <c r="K66" s="17">
        <v>2328</v>
      </c>
      <c r="L66" s="17">
        <v>2123</v>
      </c>
    </row>
    <row r="67" spans="1:12" x14ac:dyDescent="0.2">
      <c r="C67" s="1" t="s">
        <v>112</v>
      </c>
      <c r="F67" s="16">
        <v>58410.542000000001</v>
      </c>
      <c r="G67" s="17">
        <v>58061</v>
      </c>
      <c r="H67" s="17">
        <v>60998</v>
      </c>
      <c r="I67" s="17">
        <v>61413</v>
      </c>
      <c r="J67" s="17">
        <v>63937</v>
      </c>
      <c r="K67" s="17">
        <v>67704</v>
      </c>
      <c r="L67" s="17">
        <v>64078</v>
      </c>
    </row>
    <row r="68" spans="1:12" x14ac:dyDescent="0.2">
      <c r="F68" s="16"/>
      <c r="G68" s="17"/>
      <c r="H68" s="17"/>
      <c r="I68" s="17"/>
      <c r="J68" s="17"/>
      <c r="K68" s="17"/>
    </row>
    <row r="69" spans="1:12" x14ac:dyDescent="0.2">
      <c r="C69" s="1" t="s">
        <v>113</v>
      </c>
      <c r="F69" s="16">
        <v>733.34500000000003</v>
      </c>
      <c r="G69" s="17">
        <v>708</v>
      </c>
      <c r="H69" s="17">
        <v>301</v>
      </c>
      <c r="I69" s="17">
        <v>150</v>
      </c>
      <c r="J69" s="17">
        <v>326</v>
      </c>
      <c r="K69" s="17">
        <v>218</v>
      </c>
      <c r="L69" s="17">
        <v>1174</v>
      </c>
    </row>
    <row r="70" spans="1:12" x14ac:dyDescent="0.2">
      <c r="C70" s="1" t="s">
        <v>114</v>
      </c>
      <c r="F70" s="16">
        <v>324.91800000000001</v>
      </c>
      <c r="G70" s="17">
        <v>198</v>
      </c>
      <c r="H70" s="17">
        <v>380</v>
      </c>
      <c r="I70" s="17">
        <v>389</v>
      </c>
      <c r="J70" s="17">
        <v>214</v>
      </c>
      <c r="K70" s="17">
        <v>90</v>
      </c>
      <c r="L70" s="17">
        <v>109</v>
      </c>
    </row>
    <row r="71" spans="1:12" ht="18" thickBot="1" x14ac:dyDescent="0.25">
      <c r="B71" s="6"/>
      <c r="C71" s="5"/>
      <c r="D71" s="5"/>
      <c r="E71" s="6"/>
      <c r="F71" s="25"/>
      <c r="G71" s="5"/>
      <c r="H71" s="6"/>
      <c r="I71" s="6"/>
      <c r="J71" s="6"/>
      <c r="K71" s="6"/>
      <c r="L71" s="6"/>
    </row>
    <row r="72" spans="1:12" x14ac:dyDescent="0.2">
      <c r="C72" s="2"/>
      <c r="D72" s="2"/>
      <c r="F72" s="1" t="s">
        <v>98</v>
      </c>
      <c r="G72" s="2"/>
      <c r="H72" s="2"/>
      <c r="I72" s="2"/>
      <c r="J72" s="2"/>
      <c r="K72" s="2"/>
      <c r="L72" s="2"/>
    </row>
    <row r="73" spans="1:12" x14ac:dyDescent="0.2">
      <c r="A73" s="1"/>
      <c r="C73" s="2"/>
      <c r="D73" s="2"/>
      <c r="E73" s="2"/>
      <c r="F73" s="2"/>
      <c r="G73" s="2"/>
      <c r="H73" s="2"/>
      <c r="I73" s="2"/>
      <c r="J73" s="2"/>
      <c r="K73" s="2"/>
    </row>
    <row r="74" spans="1:12" x14ac:dyDescent="0.2">
      <c r="A74" s="1"/>
    </row>
    <row r="76" spans="1:12" x14ac:dyDescent="0.2">
      <c r="A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9" spans="1:12" x14ac:dyDescent="0.2">
      <c r="B79" s="2"/>
      <c r="D79" s="2"/>
      <c r="F79" s="4" t="s">
        <v>115</v>
      </c>
      <c r="L79" s="2"/>
    </row>
    <row r="80" spans="1:12" x14ac:dyDescent="0.2">
      <c r="E80" s="4" t="s">
        <v>116</v>
      </c>
    </row>
    <row r="81" spans="1:12" ht="18" thickBot="1" x14ac:dyDescent="0.25">
      <c r="B81" s="5"/>
      <c r="C81" s="5"/>
      <c r="D81" s="5"/>
      <c r="E81" s="6"/>
      <c r="F81" s="6"/>
      <c r="G81" s="6"/>
      <c r="H81" s="6"/>
      <c r="I81" s="6"/>
      <c r="J81" s="6"/>
      <c r="K81" s="7" t="s">
        <v>61</v>
      </c>
      <c r="L81" s="5"/>
    </row>
    <row r="82" spans="1:12" x14ac:dyDescent="0.2">
      <c r="B82" s="2"/>
      <c r="C82" s="2"/>
      <c r="D82" s="2"/>
      <c r="E82" s="2"/>
      <c r="F82" s="8" t="s">
        <v>62</v>
      </c>
      <c r="G82" s="8" t="s">
        <v>63</v>
      </c>
      <c r="H82" s="8" t="s">
        <v>64</v>
      </c>
      <c r="I82" s="8" t="s">
        <v>65</v>
      </c>
      <c r="J82" s="8" t="s">
        <v>66</v>
      </c>
      <c r="K82" s="8" t="s">
        <v>67</v>
      </c>
      <c r="L82" s="9">
        <v>2000</v>
      </c>
    </row>
    <row r="83" spans="1:12" x14ac:dyDescent="0.2">
      <c r="B83" s="10"/>
      <c r="C83" s="10"/>
      <c r="D83" s="10"/>
      <c r="E83" s="10"/>
      <c r="F83" s="12" t="s">
        <v>68</v>
      </c>
      <c r="G83" s="12" t="s">
        <v>69</v>
      </c>
      <c r="H83" s="12" t="s">
        <v>70</v>
      </c>
      <c r="I83" s="12" t="s">
        <v>71</v>
      </c>
      <c r="J83" s="12" t="s">
        <v>72</v>
      </c>
      <c r="K83" s="12" t="s">
        <v>73</v>
      </c>
      <c r="L83" s="12" t="s">
        <v>74</v>
      </c>
    </row>
    <row r="84" spans="1:12" x14ac:dyDescent="0.2">
      <c r="A84" s="2"/>
      <c r="B84" s="2"/>
      <c r="C84" s="2"/>
      <c r="D84" s="2"/>
      <c r="E84" s="2"/>
      <c r="F84" s="24"/>
    </row>
    <row r="85" spans="1:12" x14ac:dyDescent="0.2">
      <c r="A85" s="2"/>
      <c r="B85" s="2"/>
      <c r="C85" s="2"/>
      <c r="D85" s="4" t="s">
        <v>117</v>
      </c>
      <c r="E85" s="2"/>
      <c r="F85" s="14">
        <f t="shared" ref="F85:L85" si="0">F87+F95+SUM(F103:F107)</f>
        <v>456324.75100000005</v>
      </c>
      <c r="G85" s="2">
        <f t="shared" si="0"/>
        <v>461922</v>
      </c>
      <c r="H85" s="2">
        <f t="shared" si="0"/>
        <v>478348.93599999999</v>
      </c>
      <c r="I85" s="2">
        <f t="shared" si="0"/>
        <v>457740</v>
      </c>
      <c r="J85" s="2">
        <f t="shared" si="0"/>
        <v>476556</v>
      </c>
      <c r="K85" s="2">
        <f t="shared" si="0"/>
        <v>487086</v>
      </c>
      <c r="L85" s="2">
        <f t="shared" si="0"/>
        <v>464259</v>
      </c>
    </row>
    <row r="86" spans="1:12" x14ac:dyDescent="0.2">
      <c r="A86" s="2"/>
      <c r="C86" s="2"/>
      <c r="D86" s="2"/>
      <c r="E86" s="2"/>
      <c r="F86" s="14"/>
      <c r="G86" s="2"/>
      <c r="H86" s="2"/>
      <c r="I86" s="2"/>
      <c r="J86" s="2"/>
      <c r="K86" s="2"/>
      <c r="L86" s="2"/>
    </row>
    <row r="87" spans="1:12" x14ac:dyDescent="0.2">
      <c r="A87" s="2"/>
      <c r="C87" s="1" t="s">
        <v>118</v>
      </c>
      <c r="E87" s="2"/>
      <c r="F87" s="26">
        <f t="shared" ref="F87:L87" si="1">SUM(F88:F93)</f>
        <v>204345.04699999999</v>
      </c>
      <c r="G87" s="27">
        <f t="shared" si="1"/>
        <v>210497</v>
      </c>
      <c r="H87" s="27">
        <f t="shared" si="1"/>
        <v>218502.14199999999</v>
      </c>
      <c r="I87" s="27">
        <f t="shared" si="1"/>
        <v>225375</v>
      </c>
      <c r="J87" s="27">
        <f t="shared" si="1"/>
        <v>234931</v>
      </c>
      <c r="K87" s="27">
        <f t="shared" si="1"/>
        <v>244279</v>
      </c>
      <c r="L87" s="27">
        <f t="shared" si="1"/>
        <v>228841</v>
      </c>
    </row>
    <row r="88" spans="1:12" x14ac:dyDescent="0.2">
      <c r="A88" s="2"/>
      <c r="C88" s="2"/>
      <c r="D88" s="1" t="s">
        <v>119</v>
      </c>
      <c r="F88" s="16">
        <v>97598.036999999997</v>
      </c>
      <c r="G88" s="17">
        <v>97810</v>
      </c>
      <c r="H88" s="17">
        <v>100874.50900000001</v>
      </c>
      <c r="I88" s="17">
        <v>103857</v>
      </c>
      <c r="J88" s="17">
        <v>104170</v>
      </c>
      <c r="K88" s="17">
        <v>103207</v>
      </c>
      <c r="L88" s="17">
        <v>102839</v>
      </c>
    </row>
    <row r="89" spans="1:12" x14ac:dyDescent="0.2">
      <c r="D89" s="1" t="s">
        <v>120</v>
      </c>
      <c r="F89" s="16">
        <v>36705.142999999996</v>
      </c>
      <c r="G89" s="17">
        <v>40735</v>
      </c>
      <c r="H89" s="17">
        <v>42216.019</v>
      </c>
      <c r="I89" s="17">
        <v>42819</v>
      </c>
      <c r="J89" s="17">
        <v>47717</v>
      </c>
      <c r="K89" s="17">
        <v>48633</v>
      </c>
      <c r="L89" s="17">
        <v>46926</v>
      </c>
    </row>
    <row r="90" spans="1:12" x14ac:dyDescent="0.2">
      <c r="F90" s="16"/>
      <c r="G90" s="17"/>
      <c r="H90" s="17"/>
      <c r="I90" s="17"/>
      <c r="J90" s="17"/>
      <c r="K90" s="17"/>
    </row>
    <row r="91" spans="1:12" x14ac:dyDescent="0.2">
      <c r="D91" s="1" t="s">
        <v>121</v>
      </c>
      <c r="F91" s="16">
        <v>4220.5259999999998</v>
      </c>
      <c r="G91" s="17">
        <v>4121</v>
      </c>
      <c r="H91" s="17">
        <v>4348.2690000000002</v>
      </c>
      <c r="I91" s="17">
        <v>4166</v>
      </c>
      <c r="J91" s="17">
        <v>4457</v>
      </c>
      <c r="K91" s="17">
        <v>4196</v>
      </c>
      <c r="L91" s="17">
        <v>4628</v>
      </c>
    </row>
    <row r="92" spans="1:12" x14ac:dyDescent="0.2">
      <c r="D92" s="1" t="s">
        <v>122</v>
      </c>
      <c r="F92" s="16">
        <v>32163.812999999998</v>
      </c>
      <c r="G92" s="17">
        <v>34886</v>
      </c>
      <c r="H92" s="17">
        <v>37070.230000000003</v>
      </c>
      <c r="I92" s="17">
        <v>39706</v>
      </c>
      <c r="J92" s="17">
        <v>42023</v>
      </c>
      <c r="K92" s="17">
        <v>45265</v>
      </c>
      <c r="L92" s="17">
        <v>36844</v>
      </c>
    </row>
    <row r="93" spans="1:12" x14ac:dyDescent="0.2">
      <c r="D93" s="1" t="s">
        <v>123</v>
      </c>
      <c r="F93" s="16">
        <v>33657.527999999998</v>
      </c>
      <c r="G93" s="17">
        <v>32945</v>
      </c>
      <c r="H93" s="17">
        <v>33993.114999999998</v>
      </c>
      <c r="I93" s="17">
        <v>34827</v>
      </c>
      <c r="J93" s="17">
        <v>36564</v>
      </c>
      <c r="K93" s="17">
        <v>42978</v>
      </c>
      <c r="L93" s="17">
        <v>37604</v>
      </c>
    </row>
    <row r="94" spans="1:12" x14ac:dyDescent="0.2">
      <c r="F94" s="15"/>
    </row>
    <row r="95" spans="1:12" x14ac:dyDescent="0.2">
      <c r="C95" s="1" t="s">
        <v>124</v>
      </c>
      <c r="F95" s="26">
        <f t="shared" ref="F95:L95" si="2">F96+F100+F101</f>
        <v>144566.97200000004</v>
      </c>
      <c r="G95" s="27">
        <f t="shared" si="2"/>
        <v>140154</v>
      </c>
      <c r="H95" s="27">
        <f t="shared" si="2"/>
        <v>153486.94799999997</v>
      </c>
      <c r="I95" s="27">
        <f t="shared" si="2"/>
        <v>124943</v>
      </c>
      <c r="J95" s="27">
        <f t="shared" si="2"/>
        <v>132064</v>
      </c>
      <c r="K95" s="27">
        <f t="shared" si="2"/>
        <v>115428</v>
      </c>
      <c r="L95" s="27">
        <f t="shared" si="2"/>
        <v>111467</v>
      </c>
    </row>
    <row r="96" spans="1:12" x14ac:dyDescent="0.2">
      <c r="D96" s="1" t="s">
        <v>125</v>
      </c>
      <c r="F96" s="26">
        <f t="shared" ref="F96:L96" si="3">F97+F99</f>
        <v>141188.53100000002</v>
      </c>
      <c r="G96" s="27">
        <f t="shared" si="3"/>
        <v>135472</v>
      </c>
      <c r="H96" s="27">
        <f t="shared" si="3"/>
        <v>152286.00099999999</v>
      </c>
      <c r="I96" s="27">
        <f t="shared" si="3"/>
        <v>122677</v>
      </c>
      <c r="J96" s="27">
        <f t="shared" si="3"/>
        <v>126245</v>
      </c>
      <c r="K96" s="27">
        <f t="shared" si="3"/>
        <v>113100</v>
      </c>
      <c r="L96" s="27">
        <f t="shared" si="3"/>
        <v>109348</v>
      </c>
    </row>
    <row r="97" spans="2:12" x14ac:dyDescent="0.2">
      <c r="D97" s="1" t="s">
        <v>126</v>
      </c>
      <c r="F97" s="16">
        <v>55855.671000000002</v>
      </c>
      <c r="G97" s="17">
        <v>53182</v>
      </c>
      <c r="H97" s="17">
        <v>58645.069000000003</v>
      </c>
      <c r="I97" s="17">
        <v>43164</v>
      </c>
      <c r="J97" s="17">
        <v>53358</v>
      </c>
      <c r="K97" s="17">
        <v>46589</v>
      </c>
      <c r="L97" s="17">
        <v>45474</v>
      </c>
    </row>
    <row r="98" spans="2:12" x14ac:dyDescent="0.2">
      <c r="F98" s="15"/>
      <c r="H98" s="17"/>
      <c r="I98" s="17"/>
      <c r="J98" s="17"/>
      <c r="K98" s="17"/>
    </row>
    <row r="99" spans="2:12" x14ac:dyDescent="0.2">
      <c r="D99" s="1" t="s">
        <v>127</v>
      </c>
      <c r="F99" s="16">
        <v>85332.86</v>
      </c>
      <c r="G99" s="17">
        <v>82290</v>
      </c>
      <c r="H99" s="17">
        <v>93640.932000000001</v>
      </c>
      <c r="I99" s="17">
        <v>79513</v>
      </c>
      <c r="J99" s="17">
        <v>72887</v>
      </c>
      <c r="K99" s="17">
        <v>66511</v>
      </c>
      <c r="L99" s="17">
        <v>63874</v>
      </c>
    </row>
    <row r="100" spans="2:12" x14ac:dyDescent="0.2">
      <c r="D100" s="1" t="s">
        <v>128</v>
      </c>
      <c r="F100" s="16">
        <v>3141.654</v>
      </c>
      <c r="G100" s="17">
        <v>4466</v>
      </c>
      <c r="H100" s="17">
        <v>1200.9469999999999</v>
      </c>
      <c r="I100" s="17">
        <v>2266</v>
      </c>
      <c r="J100" s="17">
        <v>5819</v>
      </c>
      <c r="K100" s="17">
        <v>2328</v>
      </c>
      <c r="L100" s="17">
        <v>2119</v>
      </c>
    </row>
    <row r="101" spans="2:12" x14ac:dyDescent="0.2">
      <c r="D101" s="1" t="s">
        <v>129</v>
      </c>
      <c r="F101" s="16">
        <v>236.78700000000001</v>
      </c>
      <c r="G101" s="17">
        <v>216</v>
      </c>
      <c r="H101" s="19" t="s">
        <v>80</v>
      </c>
      <c r="I101" s="19" t="s">
        <v>80</v>
      </c>
      <c r="J101" s="19" t="s">
        <v>80</v>
      </c>
      <c r="K101" s="19" t="s">
        <v>80</v>
      </c>
      <c r="L101" s="19" t="s">
        <v>80</v>
      </c>
    </row>
    <row r="102" spans="2:12" x14ac:dyDescent="0.2">
      <c r="F102" s="16"/>
      <c r="G102" s="17"/>
      <c r="H102" s="17"/>
      <c r="I102" s="17"/>
      <c r="J102" s="17"/>
      <c r="K102" s="17"/>
    </row>
    <row r="103" spans="2:12" x14ac:dyDescent="0.2">
      <c r="C103" s="1" t="s">
        <v>112</v>
      </c>
      <c r="F103" s="16">
        <v>58386.89</v>
      </c>
      <c r="G103" s="17">
        <v>58047</v>
      </c>
      <c r="H103" s="17">
        <v>60990.690999999999</v>
      </c>
      <c r="I103" s="17">
        <v>61406</v>
      </c>
      <c r="J103" s="17">
        <v>63932</v>
      </c>
      <c r="K103" s="17">
        <v>67700</v>
      </c>
      <c r="L103" s="17">
        <v>64074</v>
      </c>
    </row>
    <row r="104" spans="2:12" x14ac:dyDescent="0.2">
      <c r="C104" s="1" t="s">
        <v>130</v>
      </c>
      <c r="F104" s="16">
        <v>14367.7</v>
      </c>
      <c r="G104" s="17">
        <v>13222</v>
      </c>
      <c r="H104" s="17">
        <v>10923.418</v>
      </c>
      <c r="I104" s="17">
        <v>12296</v>
      </c>
      <c r="J104" s="17">
        <v>11974</v>
      </c>
      <c r="K104" s="17">
        <v>24663</v>
      </c>
      <c r="L104" s="17">
        <v>17081</v>
      </c>
    </row>
    <row r="105" spans="2:12" x14ac:dyDescent="0.2">
      <c r="C105" s="1" t="s">
        <v>131</v>
      </c>
      <c r="F105" s="16">
        <f>658.158+12243.664</f>
        <v>12901.822</v>
      </c>
      <c r="G105" s="17">
        <v>16082</v>
      </c>
      <c r="H105" s="17">
        <v>9518.7620000000006</v>
      </c>
      <c r="I105" s="17">
        <v>9282</v>
      </c>
      <c r="J105" s="17">
        <v>8614</v>
      </c>
      <c r="K105" s="17">
        <v>8179</v>
      </c>
      <c r="L105" s="17">
        <v>8659</v>
      </c>
    </row>
    <row r="106" spans="2:12" x14ac:dyDescent="0.2">
      <c r="C106" s="1" t="s">
        <v>132</v>
      </c>
      <c r="F106" s="16">
        <v>21431.401999999998</v>
      </c>
      <c r="G106" s="17">
        <v>23722</v>
      </c>
      <c r="H106" s="17">
        <v>24546.577000000001</v>
      </c>
      <c r="I106" s="17">
        <v>24049</v>
      </c>
      <c r="J106" s="17">
        <v>24827</v>
      </c>
      <c r="K106" s="17">
        <v>26747</v>
      </c>
      <c r="L106" s="17">
        <v>34028</v>
      </c>
    </row>
    <row r="107" spans="2:12" x14ac:dyDescent="0.2">
      <c r="C107" s="1" t="s">
        <v>114</v>
      </c>
      <c r="F107" s="16">
        <v>324.91800000000001</v>
      </c>
      <c r="G107" s="17">
        <v>198</v>
      </c>
      <c r="H107" s="17">
        <v>380.39800000000002</v>
      </c>
      <c r="I107" s="17">
        <v>389</v>
      </c>
      <c r="J107" s="17">
        <v>214</v>
      </c>
      <c r="K107" s="17">
        <v>90</v>
      </c>
      <c r="L107" s="17">
        <v>109</v>
      </c>
    </row>
    <row r="108" spans="2:12" ht="18" thickBot="1" x14ac:dyDescent="0.25">
      <c r="B108" s="6"/>
      <c r="C108" s="6"/>
      <c r="D108" s="6"/>
      <c r="E108" s="6"/>
      <c r="F108" s="22"/>
      <c r="G108" s="5"/>
      <c r="H108" s="6"/>
      <c r="I108" s="5"/>
      <c r="J108" s="6"/>
      <c r="K108" s="6"/>
      <c r="L108" s="6"/>
    </row>
    <row r="109" spans="2:12" x14ac:dyDescent="0.2">
      <c r="C109" s="1" t="s">
        <v>133</v>
      </c>
      <c r="L109" s="2"/>
    </row>
    <row r="110" spans="2:12" x14ac:dyDescent="0.2">
      <c r="D110" s="1" t="s">
        <v>134</v>
      </c>
      <c r="L110" s="2"/>
    </row>
    <row r="145" spans="1:1" x14ac:dyDescent="0.2">
      <c r="A145" s="1"/>
    </row>
  </sheetData>
  <phoneticPr fontId="2"/>
  <pageMargins left="0.46" right="0.49" top="0.63" bottom="0.53" header="0.51200000000000001" footer="0.51200000000000001"/>
  <pageSetup paperSize="12" scale="75" orientation="portrait" verticalDpi="0" r:id="rId1"/>
  <headerFooter alignWithMargins="0"/>
  <rowBreaks count="1" manualBreakCount="1">
    <brk id="73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L143"/>
  <sheetViews>
    <sheetView showGridLines="0" zoomScale="75" zoomScaleNormal="100" workbookViewId="0">
      <selection activeCell="M1" sqref="M1"/>
    </sheetView>
  </sheetViews>
  <sheetFormatPr defaultColWidth="14.625" defaultRowHeight="17.25" x14ac:dyDescent="0.2"/>
  <cols>
    <col min="1" max="1" width="13.375" style="3" customWidth="1"/>
    <col min="2" max="2" width="4.625" style="3" customWidth="1"/>
    <col min="3" max="3" width="5.875" style="3" customWidth="1"/>
    <col min="4" max="4" width="10.875" style="3" customWidth="1"/>
    <col min="5" max="5" width="18.375" style="3" customWidth="1"/>
    <col min="6" max="6" width="14" style="3" customWidth="1"/>
    <col min="7" max="12" width="13.375" style="3" customWidth="1"/>
    <col min="13" max="256" width="14.625" style="3"/>
    <col min="257" max="257" width="13.375" style="3" customWidth="1"/>
    <col min="258" max="258" width="4.625" style="3" customWidth="1"/>
    <col min="259" max="259" width="5.875" style="3" customWidth="1"/>
    <col min="260" max="260" width="10.875" style="3" customWidth="1"/>
    <col min="261" max="261" width="18.375" style="3" customWidth="1"/>
    <col min="262" max="262" width="14" style="3" customWidth="1"/>
    <col min="263" max="268" width="13.375" style="3" customWidth="1"/>
    <col min="269" max="512" width="14.625" style="3"/>
    <col min="513" max="513" width="13.375" style="3" customWidth="1"/>
    <col min="514" max="514" width="4.625" style="3" customWidth="1"/>
    <col min="515" max="515" width="5.875" style="3" customWidth="1"/>
    <col min="516" max="516" width="10.875" style="3" customWidth="1"/>
    <col min="517" max="517" width="18.375" style="3" customWidth="1"/>
    <col min="518" max="518" width="14" style="3" customWidth="1"/>
    <col min="519" max="524" width="13.375" style="3" customWidth="1"/>
    <col min="525" max="768" width="14.625" style="3"/>
    <col min="769" max="769" width="13.375" style="3" customWidth="1"/>
    <col min="770" max="770" width="4.625" style="3" customWidth="1"/>
    <col min="771" max="771" width="5.875" style="3" customWidth="1"/>
    <col min="772" max="772" width="10.875" style="3" customWidth="1"/>
    <col min="773" max="773" width="18.375" style="3" customWidth="1"/>
    <col min="774" max="774" width="14" style="3" customWidth="1"/>
    <col min="775" max="780" width="13.375" style="3" customWidth="1"/>
    <col min="781" max="1024" width="14.625" style="3"/>
    <col min="1025" max="1025" width="13.375" style="3" customWidth="1"/>
    <col min="1026" max="1026" width="4.625" style="3" customWidth="1"/>
    <col min="1027" max="1027" width="5.875" style="3" customWidth="1"/>
    <col min="1028" max="1028" width="10.875" style="3" customWidth="1"/>
    <col min="1029" max="1029" width="18.375" style="3" customWidth="1"/>
    <col min="1030" max="1030" width="14" style="3" customWidth="1"/>
    <col min="1031" max="1036" width="13.375" style="3" customWidth="1"/>
    <col min="1037" max="1280" width="14.625" style="3"/>
    <col min="1281" max="1281" width="13.375" style="3" customWidth="1"/>
    <col min="1282" max="1282" width="4.625" style="3" customWidth="1"/>
    <col min="1283" max="1283" width="5.875" style="3" customWidth="1"/>
    <col min="1284" max="1284" width="10.875" style="3" customWidth="1"/>
    <col min="1285" max="1285" width="18.375" style="3" customWidth="1"/>
    <col min="1286" max="1286" width="14" style="3" customWidth="1"/>
    <col min="1287" max="1292" width="13.375" style="3" customWidth="1"/>
    <col min="1293" max="1536" width="14.625" style="3"/>
    <col min="1537" max="1537" width="13.375" style="3" customWidth="1"/>
    <col min="1538" max="1538" width="4.625" style="3" customWidth="1"/>
    <col min="1539" max="1539" width="5.875" style="3" customWidth="1"/>
    <col min="1540" max="1540" width="10.875" style="3" customWidth="1"/>
    <col min="1541" max="1541" width="18.375" style="3" customWidth="1"/>
    <col min="1542" max="1542" width="14" style="3" customWidth="1"/>
    <col min="1543" max="1548" width="13.375" style="3" customWidth="1"/>
    <col min="1549" max="1792" width="14.625" style="3"/>
    <col min="1793" max="1793" width="13.375" style="3" customWidth="1"/>
    <col min="1794" max="1794" width="4.625" style="3" customWidth="1"/>
    <col min="1795" max="1795" width="5.875" style="3" customWidth="1"/>
    <col min="1796" max="1796" width="10.875" style="3" customWidth="1"/>
    <col min="1797" max="1797" width="18.375" style="3" customWidth="1"/>
    <col min="1798" max="1798" width="14" style="3" customWidth="1"/>
    <col min="1799" max="1804" width="13.375" style="3" customWidth="1"/>
    <col min="1805" max="2048" width="14.625" style="3"/>
    <col min="2049" max="2049" width="13.375" style="3" customWidth="1"/>
    <col min="2050" max="2050" width="4.625" style="3" customWidth="1"/>
    <col min="2051" max="2051" width="5.875" style="3" customWidth="1"/>
    <col min="2052" max="2052" width="10.875" style="3" customWidth="1"/>
    <col min="2053" max="2053" width="18.375" style="3" customWidth="1"/>
    <col min="2054" max="2054" width="14" style="3" customWidth="1"/>
    <col min="2055" max="2060" width="13.375" style="3" customWidth="1"/>
    <col min="2061" max="2304" width="14.625" style="3"/>
    <col min="2305" max="2305" width="13.375" style="3" customWidth="1"/>
    <col min="2306" max="2306" width="4.625" style="3" customWidth="1"/>
    <col min="2307" max="2307" width="5.875" style="3" customWidth="1"/>
    <col min="2308" max="2308" width="10.875" style="3" customWidth="1"/>
    <col min="2309" max="2309" width="18.375" style="3" customWidth="1"/>
    <col min="2310" max="2310" width="14" style="3" customWidth="1"/>
    <col min="2311" max="2316" width="13.375" style="3" customWidth="1"/>
    <col min="2317" max="2560" width="14.625" style="3"/>
    <col min="2561" max="2561" width="13.375" style="3" customWidth="1"/>
    <col min="2562" max="2562" width="4.625" style="3" customWidth="1"/>
    <col min="2563" max="2563" width="5.875" style="3" customWidth="1"/>
    <col min="2564" max="2564" width="10.875" style="3" customWidth="1"/>
    <col min="2565" max="2565" width="18.375" style="3" customWidth="1"/>
    <col min="2566" max="2566" width="14" style="3" customWidth="1"/>
    <col min="2567" max="2572" width="13.375" style="3" customWidth="1"/>
    <col min="2573" max="2816" width="14.625" style="3"/>
    <col min="2817" max="2817" width="13.375" style="3" customWidth="1"/>
    <col min="2818" max="2818" width="4.625" style="3" customWidth="1"/>
    <col min="2819" max="2819" width="5.875" style="3" customWidth="1"/>
    <col min="2820" max="2820" width="10.875" style="3" customWidth="1"/>
    <col min="2821" max="2821" width="18.375" style="3" customWidth="1"/>
    <col min="2822" max="2822" width="14" style="3" customWidth="1"/>
    <col min="2823" max="2828" width="13.375" style="3" customWidth="1"/>
    <col min="2829" max="3072" width="14.625" style="3"/>
    <col min="3073" max="3073" width="13.375" style="3" customWidth="1"/>
    <col min="3074" max="3074" width="4.625" style="3" customWidth="1"/>
    <col min="3075" max="3075" width="5.875" style="3" customWidth="1"/>
    <col min="3076" max="3076" width="10.875" style="3" customWidth="1"/>
    <col min="3077" max="3077" width="18.375" style="3" customWidth="1"/>
    <col min="3078" max="3078" width="14" style="3" customWidth="1"/>
    <col min="3079" max="3084" width="13.375" style="3" customWidth="1"/>
    <col min="3085" max="3328" width="14.625" style="3"/>
    <col min="3329" max="3329" width="13.375" style="3" customWidth="1"/>
    <col min="3330" max="3330" width="4.625" style="3" customWidth="1"/>
    <col min="3331" max="3331" width="5.875" style="3" customWidth="1"/>
    <col min="3332" max="3332" width="10.875" style="3" customWidth="1"/>
    <col min="3333" max="3333" width="18.375" style="3" customWidth="1"/>
    <col min="3334" max="3334" width="14" style="3" customWidth="1"/>
    <col min="3335" max="3340" width="13.375" style="3" customWidth="1"/>
    <col min="3341" max="3584" width="14.625" style="3"/>
    <col min="3585" max="3585" width="13.375" style="3" customWidth="1"/>
    <col min="3586" max="3586" width="4.625" style="3" customWidth="1"/>
    <col min="3587" max="3587" width="5.875" style="3" customWidth="1"/>
    <col min="3588" max="3588" width="10.875" style="3" customWidth="1"/>
    <col min="3589" max="3589" width="18.375" style="3" customWidth="1"/>
    <col min="3590" max="3590" width="14" style="3" customWidth="1"/>
    <col min="3591" max="3596" width="13.375" style="3" customWidth="1"/>
    <col min="3597" max="3840" width="14.625" style="3"/>
    <col min="3841" max="3841" width="13.375" style="3" customWidth="1"/>
    <col min="3842" max="3842" width="4.625" style="3" customWidth="1"/>
    <col min="3843" max="3843" width="5.875" style="3" customWidth="1"/>
    <col min="3844" max="3844" width="10.875" style="3" customWidth="1"/>
    <col min="3845" max="3845" width="18.375" style="3" customWidth="1"/>
    <col min="3846" max="3846" width="14" style="3" customWidth="1"/>
    <col min="3847" max="3852" width="13.375" style="3" customWidth="1"/>
    <col min="3853" max="4096" width="14.625" style="3"/>
    <col min="4097" max="4097" width="13.375" style="3" customWidth="1"/>
    <col min="4098" max="4098" width="4.625" style="3" customWidth="1"/>
    <col min="4099" max="4099" width="5.875" style="3" customWidth="1"/>
    <col min="4100" max="4100" width="10.875" style="3" customWidth="1"/>
    <col min="4101" max="4101" width="18.375" style="3" customWidth="1"/>
    <col min="4102" max="4102" width="14" style="3" customWidth="1"/>
    <col min="4103" max="4108" width="13.375" style="3" customWidth="1"/>
    <col min="4109" max="4352" width="14.625" style="3"/>
    <col min="4353" max="4353" width="13.375" style="3" customWidth="1"/>
    <col min="4354" max="4354" width="4.625" style="3" customWidth="1"/>
    <col min="4355" max="4355" width="5.875" style="3" customWidth="1"/>
    <col min="4356" max="4356" width="10.875" style="3" customWidth="1"/>
    <col min="4357" max="4357" width="18.375" style="3" customWidth="1"/>
    <col min="4358" max="4358" width="14" style="3" customWidth="1"/>
    <col min="4359" max="4364" width="13.375" style="3" customWidth="1"/>
    <col min="4365" max="4608" width="14.625" style="3"/>
    <col min="4609" max="4609" width="13.375" style="3" customWidth="1"/>
    <col min="4610" max="4610" width="4.625" style="3" customWidth="1"/>
    <col min="4611" max="4611" width="5.875" style="3" customWidth="1"/>
    <col min="4612" max="4612" width="10.875" style="3" customWidth="1"/>
    <col min="4613" max="4613" width="18.375" style="3" customWidth="1"/>
    <col min="4614" max="4614" width="14" style="3" customWidth="1"/>
    <col min="4615" max="4620" width="13.375" style="3" customWidth="1"/>
    <col min="4621" max="4864" width="14.625" style="3"/>
    <col min="4865" max="4865" width="13.375" style="3" customWidth="1"/>
    <col min="4866" max="4866" width="4.625" style="3" customWidth="1"/>
    <col min="4867" max="4867" width="5.875" style="3" customWidth="1"/>
    <col min="4868" max="4868" width="10.875" style="3" customWidth="1"/>
    <col min="4869" max="4869" width="18.375" style="3" customWidth="1"/>
    <col min="4870" max="4870" width="14" style="3" customWidth="1"/>
    <col min="4871" max="4876" width="13.375" style="3" customWidth="1"/>
    <col min="4877" max="5120" width="14.625" style="3"/>
    <col min="5121" max="5121" width="13.375" style="3" customWidth="1"/>
    <col min="5122" max="5122" width="4.625" style="3" customWidth="1"/>
    <col min="5123" max="5123" width="5.875" style="3" customWidth="1"/>
    <col min="5124" max="5124" width="10.875" style="3" customWidth="1"/>
    <col min="5125" max="5125" width="18.375" style="3" customWidth="1"/>
    <col min="5126" max="5126" width="14" style="3" customWidth="1"/>
    <col min="5127" max="5132" width="13.375" style="3" customWidth="1"/>
    <col min="5133" max="5376" width="14.625" style="3"/>
    <col min="5377" max="5377" width="13.375" style="3" customWidth="1"/>
    <col min="5378" max="5378" width="4.625" style="3" customWidth="1"/>
    <col min="5379" max="5379" width="5.875" style="3" customWidth="1"/>
    <col min="5380" max="5380" width="10.875" style="3" customWidth="1"/>
    <col min="5381" max="5381" width="18.375" style="3" customWidth="1"/>
    <col min="5382" max="5382" width="14" style="3" customWidth="1"/>
    <col min="5383" max="5388" width="13.375" style="3" customWidth="1"/>
    <col min="5389" max="5632" width="14.625" style="3"/>
    <col min="5633" max="5633" width="13.375" style="3" customWidth="1"/>
    <col min="5634" max="5634" width="4.625" style="3" customWidth="1"/>
    <col min="5635" max="5635" width="5.875" style="3" customWidth="1"/>
    <col min="5636" max="5636" width="10.875" style="3" customWidth="1"/>
    <col min="5637" max="5637" width="18.375" style="3" customWidth="1"/>
    <col min="5638" max="5638" width="14" style="3" customWidth="1"/>
    <col min="5639" max="5644" width="13.375" style="3" customWidth="1"/>
    <col min="5645" max="5888" width="14.625" style="3"/>
    <col min="5889" max="5889" width="13.375" style="3" customWidth="1"/>
    <col min="5890" max="5890" width="4.625" style="3" customWidth="1"/>
    <col min="5891" max="5891" width="5.875" style="3" customWidth="1"/>
    <col min="5892" max="5892" width="10.875" style="3" customWidth="1"/>
    <col min="5893" max="5893" width="18.375" style="3" customWidth="1"/>
    <col min="5894" max="5894" width="14" style="3" customWidth="1"/>
    <col min="5895" max="5900" width="13.375" style="3" customWidth="1"/>
    <col min="5901" max="6144" width="14.625" style="3"/>
    <col min="6145" max="6145" width="13.375" style="3" customWidth="1"/>
    <col min="6146" max="6146" width="4.625" style="3" customWidth="1"/>
    <col min="6147" max="6147" width="5.875" style="3" customWidth="1"/>
    <col min="6148" max="6148" width="10.875" style="3" customWidth="1"/>
    <col min="6149" max="6149" width="18.375" style="3" customWidth="1"/>
    <col min="6150" max="6150" width="14" style="3" customWidth="1"/>
    <col min="6151" max="6156" width="13.375" style="3" customWidth="1"/>
    <col min="6157" max="6400" width="14.625" style="3"/>
    <col min="6401" max="6401" width="13.375" style="3" customWidth="1"/>
    <col min="6402" max="6402" width="4.625" style="3" customWidth="1"/>
    <col min="6403" max="6403" width="5.875" style="3" customWidth="1"/>
    <col min="6404" max="6404" width="10.875" style="3" customWidth="1"/>
    <col min="6405" max="6405" width="18.375" style="3" customWidth="1"/>
    <col min="6406" max="6406" width="14" style="3" customWidth="1"/>
    <col min="6407" max="6412" width="13.375" style="3" customWidth="1"/>
    <col min="6413" max="6656" width="14.625" style="3"/>
    <col min="6657" max="6657" width="13.375" style="3" customWidth="1"/>
    <col min="6658" max="6658" width="4.625" style="3" customWidth="1"/>
    <col min="6659" max="6659" width="5.875" style="3" customWidth="1"/>
    <col min="6660" max="6660" width="10.875" style="3" customWidth="1"/>
    <col min="6661" max="6661" width="18.375" style="3" customWidth="1"/>
    <col min="6662" max="6662" width="14" style="3" customWidth="1"/>
    <col min="6663" max="6668" width="13.375" style="3" customWidth="1"/>
    <col min="6669" max="6912" width="14.625" style="3"/>
    <col min="6913" max="6913" width="13.375" style="3" customWidth="1"/>
    <col min="6914" max="6914" width="4.625" style="3" customWidth="1"/>
    <col min="6915" max="6915" width="5.875" style="3" customWidth="1"/>
    <col min="6916" max="6916" width="10.875" style="3" customWidth="1"/>
    <col min="6917" max="6917" width="18.375" style="3" customWidth="1"/>
    <col min="6918" max="6918" width="14" style="3" customWidth="1"/>
    <col min="6919" max="6924" width="13.375" style="3" customWidth="1"/>
    <col min="6925" max="7168" width="14.625" style="3"/>
    <col min="7169" max="7169" width="13.375" style="3" customWidth="1"/>
    <col min="7170" max="7170" width="4.625" style="3" customWidth="1"/>
    <col min="7171" max="7171" width="5.875" style="3" customWidth="1"/>
    <col min="7172" max="7172" width="10.875" style="3" customWidth="1"/>
    <col min="7173" max="7173" width="18.375" style="3" customWidth="1"/>
    <col min="7174" max="7174" width="14" style="3" customWidth="1"/>
    <col min="7175" max="7180" width="13.375" style="3" customWidth="1"/>
    <col min="7181" max="7424" width="14.625" style="3"/>
    <col min="7425" max="7425" width="13.375" style="3" customWidth="1"/>
    <col min="7426" max="7426" width="4.625" style="3" customWidth="1"/>
    <col min="7427" max="7427" width="5.875" style="3" customWidth="1"/>
    <col min="7428" max="7428" width="10.875" style="3" customWidth="1"/>
    <col min="7429" max="7429" width="18.375" style="3" customWidth="1"/>
    <col min="7430" max="7430" width="14" style="3" customWidth="1"/>
    <col min="7431" max="7436" width="13.375" style="3" customWidth="1"/>
    <col min="7437" max="7680" width="14.625" style="3"/>
    <col min="7681" max="7681" width="13.375" style="3" customWidth="1"/>
    <col min="7682" max="7682" width="4.625" style="3" customWidth="1"/>
    <col min="7683" max="7683" width="5.875" style="3" customWidth="1"/>
    <col min="7684" max="7684" width="10.875" style="3" customWidth="1"/>
    <col min="7685" max="7685" width="18.375" style="3" customWidth="1"/>
    <col min="7686" max="7686" width="14" style="3" customWidth="1"/>
    <col min="7687" max="7692" width="13.375" style="3" customWidth="1"/>
    <col min="7693" max="7936" width="14.625" style="3"/>
    <col min="7937" max="7937" width="13.375" style="3" customWidth="1"/>
    <col min="7938" max="7938" width="4.625" style="3" customWidth="1"/>
    <col min="7939" max="7939" width="5.875" style="3" customWidth="1"/>
    <col min="7940" max="7940" width="10.875" style="3" customWidth="1"/>
    <col min="7941" max="7941" width="18.375" style="3" customWidth="1"/>
    <col min="7942" max="7942" width="14" style="3" customWidth="1"/>
    <col min="7943" max="7948" width="13.375" style="3" customWidth="1"/>
    <col min="7949" max="8192" width="14.625" style="3"/>
    <col min="8193" max="8193" width="13.375" style="3" customWidth="1"/>
    <col min="8194" max="8194" width="4.625" style="3" customWidth="1"/>
    <col min="8195" max="8195" width="5.875" style="3" customWidth="1"/>
    <col min="8196" max="8196" width="10.875" style="3" customWidth="1"/>
    <col min="8197" max="8197" width="18.375" style="3" customWidth="1"/>
    <col min="8198" max="8198" width="14" style="3" customWidth="1"/>
    <col min="8199" max="8204" width="13.375" style="3" customWidth="1"/>
    <col min="8205" max="8448" width="14.625" style="3"/>
    <col min="8449" max="8449" width="13.375" style="3" customWidth="1"/>
    <col min="8450" max="8450" width="4.625" style="3" customWidth="1"/>
    <col min="8451" max="8451" width="5.875" style="3" customWidth="1"/>
    <col min="8452" max="8452" width="10.875" style="3" customWidth="1"/>
    <col min="8453" max="8453" width="18.375" style="3" customWidth="1"/>
    <col min="8454" max="8454" width="14" style="3" customWidth="1"/>
    <col min="8455" max="8460" width="13.375" style="3" customWidth="1"/>
    <col min="8461" max="8704" width="14.625" style="3"/>
    <col min="8705" max="8705" width="13.375" style="3" customWidth="1"/>
    <col min="8706" max="8706" width="4.625" style="3" customWidth="1"/>
    <col min="8707" max="8707" width="5.875" style="3" customWidth="1"/>
    <col min="8708" max="8708" width="10.875" style="3" customWidth="1"/>
    <col min="8709" max="8709" width="18.375" style="3" customWidth="1"/>
    <col min="8710" max="8710" width="14" style="3" customWidth="1"/>
    <col min="8711" max="8716" width="13.375" style="3" customWidth="1"/>
    <col min="8717" max="8960" width="14.625" style="3"/>
    <col min="8961" max="8961" width="13.375" style="3" customWidth="1"/>
    <col min="8962" max="8962" width="4.625" style="3" customWidth="1"/>
    <col min="8963" max="8963" width="5.875" style="3" customWidth="1"/>
    <col min="8964" max="8964" width="10.875" style="3" customWidth="1"/>
    <col min="8965" max="8965" width="18.375" style="3" customWidth="1"/>
    <col min="8966" max="8966" width="14" style="3" customWidth="1"/>
    <col min="8967" max="8972" width="13.375" style="3" customWidth="1"/>
    <col min="8973" max="9216" width="14.625" style="3"/>
    <col min="9217" max="9217" width="13.375" style="3" customWidth="1"/>
    <col min="9218" max="9218" width="4.625" style="3" customWidth="1"/>
    <col min="9219" max="9219" width="5.875" style="3" customWidth="1"/>
    <col min="9220" max="9220" width="10.875" style="3" customWidth="1"/>
    <col min="9221" max="9221" width="18.375" style="3" customWidth="1"/>
    <col min="9222" max="9222" width="14" style="3" customWidth="1"/>
    <col min="9223" max="9228" width="13.375" style="3" customWidth="1"/>
    <col min="9229" max="9472" width="14.625" style="3"/>
    <col min="9473" max="9473" width="13.375" style="3" customWidth="1"/>
    <col min="9474" max="9474" width="4.625" style="3" customWidth="1"/>
    <col min="9475" max="9475" width="5.875" style="3" customWidth="1"/>
    <col min="9476" max="9476" width="10.875" style="3" customWidth="1"/>
    <col min="9477" max="9477" width="18.375" style="3" customWidth="1"/>
    <col min="9478" max="9478" width="14" style="3" customWidth="1"/>
    <col min="9479" max="9484" width="13.375" style="3" customWidth="1"/>
    <col min="9485" max="9728" width="14.625" style="3"/>
    <col min="9729" max="9729" width="13.375" style="3" customWidth="1"/>
    <col min="9730" max="9730" width="4.625" style="3" customWidth="1"/>
    <col min="9731" max="9731" width="5.875" style="3" customWidth="1"/>
    <col min="9732" max="9732" width="10.875" style="3" customWidth="1"/>
    <col min="9733" max="9733" width="18.375" style="3" customWidth="1"/>
    <col min="9734" max="9734" width="14" style="3" customWidth="1"/>
    <col min="9735" max="9740" width="13.375" style="3" customWidth="1"/>
    <col min="9741" max="9984" width="14.625" style="3"/>
    <col min="9985" max="9985" width="13.375" style="3" customWidth="1"/>
    <col min="9986" max="9986" width="4.625" style="3" customWidth="1"/>
    <col min="9987" max="9987" width="5.875" style="3" customWidth="1"/>
    <col min="9988" max="9988" width="10.875" style="3" customWidth="1"/>
    <col min="9989" max="9989" width="18.375" style="3" customWidth="1"/>
    <col min="9990" max="9990" width="14" style="3" customWidth="1"/>
    <col min="9991" max="9996" width="13.375" style="3" customWidth="1"/>
    <col min="9997" max="10240" width="14.625" style="3"/>
    <col min="10241" max="10241" width="13.375" style="3" customWidth="1"/>
    <col min="10242" max="10242" width="4.625" style="3" customWidth="1"/>
    <col min="10243" max="10243" width="5.875" style="3" customWidth="1"/>
    <col min="10244" max="10244" width="10.875" style="3" customWidth="1"/>
    <col min="10245" max="10245" width="18.375" style="3" customWidth="1"/>
    <col min="10246" max="10246" width="14" style="3" customWidth="1"/>
    <col min="10247" max="10252" width="13.375" style="3" customWidth="1"/>
    <col min="10253" max="10496" width="14.625" style="3"/>
    <col min="10497" max="10497" width="13.375" style="3" customWidth="1"/>
    <col min="10498" max="10498" width="4.625" style="3" customWidth="1"/>
    <col min="10499" max="10499" width="5.875" style="3" customWidth="1"/>
    <col min="10500" max="10500" width="10.875" style="3" customWidth="1"/>
    <col min="10501" max="10501" width="18.375" style="3" customWidth="1"/>
    <col min="10502" max="10502" width="14" style="3" customWidth="1"/>
    <col min="10503" max="10508" width="13.375" style="3" customWidth="1"/>
    <col min="10509" max="10752" width="14.625" style="3"/>
    <col min="10753" max="10753" width="13.375" style="3" customWidth="1"/>
    <col min="10754" max="10754" width="4.625" style="3" customWidth="1"/>
    <col min="10755" max="10755" width="5.875" style="3" customWidth="1"/>
    <col min="10756" max="10756" width="10.875" style="3" customWidth="1"/>
    <col min="10757" max="10757" width="18.375" style="3" customWidth="1"/>
    <col min="10758" max="10758" width="14" style="3" customWidth="1"/>
    <col min="10759" max="10764" width="13.375" style="3" customWidth="1"/>
    <col min="10765" max="11008" width="14.625" style="3"/>
    <col min="11009" max="11009" width="13.375" style="3" customWidth="1"/>
    <col min="11010" max="11010" width="4.625" style="3" customWidth="1"/>
    <col min="11011" max="11011" width="5.875" style="3" customWidth="1"/>
    <col min="11012" max="11012" width="10.875" style="3" customWidth="1"/>
    <col min="11013" max="11013" width="18.375" style="3" customWidth="1"/>
    <col min="11014" max="11014" width="14" style="3" customWidth="1"/>
    <col min="11015" max="11020" width="13.375" style="3" customWidth="1"/>
    <col min="11021" max="11264" width="14.625" style="3"/>
    <col min="11265" max="11265" width="13.375" style="3" customWidth="1"/>
    <col min="11266" max="11266" width="4.625" style="3" customWidth="1"/>
    <col min="11267" max="11267" width="5.875" style="3" customWidth="1"/>
    <col min="11268" max="11268" width="10.875" style="3" customWidth="1"/>
    <col min="11269" max="11269" width="18.375" style="3" customWidth="1"/>
    <col min="11270" max="11270" width="14" style="3" customWidth="1"/>
    <col min="11271" max="11276" width="13.375" style="3" customWidth="1"/>
    <col min="11277" max="11520" width="14.625" style="3"/>
    <col min="11521" max="11521" width="13.375" style="3" customWidth="1"/>
    <col min="11522" max="11522" width="4.625" style="3" customWidth="1"/>
    <col min="11523" max="11523" width="5.875" style="3" customWidth="1"/>
    <col min="11524" max="11524" width="10.875" style="3" customWidth="1"/>
    <col min="11525" max="11525" width="18.375" style="3" customWidth="1"/>
    <col min="11526" max="11526" width="14" style="3" customWidth="1"/>
    <col min="11527" max="11532" width="13.375" style="3" customWidth="1"/>
    <col min="11533" max="11776" width="14.625" style="3"/>
    <col min="11777" max="11777" width="13.375" style="3" customWidth="1"/>
    <col min="11778" max="11778" width="4.625" style="3" customWidth="1"/>
    <col min="11779" max="11779" width="5.875" style="3" customWidth="1"/>
    <col min="11780" max="11780" width="10.875" style="3" customWidth="1"/>
    <col min="11781" max="11781" width="18.375" style="3" customWidth="1"/>
    <col min="11782" max="11782" width="14" style="3" customWidth="1"/>
    <col min="11783" max="11788" width="13.375" style="3" customWidth="1"/>
    <col min="11789" max="12032" width="14.625" style="3"/>
    <col min="12033" max="12033" width="13.375" style="3" customWidth="1"/>
    <col min="12034" max="12034" width="4.625" style="3" customWidth="1"/>
    <col min="12035" max="12035" width="5.875" style="3" customWidth="1"/>
    <col min="12036" max="12036" width="10.875" style="3" customWidth="1"/>
    <col min="12037" max="12037" width="18.375" style="3" customWidth="1"/>
    <col min="12038" max="12038" width="14" style="3" customWidth="1"/>
    <col min="12039" max="12044" width="13.375" style="3" customWidth="1"/>
    <col min="12045" max="12288" width="14.625" style="3"/>
    <col min="12289" max="12289" width="13.375" style="3" customWidth="1"/>
    <col min="12290" max="12290" width="4.625" style="3" customWidth="1"/>
    <col min="12291" max="12291" width="5.875" style="3" customWidth="1"/>
    <col min="12292" max="12292" width="10.875" style="3" customWidth="1"/>
    <col min="12293" max="12293" width="18.375" style="3" customWidth="1"/>
    <col min="12294" max="12294" width="14" style="3" customWidth="1"/>
    <col min="12295" max="12300" width="13.375" style="3" customWidth="1"/>
    <col min="12301" max="12544" width="14.625" style="3"/>
    <col min="12545" max="12545" width="13.375" style="3" customWidth="1"/>
    <col min="12546" max="12546" width="4.625" style="3" customWidth="1"/>
    <col min="12547" max="12547" width="5.875" style="3" customWidth="1"/>
    <col min="12548" max="12548" width="10.875" style="3" customWidth="1"/>
    <col min="12549" max="12549" width="18.375" style="3" customWidth="1"/>
    <col min="12550" max="12550" width="14" style="3" customWidth="1"/>
    <col min="12551" max="12556" width="13.375" style="3" customWidth="1"/>
    <col min="12557" max="12800" width="14.625" style="3"/>
    <col min="12801" max="12801" width="13.375" style="3" customWidth="1"/>
    <col min="12802" max="12802" width="4.625" style="3" customWidth="1"/>
    <col min="12803" max="12803" width="5.875" style="3" customWidth="1"/>
    <col min="12804" max="12804" width="10.875" style="3" customWidth="1"/>
    <col min="12805" max="12805" width="18.375" style="3" customWidth="1"/>
    <col min="12806" max="12806" width="14" style="3" customWidth="1"/>
    <col min="12807" max="12812" width="13.375" style="3" customWidth="1"/>
    <col min="12813" max="13056" width="14.625" style="3"/>
    <col min="13057" max="13057" width="13.375" style="3" customWidth="1"/>
    <col min="13058" max="13058" width="4.625" style="3" customWidth="1"/>
    <col min="13059" max="13059" width="5.875" style="3" customWidth="1"/>
    <col min="13060" max="13060" width="10.875" style="3" customWidth="1"/>
    <col min="13061" max="13061" width="18.375" style="3" customWidth="1"/>
    <col min="13062" max="13062" width="14" style="3" customWidth="1"/>
    <col min="13063" max="13068" width="13.375" style="3" customWidth="1"/>
    <col min="13069" max="13312" width="14.625" style="3"/>
    <col min="13313" max="13313" width="13.375" style="3" customWidth="1"/>
    <col min="13314" max="13314" width="4.625" style="3" customWidth="1"/>
    <col min="13315" max="13315" width="5.875" style="3" customWidth="1"/>
    <col min="13316" max="13316" width="10.875" style="3" customWidth="1"/>
    <col min="13317" max="13317" width="18.375" style="3" customWidth="1"/>
    <col min="13318" max="13318" width="14" style="3" customWidth="1"/>
    <col min="13319" max="13324" width="13.375" style="3" customWidth="1"/>
    <col min="13325" max="13568" width="14.625" style="3"/>
    <col min="13569" max="13569" width="13.375" style="3" customWidth="1"/>
    <col min="13570" max="13570" width="4.625" style="3" customWidth="1"/>
    <col min="13571" max="13571" width="5.875" style="3" customWidth="1"/>
    <col min="13572" max="13572" width="10.875" style="3" customWidth="1"/>
    <col min="13573" max="13573" width="18.375" style="3" customWidth="1"/>
    <col min="13574" max="13574" width="14" style="3" customWidth="1"/>
    <col min="13575" max="13580" width="13.375" style="3" customWidth="1"/>
    <col min="13581" max="13824" width="14.625" style="3"/>
    <col min="13825" max="13825" width="13.375" style="3" customWidth="1"/>
    <col min="13826" max="13826" width="4.625" style="3" customWidth="1"/>
    <col min="13827" max="13827" width="5.875" style="3" customWidth="1"/>
    <col min="13828" max="13828" width="10.875" style="3" customWidth="1"/>
    <col min="13829" max="13829" width="18.375" style="3" customWidth="1"/>
    <col min="13830" max="13830" width="14" style="3" customWidth="1"/>
    <col min="13831" max="13836" width="13.375" style="3" customWidth="1"/>
    <col min="13837" max="14080" width="14.625" style="3"/>
    <col min="14081" max="14081" width="13.375" style="3" customWidth="1"/>
    <col min="14082" max="14082" width="4.625" style="3" customWidth="1"/>
    <col min="14083" max="14083" width="5.875" style="3" customWidth="1"/>
    <col min="14084" max="14084" width="10.875" style="3" customWidth="1"/>
    <col min="14085" max="14085" width="18.375" style="3" customWidth="1"/>
    <col min="14086" max="14086" width="14" style="3" customWidth="1"/>
    <col min="14087" max="14092" width="13.375" style="3" customWidth="1"/>
    <col min="14093" max="14336" width="14.625" style="3"/>
    <col min="14337" max="14337" width="13.375" style="3" customWidth="1"/>
    <col min="14338" max="14338" width="4.625" style="3" customWidth="1"/>
    <col min="14339" max="14339" width="5.875" style="3" customWidth="1"/>
    <col min="14340" max="14340" width="10.875" style="3" customWidth="1"/>
    <col min="14341" max="14341" width="18.375" style="3" customWidth="1"/>
    <col min="14342" max="14342" width="14" style="3" customWidth="1"/>
    <col min="14343" max="14348" width="13.375" style="3" customWidth="1"/>
    <col min="14349" max="14592" width="14.625" style="3"/>
    <col min="14593" max="14593" width="13.375" style="3" customWidth="1"/>
    <col min="14594" max="14594" width="4.625" style="3" customWidth="1"/>
    <col min="14595" max="14595" width="5.875" style="3" customWidth="1"/>
    <col min="14596" max="14596" width="10.875" style="3" customWidth="1"/>
    <col min="14597" max="14597" width="18.375" style="3" customWidth="1"/>
    <col min="14598" max="14598" width="14" style="3" customWidth="1"/>
    <col min="14599" max="14604" width="13.375" style="3" customWidth="1"/>
    <col min="14605" max="14848" width="14.625" style="3"/>
    <col min="14849" max="14849" width="13.375" style="3" customWidth="1"/>
    <col min="14850" max="14850" width="4.625" style="3" customWidth="1"/>
    <col min="14851" max="14851" width="5.875" style="3" customWidth="1"/>
    <col min="14852" max="14852" width="10.875" style="3" customWidth="1"/>
    <col min="14853" max="14853" width="18.375" style="3" customWidth="1"/>
    <col min="14854" max="14854" width="14" style="3" customWidth="1"/>
    <col min="14855" max="14860" width="13.375" style="3" customWidth="1"/>
    <col min="14861" max="15104" width="14.625" style="3"/>
    <col min="15105" max="15105" width="13.375" style="3" customWidth="1"/>
    <col min="15106" max="15106" width="4.625" style="3" customWidth="1"/>
    <col min="15107" max="15107" width="5.875" style="3" customWidth="1"/>
    <col min="15108" max="15108" width="10.875" style="3" customWidth="1"/>
    <col min="15109" max="15109" width="18.375" style="3" customWidth="1"/>
    <col min="15110" max="15110" width="14" style="3" customWidth="1"/>
    <col min="15111" max="15116" width="13.375" style="3" customWidth="1"/>
    <col min="15117" max="15360" width="14.625" style="3"/>
    <col min="15361" max="15361" width="13.375" style="3" customWidth="1"/>
    <col min="15362" max="15362" width="4.625" style="3" customWidth="1"/>
    <col min="15363" max="15363" width="5.875" style="3" customWidth="1"/>
    <col min="15364" max="15364" width="10.875" style="3" customWidth="1"/>
    <col min="15365" max="15365" width="18.375" style="3" customWidth="1"/>
    <col min="15366" max="15366" width="14" style="3" customWidth="1"/>
    <col min="15367" max="15372" width="13.375" style="3" customWidth="1"/>
    <col min="15373" max="15616" width="14.625" style="3"/>
    <col min="15617" max="15617" width="13.375" style="3" customWidth="1"/>
    <col min="15618" max="15618" width="4.625" style="3" customWidth="1"/>
    <col min="15619" max="15619" width="5.875" style="3" customWidth="1"/>
    <col min="15620" max="15620" width="10.875" style="3" customWidth="1"/>
    <col min="15621" max="15621" width="18.375" style="3" customWidth="1"/>
    <col min="15622" max="15622" width="14" style="3" customWidth="1"/>
    <col min="15623" max="15628" width="13.375" style="3" customWidth="1"/>
    <col min="15629" max="15872" width="14.625" style="3"/>
    <col min="15873" max="15873" width="13.375" style="3" customWidth="1"/>
    <col min="15874" max="15874" width="4.625" style="3" customWidth="1"/>
    <col min="15875" max="15875" width="5.875" style="3" customWidth="1"/>
    <col min="15876" max="15876" width="10.875" style="3" customWidth="1"/>
    <col min="15877" max="15877" width="18.375" style="3" customWidth="1"/>
    <col min="15878" max="15878" width="14" style="3" customWidth="1"/>
    <col min="15879" max="15884" width="13.375" style="3" customWidth="1"/>
    <col min="15885" max="16128" width="14.625" style="3"/>
    <col min="16129" max="16129" width="13.375" style="3" customWidth="1"/>
    <col min="16130" max="16130" width="4.625" style="3" customWidth="1"/>
    <col min="16131" max="16131" width="5.875" style="3" customWidth="1"/>
    <col min="16132" max="16132" width="10.875" style="3" customWidth="1"/>
    <col min="16133" max="16133" width="18.375" style="3" customWidth="1"/>
    <col min="16134" max="16134" width="14" style="3" customWidth="1"/>
    <col min="16135" max="16140" width="13.375" style="3" customWidth="1"/>
    <col min="16141" max="16384" width="14.625" style="3"/>
  </cols>
  <sheetData>
    <row r="6" spans="2:12" x14ac:dyDescent="0.2">
      <c r="B6" s="2"/>
      <c r="C6" s="2"/>
      <c r="D6" s="2"/>
      <c r="E6" s="2"/>
      <c r="F6" s="4" t="s">
        <v>135</v>
      </c>
      <c r="L6" s="2"/>
    </row>
    <row r="7" spans="2:12" ht="18" thickBot="1" x14ac:dyDescent="0.25">
      <c r="B7" s="6"/>
      <c r="C7" s="6"/>
      <c r="D7" s="6"/>
      <c r="E7" s="6"/>
      <c r="F7" s="6"/>
      <c r="G7" s="6"/>
      <c r="H7" s="6"/>
      <c r="I7" s="6"/>
      <c r="J7" s="6"/>
      <c r="K7" s="7" t="s">
        <v>61</v>
      </c>
      <c r="L7" s="6"/>
    </row>
    <row r="8" spans="2:12" x14ac:dyDescent="0.2">
      <c r="F8" s="8" t="s">
        <v>62</v>
      </c>
      <c r="G8" s="8" t="s">
        <v>63</v>
      </c>
      <c r="H8" s="8" t="s">
        <v>64</v>
      </c>
      <c r="I8" s="8" t="s">
        <v>65</v>
      </c>
      <c r="J8" s="8" t="s">
        <v>66</v>
      </c>
      <c r="K8" s="8" t="s">
        <v>67</v>
      </c>
      <c r="L8" s="9">
        <v>2000</v>
      </c>
    </row>
    <row r="9" spans="2:12" x14ac:dyDescent="0.2">
      <c r="B9" s="11"/>
      <c r="C9" s="11"/>
      <c r="D9" s="11"/>
      <c r="E9" s="11"/>
      <c r="F9" s="12" t="s">
        <v>68</v>
      </c>
      <c r="G9" s="12" t="s">
        <v>69</v>
      </c>
      <c r="H9" s="12" t="s">
        <v>70</v>
      </c>
      <c r="I9" s="12" t="s">
        <v>71</v>
      </c>
      <c r="J9" s="12" t="s">
        <v>72</v>
      </c>
      <c r="K9" s="12" t="s">
        <v>73</v>
      </c>
      <c r="L9" s="12" t="s">
        <v>74</v>
      </c>
    </row>
    <row r="10" spans="2:12" x14ac:dyDescent="0.2">
      <c r="F10" s="24"/>
    </row>
    <row r="11" spans="2:12" x14ac:dyDescent="0.2">
      <c r="B11" s="2"/>
      <c r="C11" s="2"/>
      <c r="D11" s="4" t="s">
        <v>136</v>
      </c>
      <c r="E11" s="2"/>
      <c r="F11" s="14">
        <f>F13+F30+F35</f>
        <v>124519.80100000001</v>
      </c>
      <c r="G11" s="2">
        <f>G13+G30+G35</f>
        <v>129362</v>
      </c>
      <c r="H11" s="2">
        <f>H13+H30+H35</f>
        <v>132876.96100000001</v>
      </c>
      <c r="I11" s="28">
        <v>139700</v>
      </c>
      <c r="J11" s="2">
        <f>J13+J30+J35</f>
        <v>134872</v>
      </c>
      <c r="K11" s="2">
        <f>K13+K30+K35</f>
        <v>135902</v>
      </c>
      <c r="L11" s="2">
        <f>L13+L30+L35</f>
        <v>132627</v>
      </c>
    </row>
    <row r="12" spans="2:12" x14ac:dyDescent="0.2">
      <c r="B12" s="2"/>
      <c r="F12" s="15"/>
      <c r="G12" s="2"/>
      <c r="H12" s="2"/>
      <c r="I12" s="28"/>
      <c r="J12" s="2"/>
      <c r="K12" s="2"/>
      <c r="L12" s="2"/>
    </row>
    <row r="13" spans="2:12" x14ac:dyDescent="0.2">
      <c r="B13" s="2"/>
      <c r="C13" s="1" t="s">
        <v>137</v>
      </c>
      <c r="F13" s="26">
        <f>F14+F28</f>
        <v>116175.704</v>
      </c>
      <c r="G13" s="27">
        <f>G14+G28</f>
        <v>120794</v>
      </c>
      <c r="H13" s="27">
        <f>H14+H28</f>
        <v>123812.909</v>
      </c>
      <c r="I13" s="17">
        <v>13927</v>
      </c>
      <c r="J13" s="27">
        <f>J14+J28</f>
        <v>125877</v>
      </c>
      <c r="K13" s="27">
        <f>K14+K28</f>
        <v>126787</v>
      </c>
      <c r="L13" s="27">
        <f>L14+L28</f>
        <v>123757</v>
      </c>
    </row>
    <row r="14" spans="2:12" x14ac:dyDescent="0.2">
      <c r="B14" s="2"/>
      <c r="C14" s="1" t="s">
        <v>138</v>
      </c>
      <c r="F14" s="26">
        <f>F15+F19+F25+F26+F27</f>
        <v>115998.55</v>
      </c>
      <c r="G14" s="27">
        <f>G15+G19+G25+G26+G27</f>
        <v>120778</v>
      </c>
      <c r="H14" s="27">
        <f>H15+H19+H25+H26+H27</f>
        <v>123812.909</v>
      </c>
      <c r="I14" s="27">
        <f>I15+I19+I25+I26+I27</f>
        <v>130928</v>
      </c>
      <c r="J14" s="27">
        <f>J15+J19+J25+J26+J27+1</f>
        <v>125877</v>
      </c>
      <c r="K14" s="27">
        <f>K15+K19+K25+K26+K27</f>
        <v>126787</v>
      </c>
      <c r="L14" s="27">
        <f>L15+L19+L25+L26+L27</f>
        <v>123757</v>
      </c>
    </row>
    <row r="15" spans="2:12" x14ac:dyDescent="0.2">
      <c r="B15" s="2"/>
      <c r="D15" s="1" t="s">
        <v>139</v>
      </c>
      <c r="F15" s="26">
        <f t="shared" ref="F15:L15" si="0">F16+F17</f>
        <v>52884.742999999995</v>
      </c>
      <c r="G15" s="27">
        <f t="shared" si="0"/>
        <v>54017</v>
      </c>
      <c r="H15" s="27">
        <f t="shared" si="0"/>
        <v>55117.905999999995</v>
      </c>
      <c r="I15" s="27">
        <f t="shared" si="0"/>
        <v>60450</v>
      </c>
      <c r="J15" s="27">
        <f t="shared" si="0"/>
        <v>53048</v>
      </c>
      <c r="K15" s="27">
        <f t="shared" si="0"/>
        <v>52216</v>
      </c>
      <c r="L15" s="27">
        <f t="shared" si="0"/>
        <v>50605</v>
      </c>
    </row>
    <row r="16" spans="2:12" x14ac:dyDescent="0.2">
      <c r="D16" s="1" t="s">
        <v>140</v>
      </c>
      <c r="F16" s="16">
        <f>587.388+39286.88</f>
        <v>39874.267999999996</v>
      </c>
      <c r="G16" s="17">
        <v>41790</v>
      </c>
      <c r="H16" s="17">
        <v>40866.576999999997</v>
      </c>
      <c r="I16" s="17">
        <v>46512</v>
      </c>
      <c r="J16" s="17">
        <v>41347</v>
      </c>
      <c r="K16" s="17">
        <v>40859</v>
      </c>
      <c r="L16" s="17">
        <v>39339</v>
      </c>
    </row>
    <row r="17" spans="3:12" x14ac:dyDescent="0.2">
      <c r="D17" s="1" t="s">
        <v>141</v>
      </c>
      <c r="F17" s="16">
        <f>2169.937+10840.538</f>
        <v>13010.475</v>
      </c>
      <c r="G17" s="17">
        <v>12227</v>
      </c>
      <c r="H17" s="17">
        <v>14251.329</v>
      </c>
      <c r="I17" s="17">
        <v>13938</v>
      </c>
      <c r="J17" s="17">
        <v>11701</v>
      </c>
      <c r="K17" s="17">
        <v>11357</v>
      </c>
      <c r="L17" s="17">
        <v>11266</v>
      </c>
    </row>
    <row r="18" spans="3:12" x14ac:dyDescent="0.2">
      <c r="F18" s="15"/>
    </row>
    <row r="19" spans="3:12" x14ac:dyDescent="0.2">
      <c r="D19" s="1" t="s">
        <v>142</v>
      </c>
      <c r="F19" s="26">
        <f>F20+F24</f>
        <v>55486.618999999999</v>
      </c>
      <c r="G19" s="27">
        <f>G20+G24</f>
        <v>59047</v>
      </c>
      <c r="H19" s="27">
        <f>H20+H24</f>
        <v>60863.260999999999</v>
      </c>
      <c r="I19" s="17">
        <v>61739</v>
      </c>
      <c r="J19" s="27">
        <f>J20+J24</f>
        <v>63933</v>
      </c>
      <c r="K19" s="27">
        <f>K20+K24</f>
        <v>65264</v>
      </c>
      <c r="L19" s="27">
        <f>L20+L24</f>
        <v>63969</v>
      </c>
    </row>
    <row r="20" spans="3:12" x14ac:dyDescent="0.2">
      <c r="D20" s="1" t="s">
        <v>143</v>
      </c>
      <c r="F20" s="26">
        <f t="shared" ref="F20:L20" si="1">F21+F22+F23</f>
        <v>55179.945999999996</v>
      </c>
      <c r="G20" s="27">
        <f t="shared" si="1"/>
        <v>58738</v>
      </c>
      <c r="H20" s="27">
        <f t="shared" si="1"/>
        <v>60550.881000000001</v>
      </c>
      <c r="I20" s="27">
        <f t="shared" si="1"/>
        <v>61410</v>
      </c>
      <c r="J20" s="27">
        <f t="shared" si="1"/>
        <v>63601</v>
      </c>
      <c r="K20" s="27">
        <f t="shared" si="1"/>
        <v>64922</v>
      </c>
      <c r="L20" s="27">
        <f t="shared" si="1"/>
        <v>63581</v>
      </c>
    </row>
    <row r="21" spans="3:12" x14ac:dyDescent="0.2">
      <c r="E21" s="1" t="s">
        <v>144</v>
      </c>
      <c r="F21" s="16">
        <v>23417.539000000001</v>
      </c>
      <c r="G21" s="17">
        <v>24956</v>
      </c>
      <c r="H21" s="17">
        <v>25933.996999999999</v>
      </c>
      <c r="I21" s="17">
        <v>26217</v>
      </c>
      <c r="J21" s="17">
        <v>26910</v>
      </c>
      <c r="K21" s="17">
        <v>27224</v>
      </c>
      <c r="L21" s="17">
        <v>26838</v>
      </c>
    </row>
    <row r="22" spans="3:12" x14ac:dyDescent="0.2">
      <c r="E22" s="1" t="s">
        <v>145</v>
      </c>
      <c r="F22" s="16">
        <v>19291.349999999999</v>
      </c>
      <c r="G22" s="17">
        <v>20621</v>
      </c>
      <c r="H22" s="17">
        <v>21848.416000000001</v>
      </c>
      <c r="I22" s="17">
        <v>21990</v>
      </c>
      <c r="J22" s="17">
        <v>23073</v>
      </c>
      <c r="K22" s="17">
        <v>24108</v>
      </c>
      <c r="L22" s="17">
        <v>23070</v>
      </c>
    </row>
    <row r="23" spans="3:12" x14ac:dyDescent="0.2">
      <c r="E23" s="1" t="s">
        <v>146</v>
      </c>
      <c r="F23" s="16">
        <v>12471.057000000001</v>
      </c>
      <c r="G23" s="17">
        <v>13161</v>
      </c>
      <c r="H23" s="17">
        <v>12768.468000000001</v>
      </c>
      <c r="I23" s="17">
        <v>13203</v>
      </c>
      <c r="J23" s="17">
        <v>13618</v>
      </c>
      <c r="K23" s="17">
        <v>13590</v>
      </c>
      <c r="L23" s="17">
        <v>13673</v>
      </c>
    </row>
    <row r="24" spans="3:12" x14ac:dyDescent="0.2">
      <c r="D24" s="1" t="s">
        <v>147</v>
      </c>
      <c r="E24" s="2"/>
      <c r="F24" s="16">
        <v>306.673</v>
      </c>
      <c r="G24" s="17">
        <v>309</v>
      </c>
      <c r="H24" s="17">
        <v>312.38</v>
      </c>
      <c r="I24" s="17">
        <v>328</v>
      </c>
      <c r="J24" s="17">
        <v>332</v>
      </c>
      <c r="K24" s="17">
        <v>342</v>
      </c>
      <c r="L24" s="17">
        <v>388</v>
      </c>
    </row>
    <row r="25" spans="3:12" x14ac:dyDescent="0.2">
      <c r="D25" s="1" t="s">
        <v>148</v>
      </c>
      <c r="E25" s="2"/>
      <c r="F25" s="16">
        <v>1454.338</v>
      </c>
      <c r="G25" s="17">
        <v>1499</v>
      </c>
      <c r="H25" s="17">
        <v>1549.9780000000001</v>
      </c>
      <c r="I25" s="17">
        <v>1593</v>
      </c>
      <c r="J25" s="17">
        <v>1632</v>
      </c>
      <c r="K25" s="17">
        <v>1680</v>
      </c>
      <c r="L25" s="17">
        <v>1742</v>
      </c>
    </row>
    <row r="26" spans="3:12" x14ac:dyDescent="0.2">
      <c r="D26" s="1" t="s">
        <v>149</v>
      </c>
      <c r="F26" s="16">
        <v>5637.86</v>
      </c>
      <c r="G26" s="17">
        <v>5691</v>
      </c>
      <c r="H26" s="17">
        <v>5703.3770000000004</v>
      </c>
      <c r="I26" s="17">
        <v>6727</v>
      </c>
      <c r="J26" s="17">
        <v>6893</v>
      </c>
      <c r="K26" s="17">
        <v>7322</v>
      </c>
      <c r="L26" s="17">
        <v>7262</v>
      </c>
    </row>
    <row r="27" spans="3:12" x14ac:dyDescent="0.2">
      <c r="D27" s="1" t="s">
        <v>150</v>
      </c>
      <c r="F27" s="16">
        <v>534.99</v>
      </c>
      <c r="G27" s="17">
        <v>524</v>
      </c>
      <c r="H27" s="17">
        <v>578.38699999999994</v>
      </c>
      <c r="I27" s="17">
        <v>419</v>
      </c>
      <c r="J27" s="17">
        <v>370</v>
      </c>
      <c r="K27" s="17">
        <v>305</v>
      </c>
      <c r="L27" s="17">
        <v>179</v>
      </c>
    </row>
    <row r="28" spans="3:12" x14ac:dyDescent="0.2">
      <c r="C28" s="1" t="s">
        <v>151</v>
      </c>
      <c r="F28" s="16">
        <v>177.154</v>
      </c>
      <c r="G28" s="17">
        <v>16</v>
      </c>
      <c r="H28" s="19" t="s">
        <v>80</v>
      </c>
      <c r="I28" s="19" t="s">
        <v>80</v>
      </c>
      <c r="J28" s="19" t="s">
        <v>80</v>
      </c>
      <c r="K28" s="19" t="s">
        <v>80</v>
      </c>
      <c r="L28" s="19" t="s">
        <v>80</v>
      </c>
    </row>
    <row r="29" spans="3:12" x14ac:dyDescent="0.2">
      <c r="F29" s="15"/>
    </row>
    <row r="30" spans="3:12" x14ac:dyDescent="0.2">
      <c r="C30" s="1" t="s">
        <v>152</v>
      </c>
      <c r="F30" s="26">
        <f>F31+F32+F33</f>
        <v>8344.0970000000016</v>
      </c>
      <c r="G30" s="27">
        <f>G31+G32+G33</f>
        <v>8568</v>
      </c>
      <c r="H30" s="27">
        <f>H31+H32+H33</f>
        <v>9064.0519999999997</v>
      </c>
      <c r="I30" s="27">
        <f>I31+I32+I33+0.5</f>
        <v>8772.5</v>
      </c>
      <c r="J30" s="27">
        <f>J31+J32+J33-1</f>
        <v>8995</v>
      </c>
      <c r="K30" s="27">
        <f>K31+K32+K33</f>
        <v>9115</v>
      </c>
      <c r="L30" s="27">
        <f>L31+L32+L33</f>
        <v>8870</v>
      </c>
    </row>
    <row r="31" spans="3:12" x14ac:dyDescent="0.2">
      <c r="D31" s="1" t="s">
        <v>153</v>
      </c>
      <c r="F31" s="16">
        <v>496.322</v>
      </c>
      <c r="G31" s="17">
        <v>531</v>
      </c>
      <c r="H31" s="17">
        <v>525.05700000000002</v>
      </c>
      <c r="I31" s="17">
        <v>516</v>
      </c>
      <c r="J31" s="17">
        <v>504</v>
      </c>
      <c r="K31" s="17">
        <v>529</v>
      </c>
      <c r="L31" s="17">
        <v>527</v>
      </c>
    </row>
    <row r="32" spans="3:12" x14ac:dyDescent="0.2">
      <c r="D32" s="1" t="s">
        <v>154</v>
      </c>
      <c r="F32" s="16">
        <v>2252.2600000000002</v>
      </c>
      <c r="G32" s="17">
        <v>2126</v>
      </c>
      <c r="H32" s="17">
        <v>2402.6239999999998</v>
      </c>
      <c r="I32" s="17">
        <v>2231</v>
      </c>
      <c r="J32" s="17">
        <v>2358</v>
      </c>
      <c r="K32" s="17">
        <v>2381</v>
      </c>
      <c r="L32" s="17">
        <v>2359</v>
      </c>
    </row>
    <row r="33" spans="2:12" x14ac:dyDescent="0.2">
      <c r="D33" s="1" t="s">
        <v>155</v>
      </c>
      <c r="F33" s="16">
        <v>5595.5150000000003</v>
      </c>
      <c r="G33" s="17">
        <v>5911</v>
      </c>
      <c r="H33" s="17">
        <v>6136.3710000000001</v>
      </c>
      <c r="I33" s="17">
        <v>6025</v>
      </c>
      <c r="J33" s="17">
        <v>6134</v>
      </c>
      <c r="K33" s="17">
        <v>6205</v>
      </c>
      <c r="L33" s="17">
        <v>5984</v>
      </c>
    </row>
    <row r="34" spans="2:12" x14ac:dyDescent="0.2">
      <c r="F34" s="16"/>
      <c r="G34" s="17"/>
      <c r="H34" s="17"/>
      <c r="I34" s="17"/>
      <c r="J34" s="17"/>
      <c r="K34" s="17"/>
      <c r="L34" s="29"/>
    </row>
    <row r="35" spans="2:12" x14ac:dyDescent="0.2">
      <c r="C35" s="1" t="s">
        <v>156</v>
      </c>
      <c r="D35" s="2"/>
      <c r="F35" s="18" t="s">
        <v>80</v>
      </c>
      <c r="G35" s="19" t="s">
        <v>80</v>
      </c>
      <c r="H35" s="19" t="s">
        <v>80</v>
      </c>
      <c r="I35" s="19" t="s">
        <v>80</v>
      </c>
      <c r="J35" s="19" t="s">
        <v>80</v>
      </c>
      <c r="K35" s="19" t="s">
        <v>80</v>
      </c>
      <c r="L35" s="30" t="s">
        <v>80</v>
      </c>
    </row>
    <row r="36" spans="2:12" ht="18" thickBot="1" x14ac:dyDescent="0.25">
      <c r="B36" s="6"/>
      <c r="C36" s="5"/>
      <c r="D36" s="5"/>
      <c r="E36" s="6"/>
      <c r="F36" s="25"/>
      <c r="G36" s="6"/>
      <c r="H36" s="6"/>
      <c r="I36" s="5"/>
      <c r="J36" s="5"/>
      <c r="K36" s="5"/>
      <c r="L36" s="5"/>
    </row>
    <row r="37" spans="2:12" x14ac:dyDescent="0.2">
      <c r="C37" s="2"/>
      <c r="D37" s="2"/>
      <c r="F37" s="1" t="s">
        <v>98</v>
      </c>
      <c r="G37" s="2"/>
      <c r="H37" s="2"/>
      <c r="I37" s="2"/>
      <c r="J37" s="2"/>
    </row>
    <row r="38" spans="2:12" x14ac:dyDescent="0.2">
      <c r="C38" s="2"/>
      <c r="D38" s="2"/>
      <c r="F38" s="2"/>
      <c r="G38" s="2"/>
      <c r="H38" s="2"/>
      <c r="I38" s="2"/>
      <c r="J38" s="2"/>
      <c r="K38" s="2"/>
    </row>
    <row r="71" spans="1:1" x14ac:dyDescent="0.2">
      <c r="A71" s="1"/>
    </row>
    <row r="72" spans="1:1" x14ac:dyDescent="0.2">
      <c r="A72" s="1"/>
    </row>
    <row r="74" spans="1:1" x14ac:dyDescent="0.2">
      <c r="A74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143" spans="1:1" x14ac:dyDescent="0.2">
      <c r="A143" s="1"/>
    </row>
  </sheetData>
  <phoneticPr fontId="2"/>
  <pageMargins left="0.46" right="0.49" top="0.63" bottom="0.53" header="0.51200000000000001" footer="0.51200000000000001"/>
  <pageSetup paperSize="12" scale="75" orientation="portrait" verticalDpi="400" r:id="rId1"/>
  <headerFooter alignWithMargins="0"/>
  <rowBreaks count="1" manualBreakCount="1">
    <brk id="7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A79" sqref="A79"/>
    </sheetView>
  </sheetViews>
  <sheetFormatPr defaultColWidth="14.625" defaultRowHeight="17.25" x14ac:dyDescent="0.2"/>
  <cols>
    <col min="1" max="1" width="13.375" style="3" customWidth="1"/>
    <col min="2" max="256" width="14.625" style="3"/>
    <col min="257" max="257" width="13.375" style="3" customWidth="1"/>
    <col min="258" max="512" width="14.625" style="3"/>
    <col min="513" max="513" width="13.375" style="3" customWidth="1"/>
    <col min="514" max="768" width="14.625" style="3"/>
    <col min="769" max="769" width="13.375" style="3" customWidth="1"/>
    <col min="770" max="1024" width="14.625" style="3"/>
    <col min="1025" max="1025" width="13.375" style="3" customWidth="1"/>
    <col min="1026" max="1280" width="14.625" style="3"/>
    <col min="1281" max="1281" width="13.375" style="3" customWidth="1"/>
    <col min="1282" max="1536" width="14.625" style="3"/>
    <col min="1537" max="1537" width="13.375" style="3" customWidth="1"/>
    <col min="1538" max="1792" width="14.625" style="3"/>
    <col min="1793" max="1793" width="13.375" style="3" customWidth="1"/>
    <col min="1794" max="2048" width="14.625" style="3"/>
    <col min="2049" max="2049" width="13.375" style="3" customWidth="1"/>
    <col min="2050" max="2304" width="14.625" style="3"/>
    <col min="2305" max="2305" width="13.375" style="3" customWidth="1"/>
    <col min="2306" max="2560" width="14.625" style="3"/>
    <col min="2561" max="2561" width="13.375" style="3" customWidth="1"/>
    <col min="2562" max="2816" width="14.625" style="3"/>
    <col min="2817" max="2817" width="13.375" style="3" customWidth="1"/>
    <col min="2818" max="3072" width="14.625" style="3"/>
    <col min="3073" max="3073" width="13.375" style="3" customWidth="1"/>
    <col min="3074" max="3328" width="14.625" style="3"/>
    <col min="3329" max="3329" width="13.375" style="3" customWidth="1"/>
    <col min="3330" max="3584" width="14.625" style="3"/>
    <col min="3585" max="3585" width="13.375" style="3" customWidth="1"/>
    <col min="3586" max="3840" width="14.625" style="3"/>
    <col min="3841" max="3841" width="13.375" style="3" customWidth="1"/>
    <col min="3842" max="4096" width="14.625" style="3"/>
    <col min="4097" max="4097" width="13.375" style="3" customWidth="1"/>
    <col min="4098" max="4352" width="14.625" style="3"/>
    <col min="4353" max="4353" width="13.375" style="3" customWidth="1"/>
    <col min="4354" max="4608" width="14.625" style="3"/>
    <col min="4609" max="4609" width="13.375" style="3" customWidth="1"/>
    <col min="4610" max="4864" width="14.625" style="3"/>
    <col min="4865" max="4865" width="13.375" style="3" customWidth="1"/>
    <col min="4866" max="5120" width="14.625" style="3"/>
    <col min="5121" max="5121" width="13.375" style="3" customWidth="1"/>
    <col min="5122" max="5376" width="14.625" style="3"/>
    <col min="5377" max="5377" width="13.375" style="3" customWidth="1"/>
    <col min="5378" max="5632" width="14.625" style="3"/>
    <col min="5633" max="5633" width="13.375" style="3" customWidth="1"/>
    <col min="5634" max="5888" width="14.625" style="3"/>
    <col min="5889" max="5889" width="13.375" style="3" customWidth="1"/>
    <col min="5890" max="6144" width="14.625" style="3"/>
    <col min="6145" max="6145" width="13.375" style="3" customWidth="1"/>
    <col min="6146" max="6400" width="14.625" style="3"/>
    <col min="6401" max="6401" width="13.375" style="3" customWidth="1"/>
    <col min="6402" max="6656" width="14.625" style="3"/>
    <col min="6657" max="6657" width="13.375" style="3" customWidth="1"/>
    <col min="6658" max="6912" width="14.625" style="3"/>
    <col min="6913" max="6913" width="13.375" style="3" customWidth="1"/>
    <col min="6914" max="7168" width="14.625" style="3"/>
    <col min="7169" max="7169" width="13.375" style="3" customWidth="1"/>
    <col min="7170" max="7424" width="14.625" style="3"/>
    <col min="7425" max="7425" width="13.375" style="3" customWidth="1"/>
    <col min="7426" max="7680" width="14.625" style="3"/>
    <col min="7681" max="7681" width="13.375" style="3" customWidth="1"/>
    <col min="7682" max="7936" width="14.625" style="3"/>
    <col min="7937" max="7937" width="13.375" style="3" customWidth="1"/>
    <col min="7938" max="8192" width="14.625" style="3"/>
    <col min="8193" max="8193" width="13.375" style="3" customWidth="1"/>
    <col min="8194" max="8448" width="14.625" style="3"/>
    <col min="8449" max="8449" width="13.375" style="3" customWidth="1"/>
    <col min="8450" max="8704" width="14.625" style="3"/>
    <col min="8705" max="8705" width="13.375" style="3" customWidth="1"/>
    <col min="8706" max="8960" width="14.625" style="3"/>
    <col min="8961" max="8961" width="13.375" style="3" customWidth="1"/>
    <col min="8962" max="9216" width="14.625" style="3"/>
    <col min="9217" max="9217" width="13.375" style="3" customWidth="1"/>
    <col min="9218" max="9472" width="14.625" style="3"/>
    <col min="9473" max="9473" width="13.375" style="3" customWidth="1"/>
    <col min="9474" max="9728" width="14.625" style="3"/>
    <col min="9729" max="9729" width="13.375" style="3" customWidth="1"/>
    <col min="9730" max="9984" width="14.625" style="3"/>
    <col min="9985" max="9985" width="13.375" style="3" customWidth="1"/>
    <col min="9986" max="10240" width="14.625" style="3"/>
    <col min="10241" max="10241" width="13.375" style="3" customWidth="1"/>
    <col min="10242" max="10496" width="14.625" style="3"/>
    <col min="10497" max="10497" width="13.375" style="3" customWidth="1"/>
    <col min="10498" max="10752" width="14.625" style="3"/>
    <col min="10753" max="10753" width="13.375" style="3" customWidth="1"/>
    <col min="10754" max="11008" width="14.625" style="3"/>
    <col min="11009" max="11009" width="13.375" style="3" customWidth="1"/>
    <col min="11010" max="11264" width="14.625" style="3"/>
    <col min="11265" max="11265" width="13.375" style="3" customWidth="1"/>
    <col min="11266" max="11520" width="14.625" style="3"/>
    <col min="11521" max="11521" width="13.375" style="3" customWidth="1"/>
    <col min="11522" max="11776" width="14.625" style="3"/>
    <col min="11777" max="11777" width="13.375" style="3" customWidth="1"/>
    <col min="11778" max="12032" width="14.625" style="3"/>
    <col min="12033" max="12033" width="13.375" style="3" customWidth="1"/>
    <col min="12034" max="12288" width="14.625" style="3"/>
    <col min="12289" max="12289" width="13.375" style="3" customWidth="1"/>
    <col min="12290" max="12544" width="14.625" style="3"/>
    <col min="12545" max="12545" width="13.375" style="3" customWidth="1"/>
    <col min="12546" max="12800" width="14.625" style="3"/>
    <col min="12801" max="12801" width="13.375" style="3" customWidth="1"/>
    <col min="12802" max="13056" width="14.625" style="3"/>
    <col min="13057" max="13057" width="13.375" style="3" customWidth="1"/>
    <col min="13058" max="13312" width="14.625" style="3"/>
    <col min="13313" max="13313" width="13.375" style="3" customWidth="1"/>
    <col min="13314" max="13568" width="14.625" style="3"/>
    <col min="13569" max="13569" width="13.375" style="3" customWidth="1"/>
    <col min="13570" max="13824" width="14.625" style="3"/>
    <col min="13825" max="13825" width="13.375" style="3" customWidth="1"/>
    <col min="13826" max="14080" width="14.625" style="3"/>
    <col min="14081" max="14081" width="13.375" style="3" customWidth="1"/>
    <col min="14082" max="14336" width="14.625" style="3"/>
    <col min="14337" max="14337" width="13.375" style="3" customWidth="1"/>
    <col min="14338" max="14592" width="14.625" style="3"/>
    <col min="14593" max="14593" width="13.375" style="3" customWidth="1"/>
    <col min="14594" max="14848" width="14.625" style="3"/>
    <col min="14849" max="14849" width="13.375" style="3" customWidth="1"/>
    <col min="14850" max="15104" width="14.625" style="3"/>
    <col min="15105" max="15105" width="13.375" style="3" customWidth="1"/>
    <col min="15106" max="15360" width="14.625" style="3"/>
    <col min="15361" max="15361" width="13.375" style="3" customWidth="1"/>
    <col min="15362" max="15616" width="14.625" style="3"/>
    <col min="15617" max="15617" width="13.375" style="3" customWidth="1"/>
    <col min="15618" max="15872" width="14.625" style="3"/>
    <col min="15873" max="15873" width="13.375" style="3" customWidth="1"/>
    <col min="15874" max="16128" width="14.625" style="3"/>
    <col min="16129" max="16129" width="13.375" style="3" customWidth="1"/>
    <col min="16130" max="16384" width="14.625" style="3"/>
  </cols>
  <sheetData>
    <row r="1" spans="1:10" x14ac:dyDescent="0.2">
      <c r="A1" s="1"/>
    </row>
    <row r="6" spans="1:10" x14ac:dyDescent="0.2">
      <c r="D6" s="4" t="s">
        <v>157</v>
      </c>
    </row>
    <row r="7" spans="1:10" ht="18" thickBot="1" x14ac:dyDescent="0.25">
      <c r="B7" s="6"/>
      <c r="C7" s="6"/>
      <c r="D7" s="7" t="s">
        <v>158</v>
      </c>
      <c r="E7" s="6"/>
      <c r="F7" s="6"/>
      <c r="G7" s="6"/>
      <c r="H7" s="6"/>
      <c r="I7" s="6"/>
      <c r="J7" s="6"/>
    </row>
    <row r="8" spans="1:10" x14ac:dyDescent="0.2">
      <c r="C8" s="15"/>
      <c r="F8" s="15"/>
    </row>
    <row r="9" spans="1:10" x14ac:dyDescent="0.2">
      <c r="C9" s="12" t="s">
        <v>159</v>
      </c>
      <c r="D9" s="11"/>
      <c r="E9" s="11"/>
      <c r="F9" s="31"/>
      <c r="G9" s="32" t="s">
        <v>160</v>
      </c>
      <c r="H9" s="11"/>
      <c r="I9" s="11"/>
      <c r="J9" s="11"/>
    </row>
    <row r="10" spans="1:10" x14ac:dyDescent="0.2">
      <c r="C10" s="33" t="s">
        <v>161</v>
      </c>
      <c r="D10" s="33" t="s">
        <v>162</v>
      </c>
      <c r="E10" s="9">
        <v>2000</v>
      </c>
      <c r="F10" s="33" t="s">
        <v>163</v>
      </c>
      <c r="G10" s="33" t="s">
        <v>164</v>
      </c>
      <c r="H10" s="33" t="s">
        <v>161</v>
      </c>
      <c r="I10" s="33" t="s">
        <v>162</v>
      </c>
      <c r="J10" s="9">
        <v>2000</v>
      </c>
    </row>
    <row r="11" spans="1:10" x14ac:dyDescent="0.2">
      <c r="B11" s="11"/>
      <c r="C11" s="34" t="s">
        <v>17</v>
      </c>
      <c r="D11" s="34" t="s">
        <v>18</v>
      </c>
      <c r="E11" s="34" t="s">
        <v>19</v>
      </c>
      <c r="F11" s="34" t="s">
        <v>15</v>
      </c>
      <c r="G11" s="34" t="s">
        <v>16</v>
      </c>
      <c r="H11" s="34" t="s">
        <v>17</v>
      </c>
      <c r="I11" s="34" t="s">
        <v>18</v>
      </c>
      <c r="J11" s="34" t="s">
        <v>19</v>
      </c>
    </row>
    <row r="12" spans="1:10" x14ac:dyDescent="0.2">
      <c r="C12" s="13"/>
      <c r="F12" s="21" t="s">
        <v>165</v>
      </c>
      <c r="G12" s="21" t="s">
        <v>165</v>
      </c>
      <c r="H12" s="21" t="s">
        <v>165</v>
      </c>
      <c r="I12" s="21" t="s">
        <v>165</v>
      </c>
      <c r="J12" s="21" t="s">
        <v>165</v>
      </c>
    </row>
    <row r="13" spans="1:10" x14ac:dyDescent="0.2">
      <c r="B13" s="4" t="s">
        <v>166</v>
      </c>
      <c r="C13" s="35">
        <v>0.32500000000000001</v>
      </c>
      <c r="D13" s="36">
        <v>0.32</v>
      </c>
      <c r="E13" s="37">
        <v>0.316</v>
      </c>
      <c r="F13" s="2">
        <f>SUM(F15:F70)</f>
        <v>493078</v>
      </c>
      <c r="G13" s="2">
        <f>SUM(G15:G70)</f>
        <v>511627.04099999991</v>
      </c>
      <c r="H13" s="2">
        <f>SUM(H15:H70)-1</f>
        <v>523289</v>
      </c>
      <c r="I13" s="2">
        <f>SUM(I15:I70)</f>
        <v>522619</v>
      </c>
      <c r="J13" s="2">
        <f>SUM(J15:J70)</f>
        <v>519068</v>
      </c>
    </row>
    <row r="14" spans="1:10" x14ac:dyDescent="0.2">
      <c r="C14" s="38"/>
      <c r="D14" s="39"/>
      <c r="E14" s="39"/>
      <c r="G14" s="2"/>
      <c r="H14" s="2"/>
      <c r="I14" s="2"/>
      <c r="J14" s="2"/>
    </row>
    <row r="15" spans="1:10" x14ac:dyDescent="0.2">
      <c r="B15" s="1" t="s">
        <v>167</v>
      </c>
      <c r="C15" s="40">
        <v>0.88</v>
      </c>
      <c r="D15" s="41">
        <v>0.83199999999999996</v>
      </c>
      <c r="E15" s="42">
        <v>0.80500000000000005</v>
      </c>
      <c r="F15" s="17">
        <v>145044</v>
      </c>
      <c r="G15" s="17">
        <v>152580.731</v>
      </c>
      <c r="H15" s="17">
        <v>152863</v>
      </c>
      <c r="I15" s="17">
        <v>149922</v>
      </c>
      <c r="J15" s="17">
        <v>149141</v>
      </c>
    </row>
    <row r="16" spans="1:10" x14ac:dyDescent="0.2">
      <c r="B16" s="1" t="s">
        <v>168</v>
      </c>
      <c r="C16" s="40">
        <v>0.70399999999999996</v>
      </c>
      <c r="D16" s="41">
        <v>0.68500000000000005</v>
      </c>
      <c r="E16" s="42">
        <v>0.67100000000000004</v>
      </c>
      <c r="F16" s="17">
        <v>11855.5</v>
      </c>
      <c r="G16" s="17">
        <v>12714.642</v>
      </c>
      <c r="H16" s="17">
        <v>14913</v>
      </c>
      <c r="I16" s="17">
        <v>16925</v>
      </c>
      <c r="J16" s="17">
        <v>16724</v>
      </c>
    </row>
    <row r="17" spans="2:10" x14ac:dyDescent="0.2">
      <c r="B17" s="1" t="s">
        <v>169</v>
      </c>
      <c r="C17" s="40">
        <v>0.57199999999999995</v>
      </c>
      <c r="D17" s="41">
        <v>0.56299999999999994</v>
      </c>
      <c r="E17" s="42">
        <v>0.55900000000000005</v>
      </c>
      <c r="F17" s="17">
        <v>20525.5</v>
      </c>
      <c r="G17" s="17">
        <v>20834.994999999999</v>
      </c>
      <c r="H17" s="17">
        <v>21337</v>
      </c>
      <c r="I17" s="17">
        <v>21472</v>
      </c>
      <c r="J17" s="17">
        <v>21013</v>
      </c>
    </row>
    <row r="18" spans="2:10" x14ac:dyDescent="0.2">
      <c r="B18" s="1" t="s">
        <v>170</v>
      </c>
      <c r="C18" s="40">
        <v>0.52600000000000002</v>
      </c>
      <c r="D18" s="41">
        <v>0.501</v>
      </c>
      <c r="E18" s="42">
        <v>0.48199999999999998</v>
      </c>
      <c r="F18" s="17">
        <v>16455</v>
      </c>
      <c r="G18" s="17">
        <v>17142.815999999999</v>
      </c>
      <c r="H18" s="17">
        <v>16951</v>
      </c>
      <c r="I18" s="17">
        <v>16621</v>
      </c>
      <c r="J18" s="17">
        <v>16329</v>
      </c>
    </row>
    <row r="19" spans="2:10" x14ac:dyDescent="0.2">
      <c r="B19" s="1" t="s">
        <v>171</v>
      </c>
      <c r="C19" s="40">
        <v>0.55600000000000005</v>
      </c>
      <c r="D19" s="41">
        <v>0.55100000000000005</v>
      </c>
      <c r="E19" s="42">
        <v>0.53200000000000003</v>
      </c>
      <c r="F19" s="17">
        <v>17596</v>
      </c>
      <c r="G19" s="17">
        <v>17591.963</v>
      </c>
      <c r="H19" s="17">
        <v>17715</v>
      </c>
      <c r="I19" s="17">
        <v>16999</v>
      </c>
      <c r="J19" s="17">
        <v>16517</v>
      </c>
    </row>
    <row r="20" spans="2:10" x14ac:dyDescent="0.2">
      <c r="B20" s="1" t="s">
        <v>172</v>
      </c>
      <c r="C20" s="40">
        <v>0.52700000000000002</v>
      </c>
      <c r="D20" s="41">
        <v>0.51200000000000001</v>
      </c>
      <c r="E20" s="42">
        <v>0.497</v>
      </c>
      <c r="F20" s="17">
        <v>37851</v>
      </c>
      <c r="G20" s="17">
        <v>39176.097999999998</v>
      </c>
      <c r="H20" s="17">
        <v>41140</v>
      </c>
      <c r="I20" s="17">
        <v>40272</v>
      </c>
      <c r="J20" s="17">
        <v>40275</v>
      </c>
    </row>
    <row r="21" spans="2:10" x14ac:dyDescent="0.2">
      <c r="B21" s="1" t="s">
        <v>173</v>
      </c>
      <c r="C21" s="40">
        <v>0.46400000000000002</v>
      </c>
      <c r="D21" s="41">
        <v>0.45500000000000002</v>
      </c>
      <c r="E21" s="42">
        <v>0.45</v>
      </c>
      <c r="F21" s="17">
        <v>12467</v>
      </c>
      <c r="G21" s="17">
        <v>12384.709000000001</v>
      </c>
      <c r="H21" s="17">
        <v>12413</v>
      </c>
      <c r="I21" s="17">
        <v>12086</v>
      </c>
      <c r="J21" s="17">
        <v>12031</v>
      </c>
    </row>
    <row r="22" spans="2:10" x14ac:dyDescent="0.2">
      <c r="C22" s="40"/>
      <c r="D22" s="41"/>
      <c r="E22" s="42"/>
      <c r="F22" s="17"/>
      <c r="G22" s="17"/>
      <c r="H22" s="17"/>
      <c r="I22" s="17"/>
      <c r="J22" s="17"/>
    </row>
    <row r="23" spans="2:10" x14ac:dyDescent="0.2">
      <c r="B23" s="1" t="s">
        <v>174</v>
      </c>
      <c r="C23" s="40">
        <v>0.437</v>
      </c>
      <c r="D23" s="41">
        <v>0.41</v>
      </c>
      <c r="E23" s="42">
        <v>0.4</v>
      </c>
      <c r="F23" s="17">
        <v>5939</v>
      </c>
      <c r="G23" s="17">
        <v>7302.5739999999996</v>
      </c>
      <c r="H23" s="17">
        <v>6864</v>
      </c>
      <c r="I23" s="17">
        <v>6531</v>
      </c>
      <c r="J23" s="17">
        <v>6428</v>
      </c>
    </row>
    <row r="24" spans="2:10" x14ac:dyDescent="0.2">
      <c r="B24" s="1" t="s">
        <v>175</v>
      </c>
      <c r="C24" s="40">
        <v>0.28100000000000003</v>
      </c>
      <c r="D24" s="41">
        <v>0.27800000000000002</v>
      </c>
      <c r="E24" s="42">
        <v>0.27200000000000002</v>
      </c>
      <c r="F24" s="17">
        <v>4368</v>
      </c>
      <c r="G24" s="17">
        <v>4911.8760000000002</v>
      </c>
      <c r="H24" s="17">
        <v>5499</v>
      </c>
      <c r="I24" s="17">
        <v>6798</v>
      </c>
      <c r="J24" s="17">
        <v>7142</v>
      </c>
    </row>
    <row r="25" spans="2:10" x14ac:dyDescent="0.2">
      <c r="B25" s="1" t="s">
        <v>176</v>
      </c>
      <c r="C25" s="40">
        <v>0.17599999999999999</v>
      </c>
      <c r="D25" s="41">
        <v>0.17199999999999999</v>
      </c>
      <c r="E25" s="42">
        <v>0.16800000000000001</v>
      </c>
      <c r="F25" s="17">
        <v>5172</v>
      </c>
      <c r="G25" s="17">
        <v>6481.7790000000005</v>
      </c>
      <c r="H25" s="17">
        <v>6761</v>
      </c>
      <c r="I25" s="17">
        <v>6677</v>
      </c>
      <c r="J25" s="17">
        <v>6480</v>
      </c>
    </row>
    <row r="26" spans="2:10" x14ac:dyDescent="0.2">
      <c r="B26" s="1" t="s">
        <v>177</v>
      </c>
      <c r="C26" s="40">
        <v>0.47799999999999998</v>
      </c>
      <c r="D26" s="41">
        <v>0.48199999999999998</v>
      </c>
      <c r="E26" s="42">
        <v>0.48399999999999999</v>
      </c>
      <c r="F26" s="17">
        <v>4619</v>
      </c>
      <c r="G26" s="17">
        <v>5456.3890000000001</v>
      </c>
      <c r="H26" s="17">
        <v>5746</v>
      </c>
      <c r="I26" s="17">
        <v>5791</v>
      </c>
      <c r="J26" s="17">
        <v>5591</v>
      </c>
    </row>
    <row r="27" spans="2:10" x14ac:dyDescent="0.2">
      <c r="B27" s="1" t="s">
        <v>178</v>
      </c>
      <c r="C27" s="40">
        <v>0.377</v>
      </c>
      <c r="D27" s="41">
        <v>0.37</v>
      </c>
      <c r="E27" s="42">
        <v>0.36599999999999999</v>
      </c>
      <c r="F27" s="17">
        <v>5525</v>
      </c>
      <c r="G27" s="17">
        <v>5431.0209999999997</v>
      </c>
      <c r="H27" s="17">
        <v>5430</v>
      </c>
      <c r="I27" s="17">
        <v>5034</v>
      </c>
      <c r="J27" s="17">
        <v>5073</v>
      </c>
    </row>
    <row r="28" spans="2:10" x14ac:dyDescent="0.2">
      <c r="B28" s="1" t="s">
        <v>179</v>
      </c>
      <c r="C28" s="40">
        <v>0.27400000000000002</v>
      </c>
      <c r="D28" s="41">
        <v>0.27300000000000002</v>
      </c>
      <c r="E28" s="42">
        <v>0.27600000000000002</v>
      </c>
      <c r="F28" s="17">
        <v>5718</v>
      </c>
      <c r="G28" s="17">
        <v>5915.7790000000005</v>
      </c>
      <c r="H28" s="17">
        <v>5514</v>
      </c>
      <c r="I28" s="17">
        <v>5058</v>
      </c>
      <c r="J28" s="17">
        <v>4670</v>
      </c>
    </row>
    <row r="29" spans="2:10" x14ac:dyDescent="0.2">
      <c r="B29" s="1" t="s">
        <v>180</v>
      </c>
      <c r="C29" s="40">
        <v>0.375</v>
      </c>
      <c r="D29" s="41">
        <v>0.38</v>
      </c>
      <c r="E29" s="42">
        <v>0.377</v>
      </c>
      <c r="F29" s="17">
        <v>2872</v>
      </c>
      <c r="G29" s="17">
        <v>2746.5369999999998</v>
      </c>
      <c r="H29" s="17">
        <v>2621</v>
      </c>
      <c r="I29" s="17">
        <v>2348</v>
      </c>
      <c r="J29" s="17">
        <v>2238</v>
      </c>
    </row>
    <row r="30" spans="2:10" x14ac:dyDescent="0.2">
      <c r="B30" s="1" t="s">
        <v>181</v>
      </c>
      <c r="C30" s="40">
        <v>0.45</v>
      </c>
      <c r="D30" s="41">
        <v>0.443</v>
      </c>
      <c r="E30" s="42">
        <v>0.442</v>
      </c>
      <c r="F30" s="17">
        <v>6585</v>
      </c>
      <c r="G30" s="17">
        <v>6813.3980000000001</v>
      </c>
      <c r="H30" s="17">
        <v>7291</v>
      </c>
      <c r="I30" s="17">
        <v>7580</v>
      </c>
      <c r="J30" s="17">
        <v>7682</v>
      </c>
    </row>
    <row r="31" spans="2:10" x14ac:dyDescent="0.2">
      <c r="B31" s="1" t="s">
        <v>182</v>
      </c>
      <c r="C31" s="40">
        <v>0.61299999999999999</v>
      </c>
      <c r="D31" s="41">
        <v>0.60099999999999998</v>
      </c>
      <c r="E31" s="42">
        <v>0.58799999999999997</v>
      </c>
      <c r="F31" s="17">
        <v>10019</v>
      </c>
      <c r="G31" s="17">
        <v>9543.8719999999994</v>
      </c>
      <c r="H31" s="17">
        <v>9614</v>
      </c>
      <c r="I31" s="17">
        <v>9892</v>
      </c>
      <c r="J31" s="17">
        <v>10527</v>
      </c>
    </row>
    <row r="32" spans="2:10" x14ac:dyDescent="0.2">
      <c r="C32" s="40"/>
      <c r="D32" s="41"/>
      <c r="E32" s="42"/>
      <c r="F32" s="17"/>
      <c r="G32" s="17"/>
      <c r="H32" s="17"/>
      <c r="I32" s="17"/>
      <c r="J32" s="17"/>
    </row>
    <row r="33" spans="2:10" x14ac:dyDescent="0.2">
      <c r="B33" s="1" t="s">
        <v>183</v>
      </c>
      <c r="C33" s="40">
        <v>0.376</v>
      </c>
      <c r="D33" s="41">
        <v>0.373</v>
      </c>
      <c r="E33" s="42">
        <v>0.37</v>
      </c>
      <c r="F33" s="17">
        <v>9440</v>
      </c>
      <c r="G33" s="17">
        <v>9127.7420000000002</v>
      </c>
      <c r="H33" s="17">
        <v>10362</v>
      </c>
      <c r="I33" s="17">
        <v>11126</v>
      </c>
      <c r="J33" s="17">
        <v>11251</v>
      </c>
    </row>
    <row r="34" spans="2:10" x14ac:dyDescent="0.2">
      <c r="B34" s="1" t="s">
        <v>184</v>
      </c>
      <c r="C34" s="40">
        <v>0.38100000000000001</v>
      </c>
      <c r="D34" s="41">
        <v>0.38</v>
      </c>
      <c r="E34" s="42">
        <v>0.375</v>
      </c>
      <c r="F34" s="17">
        <v>7793</v>
      </c>
      <c r="G34" s="17">
        <v>7719.3130000000001</v>
      </c>
      <c r="H34" s="17">
        <v>7709</v>
      </c>
      <c r="I34" s="17">
        <v>7248</v>
      </c>
      <c r="J34" s="17">
        <v>6852</v>
      </c>
    </row>
    <row r="35" spans="2:10" x14ac:dyDescent="0.2">
      <c r="B35" s="1" t="s">
        <v>185</v>
      </c>
      <c r="C35" s="40">
        <v>0.23200000000000001</v>
      </c>
      <c r="D35" s="41">
        <v>0.22500000000000001</v>
      </c>
      <c r="E35" s="42">
        <v>0.221</v>
      </c>
      <c r="F35" s="17">
        <v>3621</v>
      </c>
      <c r="G35" s="17">
        <v>3927.848</v>
      </c>
      <c r="H35" s="17">
        <v>4311</v>
      </c>
      <c r="I35" s="17">
        <v>5329</v>
      </c>
      <c r="J35" s="17">
        <v>5600</v>
      </c>
    </row>
    <row r="36" spans="2:10" x14ac:dyDescent="0.2">
      <c r="B36" s="1" t="s">
        <v>186</v>
      </c>
      <c r="C36" s="40">
        <v>0.21099999999999999</v>
      </c>
      <c r="D36" s="41">
        <v>0.20499999999999999</v>
      </c>
      <c r="E36" s="42">
        <v>0.20200000000000001</v>
      </c>
      <c r="F36" s="17">
        <v>4042</v>
      </c>
      <c r="G36" s="17">
        <v>4248.4589999999998</v>
      </c>
      <c r="H36" s="17">
        <v>4382</v>
      </c>
      <c r="I36" s="17">
        <v>4352</v>
      </c>
      <c r="J36" s="17">
        <v>4094</v>
      </c>
    </row>
    <row r="37" spans="2:10" x14ac:dyDescent="0.2">
      <c r="B37" s="1" t="s">
        <v>187</v>
      </c>
      <c r="C37" s="40">
        <v>7.5999999999999998E-2</v>
      </c>
      <c r="D37" s="41">
        <v>7.4999999999999997E-2</v>
      </c>
      <c r="E37" s="42">
        <v>7.5999999999999998E-2</v>
      </c>
      <c r="F37" s="17">
        <v>2345</v>
      </c>
      <c r="G37" s="17">
        <v>2357.1060000000002</v>
      </c>
      <c r="H37" s="17">
        <v>2327</v>
      </c>
      <c r="I37" s="17">
        <v>2230</v>
      </c>
      <c r="J37" s="17">
        <v>2168</v>
      </c>
    </row>
    <row r="38" spans="2:10" x14ac:dyDescent="0.2">
      <c r="C38" s="40"/>
      <c r="D38" s="41"/>
      <c r="E38" s="42"/>
      <c r="F38" s="17"/>
      <c r="G38" s="17"/>
      <c r="H38" s="17"/>
      <c r="I38" s="17"/>
      <c r="J38" s="17"/>
    </row>
    <row r="39" spans="2:10" x14ac:dyDescent="0.2">
      <c r="B39" s="1" t="s">
        <v>188</v>
      </c>
      <c r="C39" s="40">
        <v>0.318</v>
      </c>
      <c r="D39" s="41">
        <v>0.313</v>
      </c>
      <c r="E39" s="42">
        <v>0.31</v>
      </c>
      <c r="F39" s="17">
        <v>13545</v>
      </c>
      <c r="G39" s="17">
        <v>13295.967000000001</v>
      </c>
      <c r="H39" s="17">
        <v>12511</v>
      </c>
      <c r="I39" s="17">
        <v>11439</v>
      </c>
      <c r="J39" s="17">
        <v>10525</v>
      </c>
    </row>
    <row r="40" spans="2:10" x14ac:dyDescent="0.2">
      <c r="B40" s="1" t="s">
        <v>189</v>
      </c>
      <c r="C40" s="40">
        <v>0.247</v>
      </c>
      <c r="D40" s="41">
        <v>0.23599999999999999</v>
      </c>
      <c r="E40" s="42">
        <v>0.23</v>
      </c>
      <c r="F40" s="17">
        <v>7308</v>
      </c>
      <c r="G40" s="17">
        <v>7501.3289999999997</v>
      </c>
      <c r="H40" s="17">
        <v>7224</v>
      </c>
      <c r="I40" s="17">
        <v>6795</v>
      </c>
      <c r="J40" s="17">
        <v>5823</v>
      </c>
    </row>
    <row r="41" spans="2:10" x14ac:dyDescent="0.2">
      <c r="B41" s="1" t="s">
        <v>190</v>
      </c>
      <c r="C41" s="40">
        <v>0.38200000000000001</v>
      </c>
      <c r="D41" s="41">
        <v>0.38200000000000001</v>
      </c>
      <c r="E41" s="42">
        <v>0.39300000000000002</v>
      </c>
      <c r="F41" s="17">
        <v>7859</v>
      </c>
      <c r="G41" s="17">
        <v>8292.598</v>
      </c>
      <c r="H41" s="17">
        <v>8315</v>
      </c>
      <c r="I41" s="17">
        <v>8103</v>
      </c>
      <c r="J41" s="17">
        <v>8075</v>
      </c>
    </row>
    <row r="42" spans="2:10" x14ac:dyDescent="0.2">
      <c r="B42" s="1" t="s">
        <v>191</v>
      </c>
      <c r="C42" s="40">
        <v>0.24099999999999999</v>
      </c>
      <c r="D42" s="41">
        <v>0.23</v>
      </c>
      <c r="E42" s="42">
        <v>0.22700000000000001</v>
      </c>
      <c r="F42" s="17">
        <v>7023</v>
      </c>
      <c r="G42" s="17">
        <v>7518.0339999999997</v>
      </c>
      <c r="H42" s="17">
        <v>8362</v>
      </c>
      <c r="I42" s="17">
        <v>9107</v>
      </c>
      <c r="J42" s="17">
        <v>10100</v>
      </c>
    </row>
    <row r="43" spans="2:10" x14ac:dyDescent="0.2">
      <c r="B43" s="1" t="s">
        <v>192</v>
      </c>
      <c r="C43" s="40">
        <v>0.13</v>
      </c>
      <c r="D43" s="41">
        <v>0.125</v>
      </c>
      <c r="E43" s="42">
        <v>0.123</v>
      </c>
      <c r="F43" s="17">
        <v>7176</v>
      </c>
      <c r="G43" s="17">
        <v>7741.9589999999998</v>
      </c>
      <c r="H43" s="17">
        <v>8120</v>
      </c>
      <c r="I43" s="17">
        <v>8354</v>
      </c>
      <c r="J43" s="17">
        <v>7889</v>
      </c>
    </row>
    <row r="44" spans="2:10" x14ac:dyDescent="0.2">
      <c r="C44" s="40"/>
      <c r="D44" s="41"/>
      <c r="E44" s="42"/>
      <c r="F44" s="17"/>
      <c r="G44" s="17"/>
      <c r="H44" s="17"/>
      <c r="I44" s="17"/>
      <c r="J44" s="17"/>
    </row>
    <row r="45" spans="2:10" x14ac:dyDescent="0.2">
      <c r="B45" s="1" t="s">
        <v>193</v>
      </c>
      <c r="C45" s="40">
        <v>0.313</v>
      </c>
      <c r="D45" s="41">
        <v>0.314</v>
      </c>
      <c r="E45" s="42">
        <v>0.317</v>
      </c>
      <c r="F45" s="17">
        <v>1940</v>
      </c>
      <c r="G45" s="17">
        <v>2155.8980000000001</v>
      </c>
      <c r="H45" s="17">
        <v>2381</v>
      </c>
      <c r="I45" s="17">
        <v>2444</v>
      </c>
      <c r="J45" s="17">
        <v>2519</v>
      </c>
    </row>
    <row r="46" spans="2:10" x14ac:dyDescent="0.2">
      <c r="B46" s="1" t="s">
        <v>194</v>
      </c>
      <c r="C46" s="40">
        <v>0.26200000000000001</v>
      </c>
      <c r="D46" s="41">
        <v>0.26200000000000001</v>
      </c>
      <c r="E46" s="42">
        <v>0.26200000000000001</v>
      </c>
      <c r="F46" s="17">
        <v>3010</v>
      </c>
      <c r="G46" s="17">
        <v>3084.0390000000002</v>
      </c>
      <c r="H46" s="17">
        <v>3291</v>
      </c>
      <c r="I46" s="17">
        <v>3625</v>
      </c>
      <c r="J46" s="17">
        <v>3605</v>
      </c>
    </row>
    <row r="47" spans="2:10" x14ac:dyDescent="0.2">
      <c r="B47" s="1" t="s">
        <v>195</v>
      </c>
      <c r="C47" s="40">
        <v>0.309</v>
      </c>
      <c r="D47" s="41">
        <v>0.30499999999999999</v>
      </c>
      <c r="E47" s="42">
        <v>0.30499999999999999</v>
      </c>
      <c r="F47" s="17">
        <v>4633</v>
      </c>
      <c r="G47" s="17">
        <v>4565.7470000000003</v>
      </c>
      <c r="H47" s="17">
        <v>4566</v>
      </c>
      <c r="I47" s="17">
        <v>4246</v>
      </c>
      <c r="J47" s="17">
        <v>3985</v>
      </c>
    </row>
    <row r="48" spans="2:10" x14ac:dyDescent="0.2">
      <c r="B48" s="1" t="s">
        <v>196</v>
      </c>
      <c r="C48" s="40">
        <v>0.23599999999999999</v>
      </c>
      <c r="D48" s="41">
        <v>0.23699999999999999</v>
      </c>
      <c r="E48" s="42">
        <v>0.23499999999999999</v>
      </c>
      <c r="F48" s="17">
        <v>6284</v>
      </c>
      <c r="G48" s="17">
        <v>6531.7719999999999</v>
      </c>
      <c r="H48" s="17">
        <v>6931</v>
      </c>
      <c r="I48" s="17">
        <v>6922</v>
      </c>
      <c r="J48" s="17">
        <v>7350</v>
      </c>
    </row>
    <row r="49" spans="2:10" x14ac:dyDescent="0.2">
      <c r="B49" s="1" t="s">
        <v>197</v>
      </c>
      <c r="C49" s="40">
        <v>0.193</v>
      </c>
      <c r="D49" s="41">
        <v>0.19500000000000001</v>
      </c>
      <c r="E49" s="42">
        <v>0.218</v>
      </c>
      <c r="F49" s="17">
        <v>3220</v>
      </c>
      <c r="G49" s="17">
        <v>3255.0590000000002</v>
      </c>
      <c r="H49" s="17">
        <v>3650</v>
      </c>
      <c r="I49" s="17">
        <v>3924</v>
      </c>
      <c r="J49" s="17">
        <v>4555</v>
      </c>
    </row>
    <row r="50" spans="2:10" x14ac:dyDescent="0.2">
      <c r="B50" s="1" t="s">
        <v>198</v>
      </c>
      <c r="C50" s="40">
        <v>0.124</v>
      </c>
      <c r="D50" s="41">
        <v>0.121</v>
      </c>
      <c r="E50" s="42">
        <v>0.11799999999999999</v>
      </c>
      <c r="F50" s="17">
        <v>5903</v>
      </c>
      <c r="G50" s="17">
        <v>6335.9769999999999</v>
      </c>
      <c r="H50" s="17">
        <v>6729</v>
      </c>
      <c r="I50" s="17">
        <v>7116</v>
      </c>
      <c r="J50" s="17">
        <v>7038</v>
      </c>
    </row>
    <row r="51" spans="2:10" x14ac:dyDescent="0.2">
      <c r="B51" s="1" t="s">
        <v>199</v>
      </c>
      <c r="C51" s="40">
        <v>0.14499999999999999</v>
      </c>
      <c r="D51" s="41">
        <v>0.14099999999999999</v>
      </c>
      <c r="E51" s="42">
        <v>0.13800000000000001</v>
      </c>
      <c r="F51" s="17">
        <v>6201</v>
      </c>
      <c r="G51" s="17">
        <v>6511.1629999999996</v>
      </c>
      <c r="H51" s="17">
        <v>7118</v>
      </c>
      <c r="I51" s="17">
        <v>7093</v>
      </c>
      <c r="J51" s="17">
        <v>7095</v>
      </c>
    </row>
    <row r="52" spans="2:10" x14ac:dyDescent="0.2">
      <c r="B52" s="1" t="s">
        <v>200</v>
      </c>
      <c r="C52" s="40">
        <v>0.254</v>
      </c>
      <c r="D52" s="41">
        <v>0.26500000000000001</v>
      </c>
      <c r="E52" s="42">
        <v>0.26500000000000001</v>
      </c>
      <c r="F52" s="17">
        <v>4010</v>
      </c>
      <c r="G52" s="17">
        <v>4598.1149999999998</v>
      </c>
      <c r="H52" s="17">
        <v>5278</v>
      </c>
      <c r="I52" s="17">
        <v>5372</v>
      </c>
      <c r="J52" s="17">
        <v>5552</v>
      </c>
    </row>
    <row r="53" spans="2:10" x14ac:dyDescent="0.2">
      <c r="B53" s="1" t="s">
        <v>201</v>
      </c>
      <c r="C53" s="40">
        <v>0.41799999999999998</v>
      </c>
      <c r="D53" s="41">
        <v>0.42</v>
      </c>
      <c r="E53" s="42">
        <v>0.41499999999999998</v>
      </c>
      <c r="F53" s="17">
        <v>6832</v>
      </c>
      <c r="G53" s="17">
        <v>7011.4679999999998</v>
      </c>
      <c r="H53" s="17">
        <v>7256</v>
      </c>
      <c r="I53" s="17">
        <v>7469</v>
      </c>
      <c r="J53" s="17">
        <v>7506</v>
      </c>
    </row>
    <row r="54" spans="2:10" x14ac:dyDescent="0.2">
      <c r="B54" s="1" t="s">
        <v>202</v>
      </c>
      <c r="C54" s="40">
        <v>0.28799999999999998</v>
      </c>
      <c r="D54" s="41">
        <v>0.29499999999999998</v>
      </c>
      <c r="E54" s="42">
        <v>0.29599999999999999</v>
      </c>
      <c r="F54" s="17">
        <v>6257</v>
      </c>
      <c r="G54" s="17">
        <v>6192.2460000000001</v>
      </c>
      <c r="H54" s="17">
        <v>6272</v>
      </c>
      <c r="I54" s="17">
        <v>6067</v>
      </c>
      <c r="J54" s="17">
        <v>5833</v>
      </c>
    </row>
    <row r="55" spans="2:10" x14ac:dyDescent="0.2">
      <c r="C55" s="40"/>
      <c r="D55" s="41"/>
      <c r="E55" s="42"/>
      <c r="F55" s="17"/>
      <c r="G55" s="17"/>
      <c r="H55" s="17"/>
      <c r="I55" s="17"/>
      <c r="J55" s="17"/>
    </row>
    <row r="56" spans="2:10" x14ac:dyDescent="0.2">
      <c r="B56" s="1" t="s">
        <v>203</v>
      </c>
      <c r="C56" s="40">
        <v>0.73299999999999998</v>
      </c>
      <c r="D56" s="41">
        <v>0.71499999999999997</v>
      </c>
      <c r="E56" s="42">
        <v>0.68799999999999994</v>
      </c>
      <c r="F56" s="17">
        <v>7165</v>
      </c>
      <c r="G56" s="17">
        <v>7589.0730000000003</v>
      </c>
      <c r="H56" s="17">
        <v>7322</v>
      </c>
      <c r="I56" s="17">
        <v>6969</v>
      </c>
      <c r="J56" s="17">
        <v>6714</v>
      </c>
    </row>
    <row r="57" spans="2:10" x14ac:dyDescent="0.2">
      <c r="B57" s="1" t="s">
        <v>204</v>
      </c>
      <c r="C57" s="40">
        <v>0.13400000000000001</v>
      </c>
      <c r="D57" s="41">
        <v>0.13300000000000001</v>
      </c>
      <c r="E57" s="42">
        <v>0.129</v>
      </c>
      <c r="F57" s="17">
        <v>4493</v>
      </c>
      <c r="G57" s="17">
        <v>4623.5240000000003</v>
      </c>
      <c r="H57" s="17">
        <v>4991</v>
      </c>
      <c r="I57" s="17">
        <v>4908</v>
      </c>
      <c r="J57" s="17">
        <v>4839</v>
      </c>
    </row>
    <row r="58" spans="2:10" x14ac:dyDescent="0.2">
      <c r="B58" s="1" t="s">
        <v>205</v>
      </c>
      <c r="C58" s="40">
        <v>0.127</v>
      </c>
      <c r="D58" s="41">
        <v>0.123</v>
      </c>
      <c r="E58" s="42">
        <v>0.124</v>
      </c>
      <c r="F58" s="17">
        <v>2473</v>
      </c>
      <c r="G58" s="17">
        <v>2670.9839999999999</v>
      </c>
      <c r="H58" s="17">
        <v>2572</v>
      </c>
      <c r="I58" s="17">
        <v>2545</v>
      </c>
      <c r="J58" s="17">
        <v>2649</v>
      </c>
    </row>
    <row r="59" spans="2:10" x14ac:dyDescent="0.2">
      <c r="B59" s="1" t="s">
        <v>206</v>
      </c>
      <c r="C59" s="40">
        <v>0.437</v>
      </c>
      <c r="D59" s="41">
        <v>0.42</v>
      </c>
      <c r="E59" s="42">
        <v>0.41</v>
      </c>
      <c r="F59" s="17">
        <v>8759</v>
      </c>
      <c r="G59" s="17">
        <v>8411.6679999999997</v>
      </c>
      <c r="H59" s="17">
        <v>7940</v>
      </c>
      <c r="I59" s="17">
        <v>7810</v>
      </c>
      <c r="J59" s="17">
        <v>7158</v>
      </c>
    </row>
    <row r="60" spans="2:10" x14ac:dyDescent="0.2">
      <c r="B60" s="1" t="s">
        <v>207</v>
      </c>
      <c r="C60" s="40">
        <v>0.17699999999999999</v>
      </c>
      <c r="D60" s="41">
        <v>0.17499999999999999</v>
      </c>
      <c r="E60" s="42">
        <v>0.17199999999999999</v>
      </c>
      <c r="F60" s="17">
        <v>4583</v>
      </c>
      <c r="G60" s="17">
        <v>4632.5429999999997</v>
      </c>
      <c r="H60" s="17">
        <v>4695</v>
      </c>
      <c r="I60" s="17">
        <v>5235</v>
      </c>
      <c r="J60" s="17">
        <v>5315</v>
      </c>
    </row>
    <row r="61" spans="2:10" x14ac:dyDescent="0.2">
      <c r="B61" s="1" t="s">
        <v>208</v>
      </c>
      <c r="C61" s="40">
        <v>0.189</v>
      </c>
      <c r="D61" s="41">
        <v>0.185</v>
      </c>
      <c r="E61" s="42">
        <v>0.18</v>
      </c>
      <c r="F61" s="17">
        <v>3851</v>
      </c>
      <c r="G61" s="17">
        <v>3767.174</v>
      </c>
      <c r="H61" s="17">
        <v>3751</v>
      </c>
      <c r="I61" s="17">
        <v>4208</v>
      </c>
      <c r="J61" s="17">
        <v>4440</v>
      </c>
    </row>
    <row r="62" spans="2:10" x14ac:dyDescent="0.2">
      <c r="B62" s="1" t="s">
        <v>209</v>
      </c>
      <c r="C62" s="40">
        <v>0.313</v>
      </c>
      <c r="D62" s="41">
        <v>0.313</v>
      </c>
      <c r="E62" s="42">
        <v>0.315</v>
      </c>
      <c r="F62" s="17">
        <v>6402</v>
      </c>
      <c r="G62" s="17">
        <v>6467.9089999999997</v>
      </c>
      <c r="H62" s="17">
        <v>6121</v>
      </c>
      <c r="I62" s="17">
        <v>6058</v>
      </c>
      <c r="J62" s="17">
        <v>5814</v>
      </c>
    </row>
    <row r="63" spans="2:10" x14ac:dyDescent="0.2">
      <c r="C63" s="40"/>
      <c r="D63" s="41"/>
      <c r="E63" s="42"/>
      <c r="F63" s="17"/>
      <c r="G63" s="17"/>
      <c r="H63" s="17"/>
      <c r="I63" s="17"/>
      <c r="J63" s="17"/>
    </row>
    <row r="64" spans="2:10" x14ac:dyDescent="0.2">
      <c r="B64" s="1" t="s">
        <v>210</v>
      </c>
      <c r="C64" s="40">
        <v>0.40500000000000003</v>
      </c>
      <c r="D64" s="41">
        <v>0.39900000000000002</v>
      </c>
      <c r="E64" s="42">
        <v>0.38600000000000001</v>
      </c>
      <c r="F64" s="17">
        <v>7782</v>
      </c>
      <c r="G64" s="17">
        <v>7767.8320000000003</v>
      </c>
      <c r="H64" s="17">
        <v>7815</v>
      </c>
      <c r="I64" s="17">
        <v>7890</v>
      </c>
      <c r="J64" s="17">
        <v>7996</v>
      </c>
    </row>
    <row r="65" spans="1:10" x14ac:dyDescent="0.2">
      <c r="B65" s="1" t="s">
        <v>211</v>
      </c>
      <c r="C65" s="40">
        <v>0.28199999999999997</v>
      </c>
      <c r="D65" s="41">
        <v>0.27700000000000002</v>
      </c>
      <c r="E65" s="42">
        <v>0.28199999999999997</v>
      </c>
      <c r="F65" s="17">
        <v>625</v>
      </c>
      <c r="G65" s="17">
        <v>573.03599999999994</v>
      </c>
      <c r="H65" s="17">
        <v>648</v>
      </c>
      <c r="I65" s="17">
        <v>860</v>
      </c>
      <c r="J65" s="17">
        <v>816</v>
      </c>
    </row>
    <row r="66" spans="1:10" x14ac:dyDescent="0.2">
      <c r="B66" s="1" t="s">
        <v>212</v>
      </c>
      <c r="C66" s="40">
        <v>0.187</v>
      </c>
      <c r="D66" s="41">
        <v>0.185</v>
      </c>
      <c r="E66" s="42">
        <v>0.185</v>
      </c>
      <c r="F66" s="17">
        <v>3375</v>
      </c>
      <c r="G66" s="17">
        <v>3262.665</v>
      </c>
      <c r="H66" s="17">
        <v>3468</v>
      </c>
      <c r="I66" s="17">
        <v>3596</v>
      </c>
      <c r="J66" s="17">
        <v>3652</v>
      </c>
    </row>
    <row r="67" spans="1:10" x14ac:dyDescent="0.2">
      <c r="B67" s="1" t="s">
        <v>213</v>
      </c>
      <c r="C67" s="40">
        <v>0.123</v>
      </c>
      <c r="D67" s="41">
        <v>0.123</v>
      </c>
      <c r="E67" s="42">
        <v>0.121</v>
      </c>
      <c r="F67" s="17">
        <v>4009</v>
      </c>
      <c r="G67" s="17">
        <v>4040.83</v>
      </c>
      <c r="H67" s="17">
        <v>4368</v>
      </c>
      <c r="I67" s="17">
        <v>4335</v>
      </c>
      <c r="J67" s="17">
        <v>4258</v>
      </c>
    </row>
    <row r="68" spans="1:10" x14ac:dyDescent="0.2">
      <c r="B68" s="1" t="s">
        <v>214</v>
      </c>
      <c r="C68" s="40">
        <v>0.11600000000000001</v>
      </c>
      <c r="D68" s="41">
        <v>0.114</v>
      </c>
      <c r="E68" s="42">
        <v>0.115</v>
      </c>
      <c r="F68" s="17">
        <v>2982</v>
      </c>
      <c r="G68" s="17">
        <v>3166.7890000000002</v>
      </c>
      <c r="H68" s="17">
        <v>3186</v>
      </c>
      <c r="I68" s="17">
        <v>2955</v>
      </c>
      <c r="J68" s="17">
        <v>2828</v>
      </c>
    </row>
    <row r="69" spans="1:10" x14ac:dyDescent="0.2">
      <c r="B69" s="1" t="s">
        <v>215</v>
      </c>
      <c r="C69" s="40">
        <v>0.13100000000000001</v>
      </c>
      <c r="D69" s="41">
        <v>0.13100000000000001</v>
      </c>
      <c r="E69" s="42">
        <v>0.13</v>
      </c>
      <c r="F69" s="17">
        <v>3446</v>
      </c>
      <c r="G69" s="17">
        <v>3642.3290000000002</v>
      </c>
      <c r="H69" s="17">
        <v>4557</v>
      </c>
      <c r="I69" s="17">
        <v>4911</v>
      </c>
      <c r="J69" s="17">
        <v>5549</v>
      </c>
    </row>
    <row r="70" spans="1:10" x14ac:dyDescent="0.2">
      <c r="B70" s="1" t="s">
        <v>216</v>
      </c>
      <c r="C70" s="40">
        <v>0.28000000000000003</v>
      </c>
      <c r="D70" s="41">
        <v>7.9000000000000001E-2</v>
      </c>
      <c r="E70" s="42">
        <v>0.08</v>
      </c>
      <c r="F70" s="17">
        <v>2080</v>
      </c>
      <c r="G70" s="17">
        <v>2009.6669999999999</v>
      </c>
      <c r="H70" s="17">
        <v>2089</v>
      </c>
      <c r="I70" s="17">
        <v>1972</v>
      </c>
      <c r="J70" s="17">
        <v>1764</v>
      </c>
    </row>
    <row r="71" spans="1:10" ht="18" thickBot="1" x14ac:dyDescent="0.25">
      <c r="B71" s="6"/>
      <c r="C71" s="22"/>
      <c r="D71" s="6"/>
      <c r="E71" s="6"/>
      <c r="F71" s="43"/>
      <c r="G71" s="43"/>
      <c r="H71" s="43"/>
      <c r="I71" s="43"/>
      <c r="J71" s="6"/>
    </row>
    <row r="72" spans="1:10" x14ac:dyDescent="0.2">
      <c r="C72" s="1" t="s">
        <v>98</v>
      </c>
      <c r="J72" s="17"/>
    </row>
    <row r="73" spans="1:10" x14ac:dyDescent="0.2">
      <c r="A73" s="1"/>
      <c r="J73" s="17"/>
    </row>
  </sheetData>
  <phoneticPr fontId="2"/>
  <pageMargins left="0.37" right="0.46" top="0.49" bottom="0.56000000000000005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57"/>
  <sheetViews>
    <sheetView showGridLines="0" zoomScale="75" zoomScaleNormal="100" workbookViewId="0">
      <selection activeCell="A80" sqref="A80"/>
    </sheetView>
  </sheetViews>
  <sheetFormatPr defaultColWidth="10.875" defaultRowHeight="17.25" x14ac:dyDescent="0.2"/>
  <cols>
    <col min="1" max="2" width="13.375" style="3" customWidth="1"/>
    <col min="3" max="3" width="13.25" style="3" customWidth="1"/>
    <col min="4" max="4" width="10.625" style="3" customWidth="1"/>
    <col min="5" max="5" width="9.625" style="3" customWidth="1"/>
    <col min="6" max="6" width="9.25" style="3" customWidth="1"/>
    <col min="7" max="7" width="10.875" style="3"/>
    <col min="8" max="10" width="10" style="3" customWidth="1"/>
    <col min="11" max="11" width="9.375" style="3" customWidth="1"/>
    <col min="12" max="12" width="10.375" style="3" customWidth="1"/>
    <col min="13" max="13" width="10.5" style="3" customWidth="1"/>
    <col min="14" max="256" width="10.875" style="3"/>
    <col min="257" max="258" width="13.375" style="3" customWidth="1"/>
    <col min="259" max="259" width="13.25" style="3" customWidth="1"/>
    <col min="260" max="260" width="10.625" style="3" customWidth="1"/>
    <col min="261" max="261" width="9.625" style="3" customWidth="1"/>
    <col min="262" max="262" width="9.25" style="3" customWidth="1"/>
    <col min="263" max="263" width="10.875" style="3"/>
    <col min="264" max="266" width="10" style="3" customWidth="1"/>
    <col min="267" max="267" width="9.375" style="3" customWidth="1"/>
    <col min="268" max="268" width="10.375" style="3" customWidth="1"/>
    <col min="269" max="269" width="10.5" style="3" customWidth="1"/>
    <col min="270" max="512" width="10.875" style="3"/>
    <col min="513" max="514" width="13.375" style="3" customWidth="1"/>
    <col min="515" max="515" width="13.25" style="3" customWidth="1"/>
    <col min="516" max="516" width="10.625" style="3" customWidth="1"/>
    <col min="517" max="517" width="9.625" style="3" customWidth="1"/>
    <col min="518" max="518" width="9.25" style="3" customWidth="1"/>
    <col min="519" max="519" width="10.875" style="3"/>
    <col min="520" max="522" width="10" style="3" customWidth="1"/>
    <col min="523" max="523" width="9.375" style="3" customWidth="1"/>
    <col min="524" max="524" width="10.375" style="3" customWidth="1"/>
    <col min="525" max="525" width="10.5" style="3" customWidth="1"/>
    <col min="526" max="768" width="10.875" style="3"/>
    <col min="769" max="770" width="13.375" style="3" customWidth="1"/>
    <col min="771" max="771" width="13.25" style="3" customWidth="1"/>
    <col min="772" max="772" width="10.625" style="3" customWidth="1"/>
    <col min="773" max="773" width="9.625" style="3" customWidth="1"/>
    <col min="774" max="774" width="9.25" style="3" customWidth="1"/>
    <col min="775" max="775" width="10.875" style="3"/>
    <col min="776" max="778" width="10" style="3" customWidth="1"/>
    <col min="779" max="779" width="9.375" style="3" customWidth="1"/>
    <col min="780" max="780" width="10.375" style="3" customWidth="1"/>
    <col min="781" max="781" width="10.5" style="3" customWidth="1"/>
    <col min="782" max="1024" width="10.875" style="3"/>
    <col min="1025" max="1026" width="13.375" style="3" customWidth="1"/>
    <col min="1027" max="1027" width="13.25" style="3" customWidth="1"/>
    <col min="1028" max="1028" width="10.625" style="3" customWidth="1"/>
    <col min="1029" max="1029" width="9.625" style="3" customWidth="1"/>
    <col min="1030" max="1030" width="9.25" style="3" customWidth="1"/>
    <col min="1031" max="1031" width="10.875" style="3"/>
    <col min="1032" max="1034" width="10" style="3" customWidth="1"/>
    <col min="1035" max="1035" width="9.375" style="3" customWidth="1"/>
    <col min="1036" max="1036" width="10.375" style="3" customWidth="1"/>
    <col min="1037" max="1037" width="10.5" style="3" customWidth="1"/>
    <col min="1038" max="1280" width="10.875" style="3"/>
    <col min="1281" max="1282" width="13.375" style="3" customWidth="1"/>
    <col min="1283" max="1283" width="13.25" style="3" customWidth="1"/>
    <col min="1284" max="1284" width="10.625" style="3" customWidth="1"/>
    <col min="1285" max="1285" width="9.625" style="3" customWidth="1"/>
    <col min="1286" max="1286" width="9.25" style="3" customWidth="1"/>
    <col min="1287" max="1287" width="10.875" style="3"/>
    <col min="1288" max="1290" width="10" style="3" customWidth="1"/>
    <col min="1291" max="1291" width="9.375" style="3" customWidth="1"/>
    <col min="1292" max="1292" width="10.375" style="3" customWidth="1"/>
    <col min="1293" max="1293" width="10.5" style="3" customWidth="1"/>
    <col min="1294" max="1536" width="10.875" style="3"/>
    <col min="1537" max="1538" width="13.375" style="3" customWidth="1"/>
    <col min="1539" max="1539" width="13.25" style="3" customWidth="1"/>
    <col min="1540" max="1540" width="10.625" style="3" customWidth="1"/>
    <col min="1541" max="1541" width="9.625" style="3" customWidth="1"/>
    <col min="1542" max="1542" width="9.25" style="3" customWidth="1"/>
    <col min="1543" max="1543" width="10.875" style="3"/>
    <col min="1544" max="1546" width="10" style="3" customWidth="1"/>
    <col min="1547" max="1547" width="9.375" style="3" customWidth="1"/>
    <col min="1548" max="1548" width="10.375" style="3" customWidth="1"/>
    <col min="1549" max="1549" width="10.5" style="3" customWidth="1"/>
    <col min="1550" max="1792" width="10.875" style="3"/>
    <col min="1793" max="1794" width="13.375" style="3" customWidth="1"/>
    <col min="1795" max="1795" width="13.25" style="3" customWidth="1"/>
    <col min="1796" max="1796" width="10.625" style="3" customWidth="1"/>
    <col min="1797" max="1797" width="9.625" style="3" customWidth="1"/>
    <col min="1798" max="1798" width="9.25" style="3" customWidth="1"/>
    <col min="1799" max="1799" width="10.875" style="3"/>
    <col min="1800" max="1802" width="10" style="3" customWidth="1"/>
    <col min="1803" max="1803" width="9.375" style="3" customWidth="1"/>
    <col min="1804" max="1804" width="10.375" style="3" customWidth="1"/>
    <col min="1805" max="1805" width="10.5" style="3" customWidth="1"/>
    <col min="1806" max="2048" width="10.875" style="3"/>
    <col min="2049" max="2050" width="13.375" style="3" customWidth="1"/>
    <col min="2051" max="2051" width="13.25" style="3" customWidth="1"/>
    <col min="2052" max="2052" width="10.625" style="3" customWidth="1"/>
    <col min="2053" max="2053" width="9.625" style="3" customWidth="1"/>
    <col min="2054" max="2054" width="9.25" style="3" customWidth="1"/>
    <col min="2055" max="2055" width="10.875" style="3"/>
    <col min="2056" max="2058" width="10" style="3" customWidth="1"/>
    <col min="2059" max="2059" width="9.375" style="3" customWidth="1"/>
    <col min="2060" max="2060" width="10.375" style="3" customWidth="1"/>
    <col min="2061" max="2061" width="10.5" style="3" customWidth="1"/>
    <col min="2062" max="2304" width="10.875" style="3"/>
    <col min="2305" max="2306" width="13.375" style="3" customWidth="1"/>
    <col min="2307" max="2307" width="13.25" style="3" customWidth="1"/>
    <col min="2308" max="2308" width="10.625" style="3" customWidth="1"/>
    <col min="2309" max="2309" width="9.625" style="3" customWidth="1"/>
    <col min="2310" max="2310" width="9.25" style="3" customWidth="1"/>
    <col min="2311" max="2311" width="10.875" style="3"/>
    <col min="2312" max="2314" width="10" style="3" customWidth="1"/>
    <col min="2315" max="2315" width="9.375" style="3" customWidth="1"/>
    <col min="2316" max="2316" width="10.375" style="3" customWidth="1"/>
    <col min="2317" max="2317" width="10.5" style="3" customWidth="1"/>
    <col min="2318" max="2560" width="10.875" style="3"/>
    <col min="2561" max="2562" width="13.375" style="3" customWidth="1"/>
    <col min="2563" max="2563" width="13.25" style="3" customWidth="1"/>
    <col min="2564" max="2564" width="10.625" style="3" customWidth="1"/>
    <col min="2565" max="2565" width="9.625" style="3" customWidth="1"/>
    <col min="2566" max="2566" width="9.25" style="3" customWidth="1"/>
    <col min="2567" max="2567" width="10.875" style="3"/>
    <col min="2568" max="2570" width="10" style="3" customWidth="1"/>
    <col min="2571" max="2571" width="9.375" style="3" customWidth="1"/>
    <col min="2572" max="2572" width="10.375" style="3" customWidth="1"/>
    <col min="2573" max="2573" width="10.5" style="3" customWidth="1"/>
    <col min="2574" max="2816" width="10.875" style="3"/>
    <col min="2817" max="2818" width="13.375" style="3" customWidth="1"/>
    <col min="2819" max="2819" width="13.25" style="3" customWidth="1"/>
    <col min="2820" max="2820" width="10.625" style="3" customWidth="1"/>
    <col min="2821" max="2821" width="9.625" style="3" customWidth="1"/>
    <col min="2822" max="2822" width="9.25" style="3" customWidth="1"/>
    <col min="2823" max="2823" width="10.875" style="3"/>
    <col min="2824" max="2826" width="10" style="3" customWidth="1"/>
    <col min="2827" max="2827" width="9.375" style="3" customWidth="1"/>
    <col min="2828" max="2828" width="10.375" style="3" customWidth="1"/>
    <col min="2829" max="2829" width="10.5" style="3" customWidth="1"/>
    <col min="2830" max="3072" width="10.875" style="3"/>
    <col min="3073" max="3074" width="13.375" style="3" customWidth="1"/>
    <col min="3075" max="3075" width="13.25" style="3" customWidth="1"/>
    <col min="3076" max="3076" width="10.625" style="3" customWidth="1"/>
    <col min="3077" max="3077" width="9.625" style="3" customWidth="1"/>
    <col min="3078" max="3078" width="9.25" style="3" customWidth="1"/>
    <col min="3079" max="3079" width="10.875" style="3"/>
    <col min="3080" max="3082" width="10" style="3" customWidth="1"/>
    <col min="3083" max="3083" width="9.375" style="3" customWidth="1"/>
    <col min="3084" max="3084" width="10.375" style="3" customWidth="1"/>
    <col min="3085" max="3085" width="10.5" style="3" customWidth="1"/>
    <col min="3086" max="3328" width="10.875" style="3"/>
    <col min="3329" max="3330" width="13.375" style="3" customWidth="1"/>
    <col min="3331" max="3331" width="13.25" style="3" customWidth="1"/>
    <col min="3332" max="3332" width="10.625" style="3" customWidth="1"/>
    <col min="3333" max="3333" width="9.625" style="3" customWidth="1"/>
    <col min="3334" max="3334" width="9.25" style="3" customWidth="1"/>
    <col min="3335" max="3335" width="10.875" style="3"/>
    <col min="3336" max="3338" width="10" style="3" customWidth="1"/>
    <col min="3339" max="3339" width="9.375" style="3" customWidth="1"/>
    <col min="3340" max="3340" width="10.375" style="3" customWidth="1"/>
    <col min="3341" max="3341" width="10.5" style="3" customWidth="1"/>
    <col min="3342" max="3584" width="10.875" style="3"/>
    <col min="3585" max="3586" width="13.375" style="3" customWidth="1"/>
    <col min="3587" max="3587" width="13.25" style="3" customWidth="1"/>
    <col min="3588" max="3588" width="10.625" style="3" customWidth="1"/>
    <col min="3589" max="3589" width="9.625" style="3" customWidth="1"/>
    <col min="3590" max="3590" width="9.25" style="3" customWidth="1"/>
    <col min="3591" max="3591" width="10.875" style="3"/>
    <col min="3592" max="3594" width="10" style="3" customWidth="1"/>
    <col min="3595" max="3595" width="9.375" style="3" customWidth="1"/>
    <col min="3596" max="3596" width="10.375" style="3" customWidth="1"/>
    <col min="3597" max="3597" width="10.5" style="3" customWidth="1"/>
    <col min="3598" max="3840" width="10.875" style="3"/>
    <col min="3841" max="3842" width="13.375" style="3" customWidth="1"/>
    <col min="3843" max="3843" width="13.25" style="3" customWidth="1"/>
    <col min="3844" max="3844" width="10.625" style="3" customWidth="1"/>
    <col min="3845" max="3845" width="9.625" style="3" customWidth="1"/>
    <col min="3846" max="3846" width="9.25" style="3" customWidth="1"/>
    <col min="3847" max="3847" width="10.875" style="3"/>
    <col min="3848" max="3850" width="10" style="3" customWidth="1"/>
    <col min="3851" max="3851" width="9.375" style="3" customWidth="1"/>
    <col min="3852" max="3852" width="10.375" style="3" customWidth="1"/>
    <col min="3853" max="3853" width="10.5" style="3" customWidth="1"/>
    <col min="3854" max="4096" width="10.875" style="3"/>
    <col min="4097" max="4098" width="13.375" style="3" customWidth="1"/>
    <col min="4099" max="4099" width="13.25" style="3" customWidth="1"/>
    <col min="4100" max="4100" width="10.625" style="3" customWidth="1"/>
    <col min="4101" max="4101" width="9.625" style="3" customWidth="1"/>
    <col min="4102" max="4102" width="9.25" style="3" customWidth="1"/>
    <col min="4103" max="4103" width="10.875" style="3"/>
    <col min="4104" max="4106" width="10" style="3" customWidth="1"/>
    <col min="4107" max="4107" width="9.375" style="3" customWidth="1"/>
    <col min="4108" max="4108" width="10.375" style="3" customWidth="1"/>
    <col min="4109" max="4109" width="10.5" style="3" customWidth="1"/>
    <col min="4110" max="4352" width="10.875" style="3"/>
    <col min="4353" max="4354" width="13.375" style="3" customWidth="1"/>
    <col min="4355" max="4355" width="13.25" style="3" customWidth="1"/>
    <col min="4356" max="4356" width="10.625" style="3" customWidth="1"/>
    <col min="4357" max="4357" width="9.625" style="3" customWidth="1"/>
    <col min="4358" max="4358" width="9.25" style="3" customWidth="1"/>
    <col min="4359" max="4359" width="10.875" style="3"/>
    <col min="4360" max="4362" width="10" style="3" customWidth="1"/>
    <col min="4363" max="4363" width="9.375" style="3" customWidth="1"/>
    <col min="4364" max="4364" width="10.375" style="3" customWidth="1"/>
    <col min="4365" max="4365" width="10.5" style="3" customWidth="1"/>
    <col min="4366" max="4608" width="10.875" style="3"/>
    <col min="4609" max="4610" width="13.375" style="3" customWidth="1"/>
    <col min="4611" max="4611" width="13.25" style="3" customWidth="1"/>
    <col min="4612" max="4612" width="10.625" style="3" customWidth="1"/>
    <col min="4613" max="4613" width="9.625" style="3" customWidth="1"/>
    <col min="4614" max="4614" width="9.25" style="3" customWidth="1"/>
    <col min="4615" max="4615" width="10.875" style="3"/>
    <col min="4616" max="4618" width="10" style="3" customWidth="1"/>
    <col min="4619" max="4619" width="9.375" style="3" customWidth="1"/>
    <col min="4620" max="4620" width="10.375" style="3" customWidth="1"/>
    <col min="4621" max="4621" width="10.5" style="3" customWidth="1"/>
    <col min="4622" max="4864" width="10.875" style="3"/>
    <col min="4865" max="4866" width="13.375" style="3" customWidth="1"/>
    <col min="4867" max="4867" width="13.25" style="3" customWidth="1"/>
    <col min="4868" max="4868" width="10.625" style="3" customWidth="1"/>
    <col min="4869" max="4869" width="9.625" style="3" customWidth="1"/>
    <col min="4870" max="4870" width="9.25" style="3" customWidth="1"/>
    <col min="4871" max="4871" width="10.875" style="3"/>
    <col min="4872" max="4874" width="10" style="3" customWidth="1"/>
    <col min="4875" max="4875" width="9.375" style="3" customWidth="1"/>
    <col min="4876" max="4876" width="10.375" style="3" customWidth="1"/>
    <col min="4877" max="4877" width="10.5" style="3" customWidth="1"/>
    <col min="4878" max="5120" width="10.875" style="3"/>
    <col min="5121" max="5122" width="13.375" style="3" customWidth="1"/>
    <col min="5123" max="5123" width="13.25" style="3" customWidth="1"/>
    <col min="5124" max="5124" width="10.625" style="3" customWidth="1"/>
    <col min="5125" max="5125" width="9.625" style="3" customWidth="1"/>
    <col min="5126" max="5126" width="9.25" style="3" customWidth="1"/>
    <col min="5127" max="5127" width="10.875" style="3"/>
    <col min="5128" max="5130" width="10" style="3" customWidth="1"/>
    <col min="5131" max="5131" width="9.375" style="3" customWidth="1"/>
    <col min="5132" max="5132" width="10.375" style="3" customWidth="1"/>
    <col min="5133" max="5133" width="10.5" style="3" customWidth="1"/>
    <col min="5134" max="5376" width="10.875" style="3"/>
    <col min="5377" max="5378" width="13.375" style="3" customWidth="1"/>
    <col min="5379" max="5379" width="13.25" style="3" customWidth="1"/>
    <col min="5380" max="5380" width="10.625" style="3" customWidth="1"/>
    <col min="5381" max="5381" width="9.625" style="3" customWidth="1"/>
    <col min="5382" max="5382" width="9.25" style="3" customWidth="1"/>
    <col min="5383" max="5383" width="10.875" style="3"/>
    <col min="5384" max="5386" width="10" style="3" customWidth="1"/>
    <col min="5387" max="5387" width="9.375" style="3" customWidth="1"/>
    <col min="5388" max="5388" width="10.375" style="3" customWidth="1"/>
    <col min="5389" max="5389" width="10.5" style="3" customWidth="1"/>
    <col min="5390" max="5632" width="10.875" style="3"/>
    <col min="5633" max="5634" width="13.375" style="3" customWidth="1"/>
    <col min="5635" max="5635" width="13.25" style="3" customWidth="1"/>
    <col min="5636" max="5636" width="10.625" style="3" customWidth="1"/>
    <col min="5637" max="5637" width="9.625" style="3" customWidth="1"/>
    <col min="5638" max="5638" width="9.25" style="3" customWidth="1"/>
    <col min="5639" max="5639" width="10.875" style="3"/>
    <col min="5640" max="5642" width="10" style="3" customWidth="1"/>
    <col min="5643" max="5643" width="9.375" style="3" customWidth="1"/>
    <col min="5644" max="5644" width="10.375" style="3" customWidth="1"/>
    <col min="5645" max="5645" width="10.5" style="3" customWidth="1"/>
    <col min="5646" max="5888" width="10.875" style="3"/>
    <col min="5889" max="5890" width="13.375" style="3" customWidth="1"/>
    <col min="5891" max="5891" width="13.25" style="3" customWidth="1"/>
    <col min="5892" max="5892" width="10.625" style="3" customWidth="1"/>
    <col min="5893" max="5893" width="9.625" style="3" customWidth="1"/>
    <col min="5894" max="5894" width="9.25" style="3" customWidth="1"/>
    <col min="5895" max="5895" width="10.875" style="3"/>
    <col min="5896" max="5898" width="10" style="3" customWidth="1"/>
    <col min="5899" max="5899" width="9.375" style="3" customWidth="1"/>
    <col min="5900" max="5900" width="10.375" style="3" customWidth="1"/>
    <col min="5901" max="5901" width="10.5" style="3" customWidth="1"/>
    <col min="5902" max="6144" width="10.875" style="3"/>
    <col min="6145" max="6146" width="13.375" style="3" customWidth="1"/>
    <col min="6147" max="6147" width="13.25" style="3" customWidth="1"/>
    <col min="6148" max="6148" width="10.625" style="3" customWidth="1"/>
    <col min="6149" max="6149" width="9.625" style="3" customWidth="1"/>
    <col min="6150" max="6150" width="9.25" style="3" customWidth="1"/>
    <col min="6151" max="6151" width="10.875" style="3"/>
    <col min="6152" max="6154" width="10" style="3" customWidth="1"/>
    <col min="6155" max="6155" width="9.375" style="3" customWidth="1"/>
    <col min="6156" max="6156" width="10.375" style="3" customWidth="1"/>
    <col min="6157" max="6157" width="10.5" style="3" customWidth="1"/>
    <col min="6158" max="6400" width="10.875" style="3"/>
    <col min="6401" max="6402" width="13.375" style="3" customWidth="1"/>
    <col min="6403" max="6403" width="13.25" style="3" customWidth="1"/>
    <col min="6404" max="6404" width="10.625" style="3" customWidth="1"/>
    <col min="6405" max="6405" width="9.625" style="3" customWidth="1"/>
    <col min="6406" max="6406" width="9.25" style="3" customWidth="1"/>
    <col min="6407" max="6407" width="10.875" style="3"/>
    <col min="6408" max="6410" width="10" style="3" customWidth="1"/>
    <col min="6411" max="6411" width="9.375" style="3" customWidth="1"/>
    <col min="6412" max="6412" width="10.375" style="3" customWidth="1"/>
    <col min="6413" max="6413" width="10.5" style="3" customWidth="1"/>
    <col min="6414" max="6656" width="10.875" style="3"/>
    <col min="6657" max="6658" width="13.375" style="3" customWidth="1"/>
    <col min="6659" max="6659" width="13.25" style="3" customWidth="1"/>
    <col min="6660" max="6660" width="10.625" style="3" customWidth="1"/>
    <col min="6661" max="6661" width="9.625" style="3" customWidth="1"/>
    <col min="6662" max="6662" width="9.25" style="3" customWidth="1"/>
    <col min="6663" max="6663" width="10.875" style="3"/>
    <col min="6664" max="6666" width="10" style="3" customWidth="1"/>
    <col min="6667" max="6667" width="9.375" style="3" customWidth="1"/>
    <col min="6668" max="6668" width="10.375" style="3" customWidth="1"/>
    <col min="6669" max="6669" width="10.5" style="3" customWidth="1"/>
    <col min="6670" max="6912" width="10.875" style="3"/>
    <col min="6913" max="6914" width="13.375" style="3" customWidth="1"/>
    <col min="6915" max="6915" width="13.25" style="3" customWidth="1"/>
    <col min="6916" max="6916" width="10.625" style="3" customWidth="1"/>
    <col min="6917" max="6917" width="9.625" style="3" customWidth="1"/>
    <col min="6918" max="6918" width="9.25" style="3" customWidth="1"/>
    <col min="6919" max="6919" width="10.875" style="3"/>
    <col min="6920" max="6922" width="10" style="3" customWidth="1"/>
    <col min="6923" max="6923" width="9.375" style="3" customWidth="1"/>
    <col min="6924" max="6924" width="10.375" style="3" customWidth="1"/>
    <col min="6925" max="6925" width="10.5" style="3" customWidth="1"/>
    <col min="6926" max="7168" width="10.875" style="3"/>
    <col min="7169" max="7170" width="13.375" style="3" customWidth="1"/>
    <col min="7171" max="7171" width="13.25" style="3" customWidth="1"/>
    <col min="7172" max="7172" width="10.625" style="3" customWidth="1"/>
    <col min="7173" max="7173" width="9.625" style="3" customWidth="1"/>
    <col min="7174" max="7174" width="9.25" style="3" customWidth="1"/>
    <col min="7175" max="7175" width="10.875" style="3"/>
    <col min="7176" max="7178" width="10" style="3" customWidth="1"/>
    <col min="7179" max="7179" width="9.375" style="3" customWidth="1"/>
    <col min="7180" max="7180" width="10.375" style="3" customWidth="1"/>
    <col min="7181" max="7181" width="10.5" style="3" customWidth="1"/>
    <col min="7182" max="7424" width="10.875" style="3"/>
    <col min="7425" max="7426" width="13.375" style="3" customWidth="1"/>
    <col min="7427" max="7427" width="13.25" style="3" customWidth="1"/>
    <col min="7428" max="7428" width="10.625" style="3" customWidth="1"/>
    <col min="7429" max="7429" width="9.625" style="3" customWidth="1"/>
    <col min="7430" max="7430" width="9.25" style="3" customWidth="1"/>
    <col min="7431" max="7431" width="10.875" style="3"/>
    <col min="7432" max="7434" width="10" style="3" customWidth="1"/>
    <col min="7435" max="7435" width="9.375" style="3" customWidth="1"/>
    <col min="7436" max="7436" width="10.375" style="3" customWidth="1"/>
    <col min="7437" max="7437" width="10.5" style="3" customWidth="1"/>
    <col min="7438" max="7680" width="10.875" style="3"/>
    <col min="7681" max="7682" width="13.375" style="3" customWidth="1"/>
    <col min="7683" max="7683" width="13.25" style="3" customWidth="1"/>
    <col min="7684" max="7684" width="10.625" style="3" customWidth="1"/>
    <col min="7685" max="7685" width="9.625" style="3" customWidth="1"/>
    <col min="7686" max="7686" width="9.25" style="3" customWidth="1"/>
    <col min="7687" max="7687" width="10.875" style="3"/>
    <col min="7688" max="7690" width="10" style="3" customWidth="1"/>
    <col min="7691" max="7691" width="9.375" style="3" customWidth="1"/>
    <col min="7692" max="7692" width="10.375" style="3" customWidth="1"/>
    <col min="7693" max="7693" width="10.5" style="3" customWidth="1"/>
    <col min="7694" max="7936" width="10.875" style="3"/>
    <col min="7937" max="7938" width="13.375" style="3" customWidth="1"/>
    <col min="7939" max="7939" width="13.25" style="3" customWidth="1"/>
    <col min="7940" max="7940" width="10.625" style="3" customWidth="1"/>
    <col min="7941" max="7941" width="9.625" style="3" customWidth="1"/>
    <col min="7942" max="7942" width="9.25" style="3" customWidth="1"/>
    <col min="7943" max="7943" width="10.875" style="3"/>
    <col min="7944" max="7946" width="10" style="3" customWidth="1"/>
    <col min="7947" max="7947" width="9.375" style="3" customWidth="1"/>
    <col min="7948" max="7948" width="10.375" style="3" customWidth="1"/>
    <col min="7949" max="7949" width="10.5" style="3" customWidth="1"/>
    <col min="7950" max="8192" width="10.875" style="3"/>
    <col min="8193" max="8194" width="13.375" style="3" customWidth="1"/>
    <col min="8195" max="8195" width="13.25" style="3" customWidth="1"/>
    <col min="8196" max="8196" width="10.625" style="3" customWidth="1"/>
    <col min="8197" max="8197" width="9.625" style="3" customWidth="1"/>
    <col min="8198" max="8198" width="9.25" style="3" customWidth="1"/>
    <col min="8199" max="8199" width="10.875" style="3"/>
    <col min="8200" max="8202" width="10" style="3" customWidth="1"/>
    <col min="8203" max="8203" width="9.375" style="3" customWidth="1"/>
    <col min="8204" max="8204" width="10.375" style="3" customWidth="1"/>
    <col min="8205" max="8205" width="10.5" style="3" customWidth="1"/>
    <col min="8206" max="8448" width="10.875" style="3"/>
    <col min="8449" max="8450" width="13.375" style="3" customWidth="1"/>
    <col min="8451" max="8451" width="13.25" style="3" customWidth="1"/>
    <col min="8452" max="8452" width="10.625" style="3" customWidth="1"/>
    <col min="8453" max="8453" width="9.625" style="3" customWidth="1"/>
    <col min="8454" max="8454" width="9.25" style="3" customWidth="1"/>
    <col min="8455" max="8455" width="10.875" style="3"/>
    <col min="8456" max="8458" width="10" style="3" customWidth="1"/>
    <col min="8459" max="8459" width="9.375" style="3" customWidth="1"/>
    <col min="8460" max="8460" width="10.375" style="3" customWidth="1"/>
    <col min="8461" max="8461" width="10.5" style="3" customWidth="1"/>
    <col min="8462" max="8704" width="10.875" style="3"/>
    <col min="8705" max="8706" width="13.375" style="3" customWidth="1"/>
    <col min="8707" max="8707" width="13.25" style="3" customWidth="1"/>
    <col min="8708" max="8708" width="10.625" style="3" customWidth="1"/>
    <col min="8709" max="8709" width="9.625" style="3" customWidth="1"/>
    <col min="8710" max="8710" width="9.25" style="3" customWidth="1"/>
    <col min="8711" max="8711" width="10.875" style="3"/>
    <col min="8712" max="8714" width="10" style="3" customWidth="1"/>
    <col min="8715" max="8715" width="9.375" style="3" customWidth="1"/>
    <col min="8716" max="8716" width="10.375" style="3" customWidth="1"/>
    <col min="8717" max="8717" width="10.5" style="3" customWidth="1"/>
    <col min="8718" max="8960" width="10.875" style="3"/>
    <col min="8961" max="8962" width="13.375" style="3" customWidth="1"/>
    <col min="8963" max="8963" width="13.25" style="3" customWidth="1"/>
    <col min="8964" max="8964" width="10.625" style="3" customWidth="1"/>
    <col min="8965" max="8965" width="9.625" style="3" customWidth="1"/>
    <col min="8966" max="8966" width="9.25" style="3" customWidth="1"/>
    <col min="8967" max="8967" width="10.875" style="3"/>
    <col min="8968" max="8970" width="10" style="3" customWidth="1"/>
    <col min="8971" max="8971" width="9.375" style="3" customWidth="1"/>
    <col min="8972" max="8972" width="10.375" style="3" customWidth="1"/>
    <col min="8973" max="8973" width="10.5" style="3" customWidth="1"/>
    <col min="8974" max="9216" width="10.875" style="3"/>
    <col min="9217" max="9218" width="13.375" style="3" customWidth="1"/>
    <col min="9219" max="9219" width="13.25" style="3" customWidth="1"/>
    <col min="9220" max="9220" width="10.625" style="3" customWidth="1"/>
    <col min="9221" max="9221" width="9.625" style="3" customWidth="1"/>
    <col min="9222" max="9222" width="9.25" style="3" customWidth="1"/>
    <col min="9223" max="9223" width="10.875" style="3"/>
    <col min="9224" max="9226" width="10" style="3" customWidth="1"/>
    <col min="9227" max="9227" width="9.375" style="3" customWidth="1"/>
    <col min="9228" max="9228" width="10.375" style="3" customWidth="1"/>
    <col min="9229" max="9229" width="10.5" style="3" customWidth="1"/>
    <col min="9230" max="9472" width="10.875" style="3"/>
    <col min="9473" max="9474" width="13.375" style="3" customWidth="1"/>
    <col min="9475" max="9475" width="13.25" style="3" customWidth="1"/>
    <col min="9476" max="9476" width="10.625" style="3" customWidth="1"/>
    <col min="9477" max="9477" width="9.625" style="3" customWidth="1"/>
    <col min="9478" max="9478" width="9.25" style="3" customWidth="1"/>
    <col min="9479" max="9479" width="10.875" style="3"/>
    <col min="9480" max="9482" width="10" style="3" customWidth="1"/>
    <col min="9483" max="9483" width="9.375" style="3" customWidth="1"/>
    <col min="9484" max="9484" width="10.375" style="3" customWidth="1"/>
    <col min="9485" max="9485" width="10.5" style="3" customWidth="1"/>
    <col min="9486" max="9728" width="10.875" style="3"/>
    <col min="9729" max="9730" width="13.375" style="3" customWidth="1"/>
    <col min="9731" max="9731" width="13.25" style="3" customWidth="1"/>
    <col min="9732" max="9732" width="10.625" style="3" customWidth="1"/>
    <col min="9733" max="9733" width="9.625" style="3" customWidth="1"/>
    <col min="9734" max="9734" width="9.25" style="3" customWidth="1"/>
    <col min="9735" max="9735" width="10.875" style="3"/>
    <col min="9736" max="9738" width="10" style="3" customWidth="1"/>
    <col min="9739" max="9739" width="9.375" style="3" customWidth="1"/>
    <col min="9740" max="9740" width="10.375" style="3" customWidth="1"/>
    <col min="9741" max="9741" width="10.5" style="3" customWidth="1"/>
    <col min="9742" max="9984" width="10.875" style="3"/>
    <col min="9985" max="9986" width="13.375" style="3" customWidth="1"/>
    <col min="9987" max="9987" width="13.25" style="3" customWidth="1"/>
    <col min="9988" max="9988" width="10.625" style="3" customWidth="1"/>
    <col min="9989" max="9989" width="9.625" style="3" customWidth="1"/>
    <col min="9990" max="9990" width="9.25" style="3" customWidth="1"/>
    <col min="9991" max="9991" width="10.875" style="3"/>
    <col min="9992" max="9994" width="10" style="3" customWidth="1"/>
    <col min="9995" max="9995" width="9.375" style="3" customWidth="1"/>
    <col min="9996" max="9996" width="10.375" style="3" customWidth="1"/>
    <col min="9997" max="9997" width="10.5" style="3" customWidth="1"/>
    <col min="9998" max="10240" width="10.875" style="3"/>
    <col min="10241" max="10242" width="13.375" style="3" customWidth="1"/>
    <col min="10243" max="10243" width="13.25" style="3" customWidth="1"/>
    <col min="10244" max="10244" width="10.625" style="3" customWidth="1"/>
    <col min="10245" max="10245" width="9.625" style="3" customWidth="1"/>
    <col min="10246" max="10246" width="9.25" style="3" customWidth="1"/>
    <col min="10247" max="10247" width="10.875" style="3"/>
    <col min="10248" max="10250" width="10" style="3" customWidth="1"/>
    <col min="10251" max="10251" width="9.375" style="3" customWidth="1"/>
    <col min="10252" max="10252" width="10.375" style="3" customWidth="1"/>
    <col min="10253" max="10253" width="10.5" style="3" customWidth="1"/>
    <col min="10254" max="10496" width="10.875" style="3"/>
    <col min="10497" max="10498" width="13.375" style="3" customWidth="1"/>
    <col min="10499" max="10499" width="13.25" style="3" customWidth="1"/>
    <col min="10500" max="10500" width="10.625" style="3" customWidth="1"/>
    <col min="10501" max="10501" width="9.625" style="3" customWidth="1"/>
    <col min="10502" max="10502" width="9.25" style="3" customWidth="1"/>
    <col min="10503" max="10503" width="10.875" style="3"/>
    <col min="10504" max="10506" width="10" style="3" customWidth="1"/>
    <col min="10507" max="10507" width="9.375" style="3" customWidth="1"/>
    <col min="10508" max="10508" width="10.375" style="3" customWidth="1"/>
    <col min="10509" max="10509" width="10.5" style="3" customWidth="1"/>
    <col min="10510" max="10752" width="10.875" style="3"/>
    <col min="10753" max="10754" width="13.375" style="3" customWidth="1"/>
    <col min="10755" max="10755" width="13.25" style="3" customWidth="1"/>
    <col min="10756" max="10756" width="10.625" style="3" customWidth="1"/>
    <col min="10757" max="10757" width="9.625" style="3" customWidth="1"/>
    <col min="10758" max="10758" width="9.25" style="3" customWidth="1"/>
    <col min="10759" max="10759" width="10.875" style="3"/>
    <col min="10760" max="10762" width="10" style="3" customWidth="1"/>
    <col min="10763" max="10763" width="9.375" style="3" customWidth="1"/>
    <col min="10764" max="10764" width="10.375" style="3" customWidth="1"/>
    <col min="10765" max="10765" width="10.5" style="3" customWidth="1"/>
    <col min="10766" max="11008" width="10.875" style="3"/>
    <col min="11009" max="11010" width="13.375" style="3" customWidth="1"/>
    <col min="11011" max="11011" width="13.25" style="3" customWidth="1"/>
    <col min="11012" max="11012" width="10.625" style="3" customWidth="1"/>
    <col min="11013" max="11013" width="9.625" style="3" customWidth="1"/>
    <col min="11014" max="11014" width="9.25" style="3" customWidth="1"/>
    <col min="11015" max="11015" width="10.875" style="3"/>
    <col min="11016" max="11018" width="10" style="3" customWidth="1"/>
    <col min="11019" max="11019" width="9.375" style="3" customWidth="1"/>
    <col min="11020" max="11020" width="10.375" style="3" customWidth="1"/>
    <col min="11021" max="11021" width="10.5" style="3" customWidth="1"/>
    <col min="11022" max="11264" width="10.875" style="3"/>
    <col min="11265" max="11266" width="13.375" style="3" customWidth="1"/>
    <col min="11267" max="11267" width="13.25" style="3" customWidth="1"/>
    <col min="11268" max="11268" width="10.625" style="3" customWidth="1"/>
    <col min="11269" max="11269" width="9.625" style="3" customWidth="1"/>
    <col min="11270" max="11270" width="9.25" style="3" customWidth="1"/>
    <col min="11271" max="11271" width="10.875" style="3"/>
    <col min="11272" max="11274" width="10" style="3" customWidth="1"/>
    <col min="11275" max="11275" width="9.375" style="3" customWidth="1"/>
    <col min="11276" max="11276" width="10.375" style="3" customWidth="1"/>
    <col min="11277" max="11277" width="10.5" style="3" customWidth="1"/>
    <col min="11278" max="11520" width="10.875" style="3"/>
    <col min="11521" max="11522" width="13.375" style="3" customWidth="1"/>
    <col min="11523" max="11523" width="13.25" style="3" customWidth="1"/>
    <col min="11524" max="11524" width="10.625" style="3" customWidth="1"/>
    <col min="11525" max="11525" width="9.625" style="3" customWidth="1"/>
    <col min="11526" max="11526" width="9.25" style="3" customWidth="1"/>
    <col min="11527" max="11527" width="10.875" style="3"/>
    <col min="11528" max="11530" width="10" style="3" customWidth="1"/>
    <col min="11531" max="11531" width="9.375" style="3" customWidth="1"/>
    <col min="11532" max="11532" width="10.375" style="3" customWidth="1"/>
    <col min="11533" max="11533" width="10.5" style="3" customWidth="1"/>
    <col min="11534" max="11776" width="10.875" style="3"/>
    <col min="11777" max="11778" width="13.375" style="3" customWidth="1"/>
    <col min="11779" max="11779" width="13.25" style="3" customWidth="1"/>
    <col min="11780" max="11780" width="10.625" style="3" customWidth="1"/>
    <col min="11781" max="11781" width="9.625" style="3" customWidth="1"/>
    <col min="11782" max="11782" width="9.25" style="3" customWidth="1"/>
    <col min="11783" max="11783" width="10.875" style="3"/>
    <col min="11784" max="11786" width="10" style="3" customWidth="1"/>
    <col min="11787" max="11787" width="9.375" style="3" customWidth="1"/>
    <col min="11788" max="11788" width="10.375" style="3" customWidth="1"/>
    <col min="11789" max="11789" width="10.5" style="3" customWidth="1"/>
    <col min="11790" max="12032" width="10.875" style="3"/>
    <col min="12033" max="12034" width="13.375" style="3" customWidth="1"/>
    <col min="12035" max="12035" width="13.25" style="3" customWidth="1"/>
    <col min="12036" max="12036" width="10.625" style="3" customWidth="1"/>
    <col min="12037" max="12037" width="9.625" style="3" customWidth="1"/>
    <col min="12038" max="12038" width="9.25" style="3" customWidth="1"/>
    <col min="12039" max="12039" width="10.875" style="3"/>
    <col min="12040" max="12042" width="10" style="3" customWidth="1"/>
    <col min="12043" max="12043" width="9.375" style="3" customWidth="1"/>
    <col min="12044" max="12044" width="10.375" style="3" customWidth="1"/>
    <col min="12045" max="12045" width="10.5" style="3" customWidth="1"/>
    <col min="12046" max="12288" width="10.875" style="3"/>
    <col min="12289" max="12290" width="13.375" style="3" customWidth="1"/>
    <col min="12291" max="12291" width="13.25" style="3" customWidth="1"/>
    <col min="12292" max="12292" width="10.625" style="3" customWidth="1"/>
    <col min="12293" max="12293" width="9.625" style="3" customWidth="1"/>
    <col min="12294" max="12294" width="9.25" style="3" customWidth="1"/>
    <col min="12295" max="12295" width="10.875" style="3"/>
    <col min="12296" max="12298" width="10" style="3" customWidth="1"/>
    <col min="12299" max="12299" width="9.375" style="3" customWidth="1"/>
    <col min="12300" max="12300" width="10.375" style="3" customWidth="1"/>
    <col min="12301" max="12301" width="10.5" style="3" customWidth="1"/>
    <col min="12302" max="12544" width="10.875" style="3"/>
    <col min="12545" max="12546" width="13.375" style="3" customWidth="1"/>
    <col min="12547" max="12547" width="13.25" style="3" customWidth="1"/>
    <col min="12548" max="12548" width="10.625" style="3" customWidth="1"/>
    <col min="12549" max="12549" width="9.625" style="3" customWidth="1"/>
    <col min="12550" max="12550" width="9.25" style="3" customWidth="1"/>
    <col min="12551" max="12551" width="10.875" style="3"/>
    <col min="12552" max="12554" width="10" style="3" customWidth="1"/>
    <col min="12555" max="12555" width="9.375" style="3" customWidth="1"/>
    <col min="12556" max="12556" width="10.375" style="3" customWidth="1"/>
    <col min="12557" max="12557" width="10.5" style="3" customWidth="1"/>
    <col min="12558" max="12800" width="10.875" style="3"/>
    <col min="12801" max="12802" width="13.375" style="3" customWidth="1"/>
    <col min="12803" max="12803" width="13.25" style="3" customWidth="1"/>
    <col min="12804" max="12804" width="10.625" style="3" customWidth="1"/>
    <col min="12805" max="12805" width="9.625" style="3" customWidth="1"/>
    <col min="12806" max="12806" width="9.25" style="3" customWidth="1"/>
    <col min="12807" max="12807" width="10.875" style="3"/>
    <col min="12808" max="12810" width="10" style="3" customWidth="1"/>
    <col min="12811" max="12811" width="9.375" style="3" customWidth="1"/>
    <col min="12812" max="12812" width="10.375" style="3" customWidth="1"/>
    <col min="12813" max="12813" width="10.5" style="3" customWidth="1"/>
    <col min="12814" max="13056" width="10.875" style="3"/>
    <col min="13057" max="13058" width="13.375" style="3" customWidth="1"/>
    <col min="13059" max="13059" width="13.25" style="3" customWidth="1"/>
    <col min="13060" max="13060" width="10.625" style="3" customWidth="1"/>
    <col min="13061" max="13061" width="9.625" style="3" customWidth="1"/>
    <col min="13062" max="13062" width="9.25" style="3" customWidth="1"/>
    <col min="13063" max="13063" width="10.875" style="3"/>
    <col min="13064" max="13066" width="10" style="3" customWidth="1"/>
    <col min="13067" max="13067" width="9.375" style="3" customWidth="1"/>
    <col min="13068" max="13068" width="10.375" style="3" customWidth="1"/>
    <col min="13069" max="13069" width="10.5" style="3" customWidth="1"/>
    <col min="13070" max="13312" width="10.875" style="3"/>
    <col min="13313" max="13314" width="13.375" style="3" customWidth="1"/>
    <col min="13315" max="13315" width="13.25" style="3" customWidth="1"/>
    <col min="13316" max="13316" width="10.625" style="3" customWidth="1"/>
    <col min="13317" max="13317" width="9.625" style="3" customWidth="1"/>
    <col min="13318" max="13318" width="9.25" style="3" customWidth="1"/>
    <col min="13319" max="13319" width="10.875" style="3"/>
    <col min="13320" max="13322" width="10" style="3" customWidth="1"/>
    <col min="13323" max="13323" width="9.375" style="3" customWidth="1"/>
    <col min="13324" max="13324" width="10.375" style="3" customWidth="1"/>
    <col min="13325" max="13325" width="10.5" style="3" customWidth="1"/>
    <col min="13326" max="13568" width="10.875" style="3"/>
    <col min="13569" max="13570" width="13.375" style="3" customWidth="1"/>
    <col min="13571" max="13571" width="13.25" style="3" customWidth="1"/>
    <col min="13572" max="13572" width="10.625" style="3" customWidth="1"/>
    <col min="13573" max="13573" width="9.625" style="3" customWidth="1"/>
    <col min="13574" max="13574" width="9.25" style="3" customWidth="1"/>
    <col min="13575" max="13575" width="10.875" style="3"/>
    <col min="13576" max="13578" width="10" style="3" customWidth="1"/>
    <col min="13579" max="13579" width="9.375" style="3" customWidth="1"/>
    <col min="13580" max="13580" width="10.375" style="3" customWidth="1"/>
    <col min="13581" max="13581" width="10.5" style="3" customWidth="1"/>
    <col min="13582" max="13824" width="10.875" style="3"/>
    <col min="13825" max="13826" width="13.375" style="3" customWidth="1"/>
    <col min="13827" max="13827" width="13.25" style="3" customWidth="1"/>
    <col min="13828" max="13828" width="10.625" style="3" customWidth="1"/>
    <col min="13829" max="13829" width="9.625" style="3" customWidth="1"/>
    <col min="13830" max="13830" width="9.25" style="3" customWidth="1"/>
    <col min="13831" max="13831" width="10.875" style="3"/>
    <col min="13832" max="13834" width="10" style="3" customWidth="1"/>
    <col min="13835" max="13835" width="9.375" style="3" customWidth="1"/>
    <col min="13836" max="13836" width="10.375" style="3" customWidth="1"/>
    <col min="13837" max="13837" width="10.5" style="3" customWidth="1"/>
    <col min="13838" max="14080" width="10.875" style="3"/>
    <col min="14081" max="14082" width="13.375" style="3" customWidth="1"/>
    <col min="14083" max="14083" width="13.25" style="3" customWidth="1"/>
    <col min="14084" max="14084" width="10.625" style="3" customWidth="1"/>
    <col min="14085" max="14085" width="9.625" style="3" customWidth="1"/>
    <col min="14086" max="14086" width="9.25" style="3" customWidth="1"/>
    <col min="14087" max="14087" width="10.875" style="3"/>
    <col min="14088" max="14090" width="10" style="3" customWidth="1"/>
    <col min="14091" max="14091" width="9.375" style="3" customWidth="1"/>
    <col min="14092" max="14092" width="10.375" style="3" customWidth="1"/>
    <col min="14093" max="14093" width="10.5" style="3" customWidth="1"/>
    <col min="14094" max="14336" width="10.875" style="3"/>
    <col min="14337" max="14338" width="13.375" style="3" customWidth="1"/>
    <col min="14339" max="14339" width="13.25" style="3" customWidth="1"/>
    <col min="14340" max="14340" width="10.625" style="3" customWidth="1"/>
    <col min="14341" max="14341" width="9.625" style="3" customWidth="1"/>
    <col min="14342" max="14342" width="9.25" style="3" customWidth="1"/>
    <col min="14343" max="14343" width="10.875" style="3"/>
    <col min="14344" max="14346" width="10" style="3" customWidth="1"/>
    <col min="14347" max="14347" width="9.375" style="3" customWidth="1"/>
    <col min="14348" max="14348" width="10.375" style="3" customWidth="1"/>
    <col min="14349" max="14349" width="10.5" style="3" customWidth="1"/>
    <col min="14350" max="14592" width="10.875" style="3"/>
    <col min="14593" max="14594" width="13.375" style="3" customWidth="1"/>
    <col min="14595" max="14595" width="13.25" style="3" customWidth="1"/>
    <col min="14596" max="14596" width="10.625" style="3" customWidth="1"/>
    <col min="14597" max="14597" width="9.625" style="3" customWidth="1"/>
    <col min="14598" max="14598" width="9.25" style="3" customWidth="1"/>
    <col min="14599" max="14599" width="10.875" style="3"/>
    <col min="14600" max="14602" width="10" style="3" customWidth="1"/>
    <col min="14603" max="14603" width="9.375" style="3" customWidth="1"/>
    <col min="14604" max="14604" width="10.375" style="3" customWidth="1"/>
    <col min="14605" max="14605" width="10.5" style="3" customWidth="1"/>
    <col min="14606" max="14848" width="10.875" style="3"/>
    <col min="14849" max="14850" width="13.375" style="3" customWidth="1"/>
    <col min="14851" max="14851" width="13.25" style="3" customWidth="1"/>
    <col min="14852" max="14852" width="10.625" style="3" customWidth="1"/>
    <col min="14853" max="14853" width="9.625" style="3" customWidth="1"/>
    <col min="14854" max="14854" width="9.25" style="3" customWidth="1"/>
    <col min="14855" max="14855" width="10.875" style="3"/>
    <col min="14856" max="14858" width="10" style="3" customWidth="1"/>
    <col min="14859" max="14859" width="9.375" style="3" customWidth="1"/>
    <col min="14860" max="14860" width="10.375" style="3" customWidth="1"/>
    <col min="14861" max="14861" width="10.5" style="3" customWidth="1"/>
    <col min="14862" max="15104" width="10.875" style="3"/>
    <col min="15105" max="15106" width="13.375" style="3" customWidth="1"/>
    <col min="15107" max="15107" width="13.25" style="3" customWidth="1"/>
    <col min="15108" max="15108" width="10.625" style="3" customWidth="1"/>
    <col min="15109" max="15109" width="9.625" style="3" customWidth="1"/>
    <col min="15110" max="15110" width="9.25" style="3" customWidth="1"/>
    <col min="15111" max="15111" width="10.875" style="3"/>
    <col min="15112" max="15114" width="10" style="3" customWidth="1"/>
    <col min="15115" max="15115" width="9.375" style="3" customWidth="1"/>
    <col min="15116" max="15116" width="10.375" style="3" customWidth="1"/>
    <col min="15117" max="15117" width="10.5" style="3" customWidth="1"/>
    <col min="15118" max="15360" width="10.875" style="3"/>
    <col min="15361" max="15362" width="13.375" style="3" customWidth="1"/>
    <col min="15363" max="15363" width="13.25" style="3" customWidth="1"/>
    <col min="15364" max="15364" width="10.625" style="3" customWidth="1"/>
    <col min="15365" max="15365" width="9.625" style="3" customWidth="1"/>
    <col min="15366" max="15366" width="9.25" style="3" customWidth="1"/>
    <col min="15367" max="15367" width="10.875" style="3"/>
    <col min="15368" max="15370" width="10" style="3" customWidth="1"/>
    <col min="15371" max="15371" width="9.375" style="3" customWidth="1"/>
    <col min="15372" max="15372" width="10.375" style="3" customWidth="1"/>
    <col min="15373" max="15373" width="10.5" style="3" customWidth="1"/>
    <col min="15374" max="15616" width="10.875" style="3"/>
    <col min="15617" max="15618" width="13.375" style="3" customWidth="1"/>
    <col min="15619" max="15619" width="13.25" style="3" customWidth="1"/>
    <col min="15620" max="15620" width="10.625" style="3" customWidth="1"/>
    <col min="15621" max="15621" width="9.625" style="3" customWidth="1"/>
    <col min="15622" max="15622" width="9.25" style="3" customWidth="1"/>
    <col min="15623" max="15623" width="10.875" style="3"/>
    <col min="15624" max="15626" width="10" style="3" customWidth="1"/>
    <col min="15627" max="15627" width="9.375" style="3" customWidth="1"/>
    <col min="15628" max="15628" width="10.375" style="3" customWidth="1"/>
    <col min="15629" max="15629" width="10.5" style="3" customWidth="1"/>
    <col min="15630" max="15872" width="10.875" style="3"/>
    <col min="15873" max="15874" width="13.375" style="3" customWidth="1"/>
    <col min="15875" max="15875" width="13.25" style="3" customWidth="1"/>
    <col min="15876" max="15876" width="10.625" style="3" customWidth="1"/>
    <col min="15877" max="15877" width="9.625" style="3" customWidth="1"/>
    <col min="15878" max="15878" width="9.25" style="3" customWidth="1"/>
    <col min="15879" max="15879" width="10.875" style="3"/>
    <col min="15880" max="15882" width="10" style="3" customWidth="1"/>
    <col min="15883" max="15883" width="9.375" style="3" customWidth="1"/>
    <col min="15884" max="15884" width="10.375" style="3" customWidth="1"/>
    <col min="15885" max="15885" width="10.5" style="3" customWidth="1"/>
    <col min="15886" max="16128" width="10.875" style="3"/>
    <col min="16129" max="16130" width="13.375" style="3" customWidth="1"/>
    <col min="16131" max="16131" width="13.25" style="3" customWidth="1"/>
    <col min="16132" max="16132" width="10.625" style="3" customWidth="1"/>
    <col min="16133" max="16133" width="9.625" style="3" customWidth="1"/>
    <col min="16134" max="16134" width="9.25" style="3" customWidth="1"/>
    <col min="16135" max="16135" width="10.875" style="3"/>
    <col min="16136" max="16138" width="10" style="3" customWidth="1"/>
    <col min="16139" max="16139" width="9.375" style="3" customWidth="1"/>
    <col min="16140" max="16140" width="10.375" style="3" customWidth="1"/>
    <col min="16141" max="16141" width="10.5" style="3" customWidth="1"/>
    <col min="16142" max="16384" width="10.875" style="3"/>
  </cols>
  <sheetData>
    <row r="1" spans="1:14" x14ac:dyDescent="0.2">
      <c r="A1" s="1"/>
    </row>
    <row r="4" spans="1:14" x14ac:dyDescent="0.2">
      <c r="L4" s="23"/>
    </row>
    <row r="5" spans="1:14" x14ac:dyDescent="0.2">
      <c r="L5" s="23"/>
    </row>
    <row r="6" spans="1:14" x14ac:dyDescent="0.2">
      <c r="D6" s="4" t="s">
        <v>217</v>
      </c>
      <c r="M6" s="23"/>
    </row>
    <row r="7" spans="1:14" ht="18" thickBot="1" x14ac:dyDescent="0.25">
      <c r="B7" s="6"/>
      <c r="C7" s="44" t="s">
        <v>60</v>
      </c>
      <c r="D7" s="7" t="s">
        <v>218</v>
      </c>
      <c r="E7" s="6"/>
      <c r="F7" s="6"/>
      <c r="G7" s="6"/>
      <c r="H7" s="6"/>
      <c r="I7" s="6"/>
      <c r="J7" s="6"/>
      <c r="K7" s="7" t="s">
        <v>219</v>
      </c>
      <c r="L7" s="45"/>
      <c r="M7" s="6"/>
    </row>
    <row r="8" spans="1:14" x14ac:dyDescent="0.2">
      <c r="C8" s="15"/>
      <c r="D8" s="15"/>
      <c r="E8" s="15"/>
      <c r="F8" s="15"/>
      <c r="G8" s="8" t="s">
        <v>220</v>
      </c>
      <c r="H8" s="33" t="s">
        <v>221</v>
      </c>
      <c r="I8" s="33" t="s">
        <v>222</v>
      </c>
      <c r="J8" s="8" t="s">
        <v>223</v>
      </c>
      <c r="K8" s="33" t="s">
        <v>224</v>
      </c>
      <c r="L8" s="15"/>
      <c r="M8" s="46" t="s">
        <v>225</v>
      </c>
    </row>
    <row r="9" spans="1:14" x14ac:dyDescent="0.2">
      <c r="C9" s="8" t="s">
        <v>226</v>
      </c>
      <c r="D9" s="33" t="s">
        <v>76</v>
      </c>
      <c r="E9" s="8" t="s">
        <v>227</v>
      </c>
      <c r="F9" s="33" t="s">
        <v>228</v>
      </c>
      <c r="G9" s="8" t="s">
        <v>229</v>
      </c>
      <c r="H9" s="33" t="s">
        <v>230</v>
      </c>
      <c r="I9" s="8" t="s">
        <v>229</v>
      </c>
      <c r="J9" s="8" t="s">
        <v>231</v>
      </c>
      <c r="K9" s="33" t="s">
        <v>232</v>
      </c>
      <c r="L9" s="8" t="s">
        <v>233</v>
      </c>
      <c r="M9" s="8" t="s">
        <v>234</v>
      </c>
    </row>
    <row r="10" spans="1:14" x14ac:dyDescent="0.2">
      <c r="B10" s="11"/>
      <c r="C10" s="31"/>
      <c r="D10" s="31"/>
      <c r="E10" s="34" t="s">
        <v>235</v>
      </c>
      <c r="F10" s="34" t="s">
        <v>236</v>
      </c>
      <c r="G10" s="12" t="s">
        <v>237</v>
      </c>
      <c r="H10" s="34" t="s">
        <v>236</v>
      </c>
      <c r="I10" s="12" t="s">
        <v>237</v>
      </c>
      <c r="J10" s="12" t="s">
        <v>237</v>
      </c>
      <c r="K10" s="34" t="s">
        <v>238</v>
      </c>
      <c r="L10" s="12" t="s">
        <v>239</v>
      </c>
      <c r="M10" s="12" t="s">
        <v>237</v>
      </c>
    </row>
    <row r="11" spans="1:14" x14ac:dyDescent="0.2">
      <c r="C11" s="15"/>
    </row>
    <row r="12" spans="1:14" x14ac:dyDescent="0.2">
      <c r="B12" s="1" t="s">
        <v>240</v>
      </c>
      <c r="C12" s="26">
        <v>500795</v>
      </c>
      <c r="D12" s="27">
        <v>135902</v>
      </c>
      <c r="E12" s="27">
        <v>3897</v>
      </c>
      <c r="F12" s="27">
        <v>1694</v>
      </c>
      <c r="G12" s="27">
        <v>8906</v>
      </c>
      <c r="H12" s="27">
        <v>692</v>
      </c>
      <c r="I12" s="27">
        <v>414</v>
      </c>
      <c r="J12" s="27">
        <v>2186</v>
      </c>
      <c r="K12" s="27">
        <v>3090</v>
      </c>
      <c r="L12" s="27">
        <v>141767</v>
      </c>
      <c r="M12" s="27">
        <v>249</v>
      </c>
      <c r="N12" s="23"/>
    </row>
    <row r="13" spans="1:14" x14ac:dyDescent="0.2">
      <c r="B13" s="47">
        <v>12</v>
      </c>
      <c r="C13" s="14">
        <v>479853.80699999997</v>
      </c>
      <c r="D13" s="2">
        <v>132627.446</v>
      </c>
      <c r="E13" s="2">
        <v>3981.27</v>
      </c>
      <c r="F13" s="2">
        <v>8348.9760000000006</v>
      </c>
      <c r="G13" s="2">
        <v>9184.0830000000005</v>
      </c>
      <c r="H13" s="2">
        <v>637.28099999999995</v>
      </c>
      <c r="I13" s="2">
        <v>92.709000000000003</v>
      </c>
      <c r="J13" s="2">
        <v>2174.2809999999999</v>
      </c>
      <c r="K13" s="2">
        <v>4159.2730000000001</v>
      </c>
      <c r="L13" s="2">
        <v>142067.88500000001</v>
      </c>
      <c r="M13" s="2">
        <v>212.845</v>
      </c>
      <c r="N13" s="23"/>
    </row>
    <row r="14" spans="1:14" x14ac:dyDescent="0.2">
      <c r="C14" s="15"/>
    </row>
    <row r="15" spans="1:14" x14ac:dyDescent="0.2">
      <c r="B15" s="1" t="s">
        <v>241</v>
      </c>
      <c r="C15" s="26">
        <f t="shared" ref="C15:C20" si="0">SUM(D15:M15,C88:M88)</f>
        <v>136324.56899999999</v>
      </c>
      <c r="D15" s="48">
        <v>62472.436000000002</v>
      </c>
      <c r="E15" s="17">
        <v>898.14</v>
      </c>
      <c r="F15" s="17">
        <v>3554.6660000000002</v>
      </c>
      <c r="G15" s="17">
        <v>3591.8409999999999</v>
      </c>
      <c r="H15" s="17">
        <v>73.441999999999993</v>
      </c>
      <c r="I15" s="17">
        <v>22.530999999999999</v>
      </c>
      <c r="J15" s="17">
        <v>471.93799999999999</v>
      </c>
      <c r="K15" s="17">
        <v>1913.9849999999999</v>
      </c>
      <c r="L15" s="17">
        <v>14634.368</v>
      </c>
      <c r="M15" s="17">
        <v>88.632000000000005</v>
      </c>
      <c r="N15" s="17"/>
    </row>
    <row r="16" spans="1:14" x14ac:dyDescent="0.2">
      <c r="B16" s="1" t="s">
        <v>242</v>
      </c>
      <c r="C16" s="26">
        <f>SUM(D16:M16,C89:M89)</f>
        <v>15707.547000000002</v>
      </c>
      <c r="D16" s="17">
        <v>6690.8890000000001</v>
      </c>
      <c r="E16" s="17">
        <v>131.06399999999999</v>
      </c>
      <c r="F16" s="17">
        <v>375.23899999999998</v>
      </c>
      <c r="G16" s="17">
        <v>417.23399999999998</v>
      </c>
      <c r="H16" s="17">
        <v>11.013</v>
      </c>
      <c r="I16" s="17">
        <v>0.52300000000000002</v>
      </c>
      <c r="J16" s="17">
        <v>72.268000000000001</v>
      </c>
      <c r="K16" s="17">
        <v>206.27799999999999</v>
      </c>
      <c r="L16" s="17">
        <v>3808.587</v>
      </c>
      <c r="M16" s="17">
        <v>8.7260000000000009</v>
      </c>
      <c r="N16" s="17"/>
    </row>
    <row r="17" spans="2:14" x14ac:dyDescent="0.2">
      <c r="B17" s="1" t="s">
        <v>243</v>
      </c>
      <c r="C17" s="26">
        <f t="shared" si="0"/>
        <v>20430.022999999997</v>
      </c>
      <c r="D17" s="17">
        <v>6219.9250000000002</v>
      </c>
      <c r="E17" s="17">
        <v>194.52199999999999</v>
      </c>
      <c r="F17" s="17">
        <v>497.15699999999998</v>
      </c>
      <c r="G17" s="17">
        <v>371.49299999999999</v>
      </c>
      <c r="H17" s="17">
        <v>47.045000000000002</v>
      </c>
      <c r="I17" s="17">
        <v>0.42199999999999999</v>
      </c>
      <c r="J17" s="17">
        <v>112.908</v>
      </c>
      <c r="K17" s="17">
        <v>228.56100000000001</v>
      </c>
      <c r="L17" s="17">
        <v>5361.2619999999997</v>
      </c>
      <c r="M17" s="17">
        <v>8.2750000000000004</v>
      </c>
      <c r="N17" s="17"/>
    </row>
    <row r="18" spans="2:14" x14ac:dyDescent="0.2">
      <c r="B18" s="1" t="s">
        <v>244</v>
      </c>
      <c r="C18" s="26">
        <f t="shared" si="0"/>
        <v>13090.255999999998</v>
      </c>
      <c r="D18" s="17">
        <v>3752.252</v>
      </c>
      <c r="E18" s="17">
        <v>136.654</v>
      </c>
      <c r="F18" s="17">
        <v>234.321</v>
      </c>
      <c r="G18" s="17">
        <v>290.58199999999999</v>
      </c>
      <c r="H18" s="19" t="s">
        <v>80</v>
      </c>
      <c r="I18" s="17">
        <v>1.984</v>
      </c>
      <c r="J18" s="17">
        <v>55.878999999999998</v>
      </c>
      <c r="K18" s="17">
        <v>109.651</v>
      </c>
      <c r="L18" s="17">
        <v>4406.7269999999999</v>
      </c>
      <c r="M18" s="17">
        <v>5.399</v>
      </c>
      <c r="N18" s="17"/>
    </row>
    <row r="19" spans="2:14" x14ac:dyDescent="0.2">
      <c r="B19" s="1" t="s">
        <v>245</v>
      </c>
      <c r="C19" s="26">
        <f t="shared" si="0"/>
        <v>17322.474000000002</v>
      </c>
      <c r="D19" s="17">
        <v>3975.21</v>
      </c>
      <c r="E19" s="17">
        <v>104.116</v>
      </c>
      <c r="F19" s="17">
        <v>183.87200000000001</v>
      </c>
      <c r="G19" s="17">
        <v>280.68299999999999</v>
      </c>
      <c r="H19" s="19" t="s">
        <v>80</v>
      </c>
      <c r="I19" s="17">
        <v>0.73499999999999999</v>
      </c>
      <c r="J19" s="17">
        <v>60.38</v>
      </c>
      <c r="K19" s="17">
        <v>86.626999999999995</v>
      </c>
      <c r="L19" s="17">
        <v>4438.549</v>
      </c>
      <c r="M19" s="17">
        <v>7.625</v>
      </c>
      <c r="N19" s="17"/>
    </row>
    <row r="20" spans="2:14" x14ac:dyDescent="0.2">
      <c r="B20" s="1" t="s">
        <v>246</v>
      </c>
      <c r="C20" s="26">
        <f t="shared" si="0"/>
        <v>30600.464</v>
      </c>
      <c r="D20" s="17">
        <v>7431.9679999999998</v>
      </c>
      <c r="E20" s="17">
        <v>242.14599999999999</v>
      </c>
      <c r="F20" s="17">
        <v>539.26199999999994</v>
      </c>
      <c r="G20" s="17">
        <v>634.58900000000006</v>
      </c>
      <c r="H20" s="17">
        <v>7.2110000000000003</v>
      </c>
      <c r="I20" s="17">
        <v>3.0430000000000001</v>
      </c>
      <c r="J20" s="17">
        <v>140.25399999999999</v>
      </c>
      <c r="K20" s="17">
        <v>255.798</v>
      </c>
      <c r="L20" s="17">
        <v>8213.3449999999993</v>
      </c>
      <c r="M20" s="17">
        <v>16.242999999999999</v>
      </c>
      <c r="N20" s="17"/>
    </row>
    <row r="21" spans="2:14" x14ac:dyDescent="0.2">
      <c r="B21" s="1" t="s">
        <v>247</v>
      </c>
      <c r="C21" s="26">
        <f>SUM(D21:M21,C94:M94)</f>
        <v>13786.166999999998</v>
      </c>
      <c r="D21" s="17">
        <v>3227.91</v>
      </c>
      <c r="E21" s="17">
        <v>91.617000000000004</v>
      </c>
      <c r="F21" s="17">
        <v>232.23599999999999</v>
      </c>
      <c r="G21" s="17">
        <v>331.54599999999999</v>
      </c>
      <c r="H21" s="19" t="s">
        <v>80</v>
      </c>
      <c r="I21" s="17">
        <v>1.782</v>
      </c>
      <c r="J21" s="17">
        <v>50.476999999999997</v>
      </c>
      <c r="K21" s="17">
        <v>116.61799999999999</v>
      </c>
      <c r="L21" s="17">
        <v>4746.4489999999996</v>
      </c>
      <c r="M21" s="17">
        <v>6.5039999999999996</v>
      </c>
      <c r="N21" s="17"/>
    </row>
    <row r="22" spans="2:14" x14ac:dyDescent="0.2">
      <c r="C22" s="15"/>
    </row>
    <row r="23" spans="2:14" x14ac:dyDescent="0.2">
      <c r="B23" s="1" t="s">
        <v>248</v>
      </c>
      <c r="C23" s="26">
        <f t="shared" ref="C23:C30" si="1">SUM(D23:M23,C96:M96)</f>
        <v>7059.7069999999985</v>
      </c>
      <c r="D23" s="17">
        <v>1599.8779999999999</v>
      </c>
      <c r="E23" s="17">
        <v>129.773</v>
      </c>
      <c r="F23" s="17">
        <v>100.12</v>
      </c>
      <c r="G23" s="17">
        <v>114.31</v>
      </c>
      <c r="H23" s="19" t="s">
        <v>80</v>
      </c>
      <c r="I23" s="17">
        <v>0.187</v>
      </c>
      <c r="J23" s="17">
        <v>28.393999999999998</v>
      </c>
      <c r="K23" s="17">
        <v>51.027000000000001</v>
      </c>
      <c r="L23" s="17">
        <v>2534.3710000000001</v>
      </c>
      <c r="M23" s="17">
        <v>1.7350000000000001</v>
      </c>
      <c r="N23" s="17"/>
    </row>
    <row r="24" spans="2:14" x14ac:dyDescent="0.2">
      <c r="B24" s="1" t="s">
        <v>249</v>
      </c>
      <c r="C24" s="26">
        <f t="shared" si="1"/>
        <v>4944.6530000000002</v>
      </c>
      <c r="D24" s="17">
        <v>644.93100000000004</v>
      </c>
      <c r="E24" s="17">
        <v>43.99</v>
      </c>
      <c r="F24" s="17">
        <v>59.104999999999997</v>
      </c>
      <c r="G24" s="17">
        <v>71.685000000000002</v>
      </c>
      <c r="H24" s="17">
        <v>21.7</v>
      </c>
      <c r="I24" s="19" t="s">
        <v>80</v>
      </c>
      <c r="J24" s="17">
        <v>25.268000000000001</v>
      </c>
      <c r="K24" s="17">
        <v>26.105</v>
      </c>
      <c r="L24" s="17">
        <v>2167.5</v>
      </c>
      <c r="M24" s="17">
        <v>1.135</v>
      </c>
      <c r="N24" s="17"/>
    </row>
    <row r="25" spans="2:14" x14ac:dyDescent="0.2">
      <c r="B25" s="1" t="s">
        <v>250</v>
      </c>
      <c r="C25" s="26">
        <f t="shared" si="1"/>
        <v>4644.9920000000011</v>
      </c>
      <c r="D25" s="17">
        <v>306.87400000000002</v>
      </c>
      <c r="E25" s="17">
        <v>44.192999999999998</v>
      </c>
      <c r="F25" s="17">
        <v>23.629000000000001</v>
      </c>
      <c r="G25" s="17">
        <v>33.006999999999998</v>
      </c>
      <c r="H25" s="17">
        <v>36.575000000000003</v>
      </c>
      <c r="I25" s="19" t="s">
        <v>80</v>
      </c>
      <c r="J25" s="17">
        <v>25.401</v>
      </c>
      <c r="K25" s="17">
        <v>9.6319999999999997</v>
      </c>
      <c r="L25" s="17">
        <v>2234.2440000000001</v>
      </c>
      <c r="M25" s="17">
        <v>0.51800000000000002</v>
      </c>
      <c r="N25" s="17"/>
    </row>
    <row r="26" spans="2:14" x14ac:dyDescent="0.2">
      <c r="B26" s="1" t="s">
        <v>251</v>
      </c>
      <c r="C26" s="26">
        <f t="shared" si="1"/>
        <v>6066.996000000001</v>
      </c>
      <c r="D26" s="17">
        <v>1882.3489999999999</v>
      </c>
      <c r="E26" s="17">
        <v>73.308999999999997</v>
      </c>
      <c r="F26" s="17">
        <v>108.708</v>
      </c>
      <c r="G26" s="17">
        <v>112.21</v>
      </c>
      <c r="H26" s="17">
        <v>3.4529999999999998</v>
      </c>
      <c r="I26" s="19" t="s">
        <v>80</v>
      </c>
      <c r="J26" s="17">
        <v>42.258000000000003</v>
      </c>
      <c r="K26" s="17">
        <v>56.564999999999998</v>
      </c>
      <c r="L26" s="17">
        <v>1928.4829999999999</v>
      </c>
      <c r="M26" s="17">
        <v>3.0270000000000001</v>
      </c>
      <c r="N26" s="17"/>
    </row>
    <row r="27" spans="2:14" x14ac:dyDescent="0.2">
      <c r="B27" s="1" t="s">
        <v>252</v>
      </c>
      <c r="C27" s="26">
        <f t="shared" si="1"/>
        <v>6924.8679999999977</v>
      </c>
      <c r="D27" s="17">
        <v>1500.4169999999999</v>
      </c>
      <c r="E27" s="17">
        <v>78.355000000000004</v>
      </c>
      <c r="F27" s="17">
        <v>110.373</v>
      </c>
      <c r="G27" s="17">
        <v>123.38200000000001</v>
      </c>
      <c r="H27" s="19">
        <v>0.59699999999999998</v>
      </c>
      <c r="I27" s="19" t="s">
        <v>80</v>
      </c>
      <c r="J27" s="17">
        <v>44.962000000000003</v>
      </c>
      <c r="K27" s="17">
        <v>52.887</v>
      </c>
      <c r="L27" s="17">
        <v>2774.5360000000001</v>
      </c>
      <c r="M27" s="17">
        <v>1.5660000000000001</v>
      </c>
      <c r="N27" s="17"/>
    </row>
    <row r="28" spans="2:14" x14ac:dyDescent="0.2">
      <c r="B28" s="1" t="s">
        <v>253</v>
      </c>
      <c r="C28" s="26">
        <f>SUM(D28:M28,C101:M101)</f>
        <v>4640.3760000000002</v>
      </c>
      <c r="D28" s="17">
        <v>662.58799999999997</v>
      </c>
      <c r="E28" s="17">
        <v>40.228000000000002</v>
      </c>
      <c r="F28" s="17">
        <v>55.292000000000002</v>
      </c>
      <c r="G28" s="17">
        <v>64.637</v>
      </c>
      <c r="H28" s="19" t="s">
        <v>80</v>
      </c>
      <c r="I28" s="19" t="s">
        <v>80</v>
      </c>
      <c r="J28" s="17">
        <v>23.062000000000001</v>
      </c>
      <c r="K28" s="17">
        <v>22.783000000000001</v>
      </c>
      <c r="L28" s="17">
        <v>2057.933</v>
      </c>
      <c r="M28" s="17">
        <v>1.006</v>
      </c>
      <c r="N28" s="17"/>
    </row>
    <row r="29" spans="2:14" x14ac:dyDescent="0.2">
      <c r="B29" s="1" t="s">
        <v>254</v>
      </c>
      <c r="C29" s="26">
        <f t="shared" si="1"/>
        <v>3979.288</v>
      </c>
      <c r="D29" s="17">
        <v>916.78700000000003</v>
      </c>
      <c r="E29" s="17">
        <v>52.725999999999999</v>
      </c>
      <c r="F29" s="17">
        <v>53.536999999999999</v>
      </c>
      <c r="G29" s="17">
        <v>63.314999999999998</v>
      </c>
      <c r="H29" s="17">
        <v>48.421999999999997</v>
      </c>
      <c r="I29" s="19" t="s">
        <v>80</v>
      </c>
      <c r="J29" s="17">
        <v>30.308</v>
      </c>
      <c r="K29" s="17">
        <v>27.513999999999999</v>
      </c>
      <c r="L29" s="17">
        <v>1809.32</v>
      </c>
      <c r="M29" s="17">
        <v>0.998</v>
      </c>
      <c r="N29" s="17"/>
    </row>
    <row r="30" spans="2:14" x14ac:dyDescent="0.2">
      <c r="B30" s="1" t="s">
        <v>255</v>
      </c>
      <c r="C30" s="26">
        <f t="shared" si="1"/>
        <v>6922.8320000000003</v>
      </c>
      <c r="D30" s="17">
        <v>1772.796</v>
      </c>
      <c r="E30" s="17">
        <v>67.47</v>
      </c>
      <c r="F30" s="17">
        <v>155.29400000000001</v>
      </c>
      <c r="G30" s="17">
        <v>131.77799999999999</v>
      </c>
      <c r="H30" s="17">
        <v>50.536999999999999</v>
      </c>
      <c r="I30" s="19" t="s">
        <v>80</v>
      </c>
      <c r="J30" s="17">
        <v>38.975000000000001</v>
      </c>
      <c r="K30" s="17">
        <v>69.188999999999993</v>
      </c>
      <c r="L30" s="17">
        <v>2392.1990000000001</v>
      </c>
      <c r="M30" s="17">
        <v>2.5779999999999998</v>
      </c>
      <c r="N30" s="17"/>
    </row>
    <row r="31" spans="2:14" x14ac:dyDescent="0.2">
      <c r="B31" s="1" t="s">
        <v>256</v>
      </c>
      <c r="C31" s="26">
        <f>SUM(D31:M31,C104:M104)-1</f>
        <v>14387.986000000001</v>
      </c>
      <c r="D31" s="17">
        <v>4317.9520000000002</v>
      </c>
      <c r="E31" s="17">
        <v>115.94</v>
      </c>
      <c r="F31" s="17">
        <v>365.10399999999998</v>
      </c>
      <c r="G31" s="17">
        <v>286.88200000000001</v>
      </c>
      <c r="H31" s="17">
        <v>17.122</v>
      </c>
      <c r="I31" s="17">
        <v>0</v>
      </c>
      <c r="J31" s="17">
        <v>67.355000000000004</v>
      </c>
      <c r="K31" s="17">
        <v>170.898</v>
      </c>
      <c r="L31" s="17">
        <v>3219.05</v>
      </c>
      <c r="M31" s="17">
        <v>7.4290000000000003</v>
      </c>
      <c r="N31" s="17"/>
    </row>
    <row r="32" spans="2:14" x14ac:dyDescent="0.2">
      <c r="C32" s="15"/>
    </row>
    <row r="33" spans="2:14" x14ac:dyDescent="0.2">
      <c r="B33" s="1" t="s">
        <v>257</v>
      </c>
      <c r="C33" s="26">
        <f>SUM(D33:M33,C106:M106)</f>
        <v>10279.537999999999</v>
      </c>
      <c r="D33" s="17">
        <v>2020.1659999999999</v>
      </c>
      <c r="E33" s="17">
        <v>110.735</v>
      </c>
      <c r="F33" s="17">
        <v>132.892</v>
      </c>
      <c r="G33" s="17">
        <v>163.42099999999999</v>
      </c>
      <c r="H33" s="17">
        <v>13.542</v>
      </c>
      <c r="I33" s="19" t="s">
        <v>80</v>
      </c>
      <c r="J33" s="17">
        <v>63.634</v>
      </c>
      <c r="K33" s="17">
        <v>51.662999999999997</v>
      </c>
      <c r="L33" s="17">
        <v>3756.57</v>
      </c>
      <c r="M33" s="17">
        <v>5.5430000000000001</v>
      </c>
      <c r="N33" s="17"/>
    </row>
    <row r="34" spans="2:14" x14ac:dyDescent="0.2">
      <c r="B34" s="1" t="s">
        <v>258</v>
      </c>
      <c r="C34" s="26">
        <f>SUM(D34:M34,C107:M107)</f>
        <v>6426.6540000000005</v>
      </c>
      <c r="D34" s="17">
        <v>1380.971</v>
      </c>
      <c r="E34" s="17">
        <v>48.8</v>
      </c>
      <c r="F34" s="17">
        <v>109.69799999999999</v>
      </c>
      <c r="G34" s="17">
        <v>131.452</v>
      </c>
      <c r="H34" s="19" t="s">
        <v>80</v>
      </c>
      <c r="I34" s="19" t="s">
        <v>80</v>
      </c>
      <c r="J34" s="17">
        <v>28.196999999999999</v>
      </c>
      <c r="K34" s="17">
        <v>50.744999999999997</v>
      </c>
      <c r="L34" s="17">
        <v>2399.7649999999999</v>
      </c>
      <c r="M34" s="17">
        <v>2.911</v>
      </c>
      <c r="N34" s="17"/>
    </row>
    <row r="35" spans="2:14" x14ac:dyDescent="0.2">
      <c r="B35" s="1" t="s">
        <v>259</v>
      </c>
      <c r="C35" s="26">
        <f>SUM(D35:M35,C108:M108)</f>
        <v>4111.8040000000001</v>
      </c>
      <c r="D35" s="17">
        <v>483.613</v>
      </c>
      <c r="E35" s="17">
        <v>27.321999999999999</v>
      </c>
      <c r="F35" s="17">
        <v>49.146999999999998</v>
      </c>
      <c r="G35" s="17">
        <v>43.417000000000002</v>
      </c>
      <c r="H35" s="19" t="s">
        <v>80</v>
      </c>
      <c r="I35" s="19" t="s">
        <v>80</v>
      </c>
      <c r="J35" s="17">
        <v>15.606</v>
      </c>
      <c r="K35" s="17">
        <v>21.744</v>
      </c>
      <c r="L35" s="17">
        <v>2015.0239999999999</v>
      </c>
      <c r="M35" s="17">
        <v>0.78</v>
      </c>
      <c r="N35" s="17"/>
    </row>
    <row r="36" spans="2:14" x14ac:dyDescent="0.2">
      <c r="B36" s="1" t="s">
        <v>260</v>
      </c>
      <c r="C36" s="26">
        <f>SUM(D36:M36,C109:M109)</f>
        <v>4026.0829999999996</v>
      </c>
      <c r="D36" s="17">
        <v>440.06099999999998</v>
      </c>
      <c r="E36" s="17">
        <v>51.543999999999997</v>
      </c>
      <c r="F36" s="17">
        <v>39.343000000000004</v>
      </c>
      <c r="G36" s="17">
        <v>58.459000000000003</v>
      </c>
      <c r="H36" s="17">
        <v>5.5069999999999997</v>
      </c>
      <c r="I36" s="17">
        <v>0.18</v>
      </c>
      <c r="J36" s="17">
        <v>29.709</v>
      </c>
      <c r="K36" s="17">
        <v>17.474</v>
      </c>
      <c r="L36" s="17">
        <v>2383.2150000000001</v>
      </c>
      <c r="M36" s="17">
        <v>1.073</v>
      </c>
      <c r="N36" s="17"/>
    </row>
    <row r="37" spans="2:14" x14ac:dyDescent="0.2">
      <c r="B37" s="1" t="s">
        <v>261</v>
      </c>
      <c r="C37" s="26">
        <f>SUM(D37:M37,C110:M110)</f>
        <v>1743.146</v>
      </c>
      <c r="D37" s="17">
        <v>40.145000000000003</v>
      </c>
      <c r="E37" s="17">
        <v>14.173</v>
      </c>
      <c r="F37" s="17">
        <v>3.3159999999999998</v>
      </c>
      <c r="G37" s="17">
        <v>5.7169999999999996</v>
      </c>
      <c r="H37" s="19" t="s">
        <v>80</v>
      </c>
      <c r="I37" s="19" t="s">
        <v>80</v>
      </c>
      <c r="J37" s="17">
        <v>8.2409999999999997</v>
      </c>
      <c r="K37" s="17">
        <v>1.2909999999999999</v>
      </c>
      <c r="L37" s="17">
        <v>900.47799999999995</v>
      </c>
      <c r="M37" s="19" t="s">
        <v>80</v>
      </c>
      <c r="N37" s="17"/>
    </row>
    <row r="38" spans="2:14" x14ac:dyDescent="0.2">
      <c r="C38" s="15"/>
      <c r="E38" s="17"/>
    </row>
    <row r="39" spans="2:14" x14ac:dyDescent="0.2">
      <c r="B39" s="1" t="s">
        <v>262</v>
      </c>
      <c r="C39" s="26">
        <f>SUM(D39:M39,C112:M112)</f>
        <v>6848.634</v>
      </c>
      <c r="D39" s="17">
        <v>1222.5350000000001</v>
      </c>
      <c r="E39" s="17">
        <v>48.828000000000003</v>
      </c>
      <c r="F39" s="17">
        <v>87.343000000000004</v>
      </c>
      <c r="G39" s="17">
        <v>134.12899999999999</v>
      </c>
      <c r="H39" s="19" t="s">
        <v>80</v>
      </c>
      <c r="I39" s="17">
        <v>0.27600000000000002</v>
      </c>
      <c r="J39" s="17">
        <v>28.323</v>
      </c>
      <c r="K39" s="17">
        <v>37.927999999999997</v>
      </c>
      <c r="L39" s="17">
        <v>2996.7069999999999</v>
      </c>
      <c r="M39" s="17">
        <v>2.9529999999999998</v>
      </c>
      <c r="N39" s="17"/>
    </row>
    <row r="40" spans="2:14" x14ac:dyDescent="0.2">
      <c r="B40" s="1" t="s">
        <v>263</v>
      </c>
      <c r="C40" s="26">
        <f>SUM(D40:M40,C113:M113)</f>
        <v>5550.4919999999993</v>
      </c>
      <c r="D40" s="17">
        <v>664.79700000000003</v>
      </c>
      <c r="E40" s="17">
        <v>44.107999999999997</v>
      </c>
      <c r="F40" s="17">
        <v>40.667000000000002</v>
      </c>
      <c r="G40" s="17">
        <v>66.043000000000006</v>
      </c>
      <c r="H40" s="19" t="s">
        <v>80</v>
      </c>
      <c r="I40" s="19" t="s">
        <v>80</v>
      </c>
      <c r="J40" s="17">
        <v>25.585000000000001</v>
      </c>
      <c r="K40" s="17">
        <v>18.109000000000002</v>
      </c>
      <c r="L40" s="17">
        <v>2603.9679999999998</v>
      </c>
      <c r="M40" s="17">
        <v>1.466</v>
      </c>
      <c r="N40" s="17"/>
    </row>
    <row r="41" spans="2:14" x14ac:dyDescent="0.2">
      <c r="B41" s="1" t="s">
        <v>264</v>
      </c>
      <c r="C41" s="26">
        <f>SUM(D41:M41,C114:M114)</f>
        <v>7093.8409999999985</v>
      </c>
      <c r="D41" s="17">
        <v>1400.4190000000001</v>
      </c>
      <c r="E41" s="17">
        <v>68.501999999999995</v>
      </c>
      <c r="F41" s="17">
        <v>92.031000000000006</v>
      </c>
      <c r="G41" s="17">
        <v>124.81399999999999</v>
      </c>
      <c r="H41" s="19" t="s">
        <v>80</v>
      </c>
      <c r="I41" s="19" t="s">
        <v>80</v>
      </c>
      <c r="J41" s="17">
        <v>39.716999999999999</v>
      </c>
      <c r="K41" s="17">
        <v>42.978999999999999</v>
      </c>
      <c r="L41" s="17">
        <v>2404.2840000000001</v>
      </c>
      <c r="M41" s="17">
        <v>2.9580000000000002</v>
      </c>
      <c r="N41" s="17"/>
    </row>
    <row r="42" spans="2:14" x14ac:dyDescent="0.2">
      <c r="B42" s="1" t="s">
        <v>265</v>
      </c>
      <c r="C42" s="26">
        <f>SUM(D42:M42,C115:M115)</f>
        <v>7021.4490000000005</v>
      </c>
      <c r="D42" s="17">
        <v>674.16200000000003</v>
      </c>
      <c r="E42" s="17">
        <v>68.007999999999996</v>
      </c>
      <c r="F42" s="17">
        <v>52.057000000000002</v>
      </c>
      <c r="G42" s="17">
        <v>63.402999999999999</v>
      </c>
      <c r="H42" s="17">
        <v>69.944000000000003</v>
      </c>
      <c r="I42" s="19" t="s">
        <v>80</v>
      </c>
      <c r="J42" s="17">
        <v>39.194000000000003</v>
      </c>
      <c r="K42" s="17">
        <v>24.864999999999998</v>
      </c>
      <c r="L42" s="17">
        <v>2979.4</v>
      </c>
      <c r="M42" s="17">
        <v>1.121</v>
      </c>
      <c r="N42" s="17"/>
    </row>
    <row r="43" spans="2:14" x14ac:dyDescent="0.2">
      <c r="B43" s="1" t="s">
        <v>266</v>
      </c>
      <c r="C43" s="26">
        <f>SUM(D43:M43,C116:M116)</f>
        <v>5510.8850000000011</v>
      </c>
      <c r="D43" s="17">
        <v>340.64800000000002</v>
      </c>
      <c r="E43" s="17">
        <v>54.228000000000002</v>
      </c>
      <c r="F43" s="17">
        <v>26.151</v>
      </c>
      <c r="G43" s="17">
        <v>41.959000000000003</v>
      </c>
      <c r="H43" s="19" t="s">
        <v>80</v>
      </c>
      <c r="I43" s="19" t="s">
        <v>80</v>
      </c>
      <c r="J43" s="17">
        <v>31.332000000000001</v>
      </c>
      <c r="K43" s="17">
        <v>11.97</v>
      </c>
      <c r="L43" s="17">
        <v>2989.6010000000001</v>
      </c>
      <c r="M43" s="17">
        <v>1.3080000000000001</v>
      </c>
      <c r="N43" s="17"/>
    </row>
    <row r="44" spans="2:14" x14ac:dyDescent="0.2">
      <c r="C44" s="15"/>
    </row>
    <row r="45" spans="2:14" x14ac:dyDescent="0.2">
      <c r="B45" s="1" t="s">
        <v>267</v>
      </c>
      <c r="C45" s="26">
        <f t="shared" ref="C45:C54" si="2">SUM(D45:M45,C118:M118)</f>
        <v>4824.2909999999993</v>
      </c>
      <c r="D45" s="17">
        <v>707.56299999999999</v>
      </c>
      <c r="E45" s="17">
        <v>27.378</v>
      </c>
      <c r="F45" s="17">
        <v>62.222999999999999</v>
      </c>
      <c r="G45" s="17">
        <v>63.457999999999998</v>
      </c>
      <c r="H45" s="19" t="s">
        <v>80</v>
      </c>
      <c r="I45" s="19" t="s">
        <v>80</v>
      </c>
      <c r="J45" s="17">
        <v>15.784000000000001</v>
      </c>
      <c r="K45" s="17">
        <v>26.66</v>
      </c>
      <c r="L45" s="17">
        <v>1655.991</v>
      </c>
      <c r="M45" s="17">
        <v>0.81899999999999995</v>
      </c>
      <c r="N45" s="17"/>
    </row>
    <row r="46" spans="2:14" x14ac:dyDescent="0.2">
      <c r="B46" s="1" t="s">
        <v>268</v>
      </c>
      <c r="C46" s="26">
        <f t="shared" si="2"/>
        <v>4591.6139999999996</v>
      </c>
      <c r="D46" s="17">
        <v>613.19600000000003</v>
      </c>
      <c r="E46" s="17">
        <v>43.091999999999999</v>
      </c>
      <c r="F46" s="17">
        <v>46.703000000000003</v>
      </c>
      <c r="G46" s="17">
        <v>49.555999999999997</v>
      </c>
      <c r="H46" s="19" t="s">
        <v>80</v>
      </c>
      <c r="I46" s="17">
        <v>0.5</v>
      </c>
      <c r="J46" s="17">
        <v>24.57</v>
      </c>
      <c r="K46" s="17">
        <v>22.905000000000001</v>
      </c>
      <c r="L46" s="17">
        <v>1989.6990000000001</v>
      </c>
      <c r="M46" s="17">
        <v>1.0429999999999999</v>
      </c>
      <c r="N46" s="17"/>
    </row>
    <row r="47" spans="2:14" x14ac:dyDescent="0.2">
      <c r="B47" s="1" t="s">
        <v>269</v>
      </c>
      <c r="C47" s="26">
        <f t="shared" si="2"/>
        <v>3930.337</v>
      </c>
      <c r="D47" s="17">
        <v>711.56500000000005</v>
      </c>
      <c r="E47" s="17">
        <v>35.014000000000003</v>
      </c>
      <c r="F47" s="17">
        <v>44.915999999999997</v>
      </c>
      <c r="G47" s="17">
        <v>63.81</v>
      </c>
      <c r="H47" s="19" t="s">
        <v>80</v>
      </c>
      <c r="I47" s="19">
        <v>0.14599999999999999</v>
      </c>
      <c r="J47" s="17">
        <v>20.062999999999999</v>
      </c>
      <c r="K47" s="17">
        <v>22.439</v>
      </c>
      <c r="L47" s="17">
        <v>1979.646</v>
      </c>
      <c r="M47" s="17">
        <v>0.90500000000000003</v>
      </c>
      <c r="N47" s="17"/>
    </row>
    <row r="48" spans="2:14" x14ac:dyDescent="0.2">
      <c r="B48" s="1" t="s">
        <v>270</v>
      </c>
      <c r="C48" s="26">
        <f t="shared" si="2"/>
        <v>5613.012999999999</v>
      </c>
      <c r="D48" s="17">
        <v>587.77800000000002</v>
      </c>
      <c r="E48" s="17">
        <v>52.975999999999999</v>
      </c>
      <c r="F48" s="17">
        <v>43.101999999999997</v>
      </c>
      <c r="G48" s="17">
        <v>49.712000000000003</v>
      </c>
      <c r="H48" s="19" t="s">
        <v>80</v>
      </c>
      <c r="I48" s="19" t="s">
        <v>80</v>
      </c>
      <c r="J48" s="17">
        <v>30.998000000000001</v>
      </c>
      <c r="K48" s="17">
        <v>21.77</v>
      </c>
      <c r="L48" s="17">
        <v>2229.8780000000002</v>
      </c>
      <c r="M48" s="17">
        <v>1.139</v>
      </c>
      <c r="N48" s="17"/>
    </row>
    <row r="49" spans="2:14" x14ac:dyDescent="0.2">
      <c r="B49" s="1" t="s">
        <v>271</v>
      </c>
      <c r="C49" s="26">
        <f t="shared" si="2"/>
        <v>3752.076</v>
      </c>
      <c r="D49" s="17">
        <v>411.31599999999997</v>
      </c>
      <c r="E49" s="17">
        <v>25.234000000000002</v>
      </c>
      <c r="F49" s="17">
        <v>15.816000000000001</v>
      </c>
      <c r="G49" s="17">
        <v>20.45</v>
      </c>
      <c r="H49" s="17">
        <v>38.11</v>
      </c>
      <c r="I49" s="19" t="s">
        <v>80</v>
      </c>
      <c r="J49" s="17">
        <v>14.595000000000001</v>
      </c>
      <c r="K49" s="17">
        <v>8.6379999999999999</v>
      </c>
      <c r="L49" s="17">
        <v>1406.874</v>
      </c>
      <c r="M49" s="17">
        <v>0.749</v>
      </c>
      <c r="N49" s="17"/>
    </row>
    <row r="50" spans="2:14" x14ac:dyDescent="0.2">
      <c r="B50" s="1" t="s">
        <v>272</v>
      </c>
      <c r="C50" s="26">
        <f t="shared" si="2"/>
        <v>3764.2810000000009</v>
      </c>
      <c r="D50" s="17">
        <v>198.02799999999999</v>
      </c>
      <c r="E50" s="17">
        <v>37.633000000000003</v>
      </c>
      <c r="F50" s="17">
        <v>10.336</v>
      </c>
      <c r="G50" s="17">
        <v>18.890999999999998</v>
      </c>
      <c r="H50" s="19" t="s">
        <v>80</v>
      </c>
      <c r="I50" s="19" t="s">
        <v>80</v>
      </c>
      <c r="J50" s="17">
        <v>21.882000000000001</v>
      </c>
      <c r="K50" s="17">
        <v>4.5579999999999998</v>
      </c>
      <c r="L50" s="17">
        <v>1978.7360000000001</v>
      </c>
      <c r="M50" s="17">
        <v>1.2330000000000001</v>
      </c>
      <c r="N50" s="17"/>
    </row>
    <row r="51" spans="2:14" x14ac:dyDescent="0.2">
      <c r="B51" s="1" t="s">
        <v>273</v>
      </c>
      <c r="C51" s="26">
        <f>SUM(D51:M51,C124:M124)</f>
        <v>5209.8740000000007</v>
      </c>
      <c r="D51" s="17">
        <v>391.029</v>
      </c>
      <c r="E51" s="17">
        <v>55.905999999999999</v>
      </c>
      <c r="F51" s="17">
        <v>21.922999999999998</v>
      </c>
      <c r="G51" s="17">
        <v>38.622</v>
      </c>
      <c r="H51" s="19" t="s">
        <v>80</v>
      </c>
      <c r="I51" s="17">
        <v>0.98599999999999999</v>
      </c>
      <c r="J51" s="17">
        <v>31.978999999999999</v>
      </c>
      <c r="K51" s="17">
        <v>9.2780000000000005</v>
      </c>
      <c r="L51" s="17">
        <v>2791.45</v>
      </c>
      <c r="M51" s="17">
        <v>1.2290000000000001</v>
      </c>
      <c r="N51" s="17"/>
    </row>
    <row r="52" spans="2:14" x14ac:dyDescent="0.2">
      <c r="B52" s="1" t="s">
        <v>274</v>
      </c>
      <c r="C52" s="26">
        <f t="shared" si="2"/>
        <v>5568.4579999999996</v>
      </c>
      <c r="D52" s="17">
        <v>671.32799999999997</v>
      </c>
      <c r="E52" s="17">
        <v>48.679000000000002</v>
      </c>
      <c r="F52" s="17">
        <v>64.084999999999994</v>
      </c>
      <c r="G52" s="17">
        <v>47.651000000000003</v>
      </c>
      <c r="H52" s="19" t="s">
        <v>80</v>
      </c>
      <c r="I52" s="19" t="s">
        <v>80</v>
      </c>
      <c r="J52" s="17">
        <v>28.236999999999998</v>
      </c>
      <c r="K52" s="17">
        <v>31.7</v>
      </c>
      <c r="L52" s="17">
        <v>2191.4389999999999</v>
      </c>
      <c r="M52" s="17">
        <v>1.1200000000000001</v>
      </c>
      <c r="N52" s="17"/>
    </row>
    <row r="53" spans="2:14" x14ac:dyDescent="0.2">
      <c r="B53" s="1" t="s">
        <v>275</v>
      </c>
      <c r="C53" s="26">
        <f t="shared" si="2"/>
        <v>5385.1320000000005</v>
      </c>
      <c r="D53" s="17">
        <v>996.88</v>
      </c>
      <c r="E53" s="17">
        <v>31.722999999999999</v>
      </c>
      <c r="F53" s="17">
        <v>72.094999999999999</v>
      </c>
      <c r="G53" s="17">
        <v>75.186000000000007</v>
      </c>
      <c r="H53" s="19" t="s">
        <v>80</v>
      </c>
      <c r="I53" s="17">
        <v>1.369</v>
      </c>
      <c r="J53" s="17">
        <v>18.353999999999999</v>
      </c>
      <c r="K53" s="17">
        <v>35.619999999999997</v>
      </c>
      <c r="L53" s="17">
        <v>1722.7460000000001</v>
      </c>
      <c r="M53" s="17">
        <v>1.744</v>
      </c>
      <c r="N53" s="17"/>
    </row>
    <row r="54" spans="2:14" x14ac:dyDescent="0.2">
      <c r="B54" s="1" t="s">
        <v>276</v>
      </c>
      <c r="C54" s="26">
        <f t="shared" si="2"/>
        <v>6032.6010000000006</v>
      </c>
      <c r="D54" s="17">
        <v>959.86099999999999</v>
      </c>
      <c r="E54" s="17">
        <v>69.891000000000005</v>
      </c>
      <c r="F54" s="17">
        <v>58.677999999999997</v>
      </c>
      <c r="G54" s="17">
        <v>73.83</v>
      </c>
      <c r="H54" s="17">
        <v>73.408000000000001</v>
      </c>
      <c r="I54" s="17">
        <v>0.625</v>
      </c>
      <c r="J54" s="17">
        <v>40.633000000000003</v>
      </c>
      <c r="K54" s="17">
        <v>25.376000000000001</v>
      </c>
      <c r="L54" s="17">
        <v>2645.03</v>
      </c>
      <c r="M54" s="17">
        <v>2.0230000000000001</v>
      </c>
      <c r="N54" s="17"/>
    </row>
    <row r="55" spans="2:14" x14ac:dyDescent="0.2">
      <c r="C55" s="15"/>
    </row>
    <row r="56" spans="2:14" x14ac:dyDescent="0.2">
      <c r="B56" s="1" t="s">
        <v>277</v>
      </c>
      <c r="C56" s="26">
        <f t="shared" ref="C56:C62" si="3">SUM(D56:M56,C129:M129)</f>
        <v>8362.1479999999992</v>
      </c>
      <c r="D56" s="17">
        <v>3149.8649999999998</v>
      </c>
      <c r="E56" s="17">
        <v>78.787000000000006</v>
      </c>
      <c r="F56" s="17">
        <v>131.297</v>
      </c>
      <c r="G56" s="17">
        <v>199.81399999999999</v>
      </c>
      <c r="H56" s="17">
        <v>36.753</v>
      </c>
      <c r="I56" s="17">
        <v>32.369</v>
      </c>
      <c r="J56" s="17">
        <v>43.034999999999997</v>
      </c>
      <c r="K56" s="17">
        <v>52.292000000000002</v>
      </c>
      <c r="L56" s="17">
        <v>1651.623</v>
      </c>
      <c r="M56" s="17">
        <v>3.6779999999999999</v>
      </c>
      <c r="N56" s="17"/>
    </row>
    <row r="57" spans="2:14" x14ac:dyDescent="0.2">
      <c r="B57" s="1" t="s">
        <v>278</v>
      </c>
      <c r="C57" s="26">
        <f t="shared" si="3"/>
        <v>4086.6860000000001</v>
      </c>
      <c r="D57" s="17">
        <v>209.54900000000001</v>
      </c>
      <c r="E57" s="17">
        <v>44.356999999999999</v>
      </c>
      <c r="F57" s="17">
        <v>18.434000000000001</v>
      </c>
      <c r="G57" s="17">
        <v>28.003</v>
      </c>
      <c r="H57" s="19" t="s">
        <v>80</v>
      </c>
      <c r="I57" s="19" t="s">
        <v>80</v>
      </c>
      <c r="J57" s="17">
        <v>25.44</v>
      </c>
      <c r="K57" s="17">
        <v>7.7160000000000002</v>
      </c>
      <c r="L57" s="17">
        <v>2034.288</v>
      </c>
      <c r="M57" s="17">
        <v>1.256</v>
      </c>
      <c r="N57" s="17"/>
    </row>
    <row r="58" spans="2:14" x14ac:dyDescent="0.2">
      <c r="B58" s="1" t="s">
        <v>279</v>
      </c>
      <c r="C58" s="26">
        <f t="shared" si="3"/>
        <v>3709.5530000000003</v>
      </c>
      <c r="D58" s="17">
        <v>201.02600000000001</v>
      </c>
      <c r="E58" s="17">
        <v>36.33</v>
      </c>
      <c r="F58" s="17">
        <v>13.749000000000001</v>
      </c>
      <c r="G58" s="17">
        <v>24.658000000000001</v>
      </c>
      <c r="H58" s="19" t="s">
        <v>80</v>
      </c>
      <c r="I58" s="19" t="s">
        <v>80</v>
      </c>
      <c r="J58" s="17">
        <v>20.754000000000001</v>
      </c>
      <c r="K58" s="17">
        <v>5.5069999999999997</v>
      </c>
      <c r="L58" s="17">
        <v>1936.29</v>
      </c>
      <c r="M58" s="17">
        <v>0.63900000000000001</v>
      </c>
      <c r="N58" s="17"/>
    </row>
    <row r="59" spans="2:14" x14ac:dyDescent="0.2">
      <c r="B59" s="1" t="s">
        <v>280</v>
      </c>
      <c r="C59" s="26">
        <f t="shared" si="3"/>
        <v>5373.7089999999998</v>
      </c>
      <c r="D59" s="17">
        <v>1357.845</v>
      </c>
      <c r="E59" s="17">
        <v>69.007999999999996</v>
      </c>
      <c r="F59" s="17">
        <v>98.081000000000003</v>
      </c>
      <c r="G59" s="17">
        <v>110.04900000000001</v>
      </c>
      <c r="H59" s="17">
        <v>52.374000000000002</v>
      </c>
      <c r="I59" s="17">
        <v>0.40699999999999997</v>
      </c>
      <c r="J59" s="17">
        <v>39.661000000000001</v>
      </c>
      <c r="K59" s="17">
        <v>46.231999999999999</v>
      </c>
      <c r="L59" s="17">
        <v>2302.1759999999999</v>
      </c>
      <c r="M59" s="17">
        <v>3.1880000000000002</v>
      </c>
      <c r="N59" s="17"/>
    </row>
    <row r="60" spans="2:14" x14ac:dyDescent="0.2">
      <c r="B60" s="1" t="s">
        <v>281</v>
      </c>
      <c r="C60" s="26">
        <f t="shared" si="3"/>
        <v>4470.0349999999999</v>
      </c>
      <c r="D60" s="17">
        <v>327.15899999999999</v>
      </c>
      <c r="E60" s="17">
        <v>37.046999999999997</v>
      </c>
      <c r="F60" s="17">
        <v>23.391999999999999</v>
      </c>
      <c r="G60" s="17">
        <v>39.409999999999997</v>
      </c>
      <c r="H60" s="19" t="s">
        <v>80</v>
      </c>
      <c r="I60" s="19" t="s">
        <v>80</v>
      </c>
      <c r="J60" s="17">
        <v>21.311</v>
      </c>
      <c r="K60" s="17">
        <v>8.5020000000000007</v>
      </c>
      <c r="L60" s="17">
        <v>2126.5259999999998</v>
      </c>
      <c r="M60" s="17">
        <v>1.044</v>
      </c>
      <c r="N60" s="17"/>
    </row>
    <row r="61" spans="2:14" x14ac:dyDescent="0.2">
      <c r="B61" s="1" t="s">
        <v>282</v>
      </c>
      <c r="C61" s="26">
        <f t="shared" si="3"/>
        <v>4726.4930000000004</v>
      </c>
      <c r="D61" s="17">
        <v>438.084</v>
      </c>
      <c r="E61" s="17">
        <v>31.344999999999999</v>
      </c>
      <c r="F61" s="17">
        <v>30.157</v>
      </c>
      <c r="G61" s="17">
        <v>49.003</v>
      </c>
      <c r="H61" s="19" t="s">
        <v>80</v>
      </c>
      <c r="I61" s="17">
        <v>0.14499999999999999</v>
      </c>
      <c r="J61" s="17">
        <v>17.983000000000001</v>
      </c>
      <c r="K61" s="17">
        <v>11.683</v>
      </c>
      <c r="L61" s="17">
        <v>2383.06</v>
      </c>
      <c r="M61" s="17">
        <v>1.0569999999999999</v>
      </c>
      <c r="N61" s="17"/>
    </row>
    <row r="62" spans="2:14" x14ac:dyDescent="0.2">
      <c r="B62" s="1" t="s">
        <v>283</v>
      </c>
      <c r="C62" s="26">
        <f t="shared" si="3"/>
        <v>6210.4360000000033</v>
      </c>
      <c r="D62" s="17">
        <v>1268.7809999999999</v>
      </c>
      <c r="E62" s="17">
        <v>52.08</v>
      </c>
      <c r="F62" s="17">
        <v>98.766999999999996</v>
      </c>
      <c r="G62" s="17">
        <v>137.71299999999999</v>
      </c>
      <c r="H62" s="19" t="s">
        <v>80</v>
      </c>
      <c r="I62" s="17">
        <v>0.97799999999999998</v>
      </c>
      <c r="J62" s="17">
        <v>29.959</v>
      </c>
      <c r="K62" s="17">
        <v>47.954000000000001</v>
      </c>
      <c r="L62" s="17">
        <v>3045.6460000000002</v>
      </c>
      <c r="M62" s="17">
        <v>2.3319999999999999</v>
      </c>
      <c r="N62" s="17"/>
    </row>
    <row r="63" spans="2:14" x14ac:dyDescent="0.2">
      <c r="C63" s="15"/>
    </row>
    <row r="64" spans="2:14" x14ac:dyDescent="0.2">
      <c r="B64" s="1" t="s">
        <v>284</v>
      </c>
      <c r="C64" s="26">
        <f t="shared" ref="C64:C69" si="4">SUM(D64:M64,C137:M137)</f>
        <v>8613.030999999999</v>
      </c>
      <c r="D64" s="17">
        <v>1854.367</v>
      </c>
      <c r="E64" s="17">
        <v>74.474000000000004</v>
      </c>
      <c r="F64" s="17">
        <v>111.651</v>
      </c>
      <c r="G64" s="17">
        <v>177.572</v>
      </c>
      <c r="H64" s="17">
        <v>30.526</v>
      </c>
      <c r="I64" s="17">
        <v>19.989999999999998</v>
      </c>
      <c r="J64" s="17">
        <v>43.219000000000001</v>
      </c>
      <c r="K64" s="17">
        <v>43.082000000000001</v>
      </c>
      <c r="L64" s="17">
        <v>3557.1689999999999</v>
      </c>
      <c r="M64" s="17">
        <v>3.19</v>
      </c>
      <c r="N64" s="17"/>
    </row>
    <row r="65" spans="1:14" x14ac:dyDescent="0.2">
      <c r="B65" s="1" t="s">
        <v>285</v>
      </c>
      <c r="C65" s="26">
        <f t="shared" si="4"/>
        <v>2461.7359999999999</v>
      </c>
      <c r="D65" s="17">
        <v>340.23599999999999</v>
      </c>
      <c r="E65" s="17">
        <v>13.217000000000001</v>
      </c>
      <c r="F65" s="17">
        <v>24.792000000000002</v>
      </c>
      <c r="G65" s="17">
        <v>30.007000000000001</v>
      </c>
      <c r="H65" s="19" t="s">
        <v>80</v>
      </c>
      <c r="I65" s="19">
        <v>0.21199999999999999</v>
      </c>
      <c r="J65" s="17">
        <v>7.6550000000000002</v>
      </c>
      <c r="K65" s="17">
        <v>11.71</v>
      </c>
      <c r="L65" s="17">
        <v>1049.415</v>
      </c>
      <c r="M65" s="19" t="s">
        <v>80</v>
      </c>
      <c r="N65" s="17"/>
    </row>
    <row r="66" spans="1:14" x14ac:dyDescent="0.2">
      <c r="B66" s="1" t="s">
        <v>286</v>
      </c>
      <c r="C66" s="26">
        <f t="shared" si="4"/>
        <v>3855.1350000000002</v>
      </c>
      <c r="D66" s="17">
        <v>373.45800000000003</v>
      </c>
      <c r="E66" s="17">
        <v>23.731999999999999</v>
      </c>
      <c r="F66" s="17">
        <v>28.376999999999999</v>
      </c>
      <c r="G66" s="17">
        <v>47.619</v>
      </c>
      <c r="H66" s="19" t="s">
        <v>80</v>
      </c>
      <c r="I66" s="19" t="s">
        <v>80</v>
      </c>
      <c r="J66" s="17">
        <v>13.646000000000001</v>
      </c>
      <c r="K66" s="17">
        <v>11.597</v>
      </c>
      <c r="L66" s="17">
        <v>1930.3820000000001</v>
      </c>
      <c r="M66" s="17">
        <v>0.69</v>
      </c>
      <c r="N66" s="17"/>
    </row>
    <row r="67" spans="1:14" x14ac:dyDescent="0.2">
      <c r="B67" s="1" t="s">
        <v>287</v>
      </c>
      <c r="C67" s="26">
        <f t="shared" si="4"/>
        <v>4175.1549999999997</v>
      </c>
      <c r="D67" s="17">
        <v>253.83600000000001</v>
      </c>
      <c r="E67" s="17">
        <v>42.024000000000001</v>
      </c>
      <c r="F67" s="17">
        <v>20.606000000000002</v>
      </c>
      <c r="G67" s="17">
        <v>30.143999999999998</v>
      </c>
      <c r="H67" s="19" t="s">
        <v>80</v>
      </c>
      <c r="I67" s="19" t="s">
        <v>80</v>
      </c>
      <c r="J67" s="17">
        <v>24.035</v>
      </c>
      <c r="K67" s="17">
        <v>9.08</v>
      </c>
      <c r="L67" s="17">
        <v>2430.9380000000001</v>
      </c>
      <c r="M67" s="17">
        <v>0.68</v>
      </c>
      <c r="N67" s="17"/>
    </row>
    <row r="68" spans="1:14" x14ac:dyDescent="0.2">
      <c r="B68" s="1" t="s">
        <v>288</v>
      </c>
      <c r="C68" s="26">
        <f t="shared" si="4"/>
        <v>2809.2079999999996</v>
      </c>
      <c r="D68" s="17">
        <v>175.751</v>
      </c>
      <c r="E68" s="17">
        <v>24.539000000000001</v>
      </c>
      <c r="F68" s="17">
        <v>9.7880000000000003</v>
      </c>
      <c r="G68" s="17">
        <v>16.593</v>
      </c>
      <c r="H68" s="19" t="s">
        <v>80</v>
      </c>
      <c r="I68" s="19" t="s">
        <v>80</v>
      </c>
      <c r="J68" s="17">
        <v>14.069000000000001</v>
      </c>
      <c r="K68" s="17">
        <v>4.7300000000000004</v>
      </c>
      <c r="L68" s="17">
        <v>1678.4939999999999</v>
      </c>
      <c r="M68" s="17">
        <v>0.53700000000000003</v>
      </c>
      <c r="N68" s="17"/>
    </row>
    <row r="69" spans="1:14" x14ac:dyDescent="0.2">
      <c r="B69" s="1" t="s">
        <v>289</v>
      </c>
      <c r="C69" s="26">
        <f t="shared" si="4"/>
        <v>5365.8860000000004</v>
      </c>
      <c r="D69" s="17">
        <v>320.30099999999999</v>
      </c>
      <c r="E69" s="17">
        <v>38.515000000000001</v>
      </c>
      <c r="F69" s="17">
        <v>16.244</v>
      </c>
      <c r="G69" s="17">
        <v>35.405999999999999</v>
      </c>
      <c r="H69" s="19" t="s">
        <v>80</v>
      </c>
      <c r="I69" s="17">
        <v>2.8780000000000001</v>
      </c>
      <c r="J69" s="17">
        <v>22.286999999999999</v>
      </c>
      <c r="K69" s="17">
        <v>5.8129999999999997</v>
      </c>
      <c r="L69" s="17">
        <v>2341.6260000000002</v>
      </c>
      <c r="M69" s="17">
        <v>1.0409999999999999</v>
      </c>
      <c r="N69" s="17"/>
    </row>
    <row r="70" spans="1:14" x14ac:dyDescent="0.2">
      <c r="B70" s="1" t="s">
        <v>290</v>
      </c>
      <c r="C70" s="26">
        <f>SUM(D70:M70,C143:M143)</f>
        <v>1515.7539999999999</v>
      </c>
      <c r="D70" s="17">
        <v>65.965000000000003</v>
      </c>
      <c r="E70" s="17">
        <v>7.798</v>
      </c>
      <c r="F70" s="17">
        <v>3.2040000000000002</v>
      </c>
      <c r="G70" s="17">
        <v>4.9379999999999997</v>
      </c>
      <c r="H70" s="19" t="s">
        <v>80</v>
      </c>
      <c r="I70" s="19" t="s">
        <v>80</v>
      </c>
      <c r="J70" s="17">
        <v>4.5069999999999997</v>
      </c>
      <c r="K70" s="17">
        <v>1.5449999999999999</v>
      </c>
      <c r="L70" s="17">
        <v>852.82799999999997</v>
      </c>
      <c r="M70" s="19" t="s">
        <v>80</v>
      </c>
      <c r="N70" s="17"/>
    </row>
    <row r="71" spans="1:14" ht="18" thickBot="1" x14ac:dyDescent="0.25">
      <c r="B71" s="6"/>
      <c r="C71" s="22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4" x14ac:dyDescent="0.2">
      <c r="C72" s="49" t="s">
        <v>98</v>
      </c>
    </row>
    <row r="73" spans="1:14" x14ac:dyDescent="0.2">
      <c r="A73" s="1"/>
      <c r="C73" s="23"/>
    </row>
    <row r="74" spans="1:14" x14ac:dyDescent="0.2">
      <c r="A74" s="1"/>
      <c r="C74" s="23"/>
    </row>
    <row r="75" spans="1:14" x14ac:dyDescent="0.2">
      <c r="C75" s="23"/>
    </row>
    <row r="76" spans="1:14" x14ac:dyDescent="0.2">
      <c r="C76" s="23"/>
    </row>
    <row r="77" spans="1:14" x14ac:dyDescent="0.2">
      <c r="C77" s="23"/>
    </row>
    <row r="78" spans="1:14" x14ac:dyDescent="0.2">
      <c r="C78" s="23"/>
    </row>
    <row r="79" spans="1:14" x14ac:dyDescent="0.2">
      <c r="C79" s="23"/>
      <c r="D79" s="4" t="s">
        <v>217</v>
      </c>
      <c r="M79" s="23"/>
    </row>
    <row r="80" spans="1:14" ht="18" thickBot="1" x14ac:dyDescent="0.25">
      <c r="B80" s="6"/>
      <c r="C80" s="44" t="s">
        <v>60</v>
      </c>
      <c r="D80" s="7" t="s">
        <v>291</v>
      </c>
      <c r="E80" s="6"/>
      <c r="F80" s="6"/>
      <c r="G80" s="6"/>
      <c r="H80" s="6"/>
      <c r="I80" s="6"/>
      <c r="J80" s="6"/>
      <c r="K80" s="7" t="s">
        <v>8</v>
      </c>
      <c r="L80" s="45"/>
      <c r="M80" s="6"/>
      <c r="N80" s="23"/>
    </row>
    <row r="81" spans="2:14" x14ac:dyDescent="0.2">
      <c r="C81" s="33" t="s">
        <v>292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23"/>
    </row>
    <row r="82" spans="2:14" x14ac:dyDescent="0.2">
      <c r="C82" s="33" t="s">
        <v>293</v>
      </c>
      <c r="D82" s="8" t="s">
        <v>294</v>
      </c>
      <c r="E82" s="33" t="s">
        <v>89</v>
      </c>
      <c r="F82" s="8" t="s">
        <v>295</v>
      </c>
      <c r="G82" s="33" t="s">
        <v>296</v>
      </c>
      <c r="H82" s="33" t="s">
        <v>92</v>
      </c>
      <c r="I82" s="8" t="s">
        <v>297</v>
      </c>
      <c r="J82" s="33" t="s">
        <v>94</v>
      </c>
      <c r="K82" s="33" t="s">
        <v>95</v>
      </c>
      <c r="L82" s="8" t="s">
        <v>298</v>
      </c>
      <c r="M82" s="33" t="s">
        <v>97</v>
      </c>
      <c r="N82" s="23"/>
    </row>
    <row r="83" spans="2:14" x14ac:dyDescent="0.2">
      <c r="B83" s="11"/>
      <c r="C83" s="34" t="s">
        <v>299</v>
      </c>
      <c r="D83" s="31"/>
      <c r="E83" s="31"/>
      <c r="F83" s="34" t="s">
        <v>300</v>
      </c>
      <c r="G83" s="50"/>
      <c r="H83" s="31"/>
      <c r="I83" s="31"/>
      <c r="J83" s="31"/>
      <c r="K83" s="31"/>
      <c r="L83" s="31"/>
      <c r="M83" s="31"/>
      <c r="N83" s="23"/>
    </row>
    <row r="84" spans="2:14" x14ac:dyDescent="0.2">
      <c r="C84" s="15"/>
      <c r="N84" s="23"/>
    </row>
    <row r="85" spans="2:14" x14ac:dyDescent="0.2">
      <c r="B85" s="1" t="s">
        <v>240</v>
      </c>
      <c r="C85" s="26">
        <v>5774</v>
      </c>
      <c r="D85" s="51">
        <v>7319</v>
      </c>
      <c r="E85" s="27">
        <v>1847</v>
      </c>
      <c r="F85" s="27">
        <v>55749</v>
      </c>
      <c r="G85" s="27">
        <v>33725</v>
      </c>
      <c r="H85" s="27">
        <v>2745</v>
      </c>
      <c r="I85" s="27">
        <v>2953</v>
      </c>
      <c r="J85" s="27">
        <v>11048</v>
      </c>
      <c r="K85" s="27">
        <v>17009</v>
      </c>
      <c r="L85" s="27">
        <v>16149</v>
      </c>
      <c r="M85" s="27">
        <v>47680</v>
      </c>
      <c r="N85" s="23"/>
    </row>
    <row r="86" spans="2:14" x14ac:dyDescent="0.2">
      <c r="B86" s="47">
        <v>12</v>
      </c>
      <c r="C86" s="14">
        <v>3884.1849999999999</v>
      </c>
      <c r="D86" s="52">
        <v>7489.5780000000004</v>
      </c>
      <c r="E86" s="52">
        <v>1892.145</v>
      </c>
      <c r="F86" s="52">
        <v>40575.921999999999</v>
      </c>
      <c r="G86" s="52">
        <v>31507.27</v>
      </c>
      <c r="H86" s="52">
        <v>3286.94</v>
      </c>
      <c r="I86" s="52">
        <v>5410.491</v>
      </c>
      <c r="J86" s="52">
        <v>11209.163</v>
      </c>
      <c r="K86" s="52">
        <v>12647.51</v>
      </c>
      <c r="L86" s="52">
        <v>15850.876</v>
      </c>
      <c r="M86" s="52">
        <v>42613.678</v>
      </c>
      <c r="N86" s="23"/>
    </row>
    <row r="87" spans="2:14" x14ac:dyDescent="0.2">
      <c r="C87" s="15"/>
      <c r="D87" s="23"/>
      <c r="N87" s="23"/>
    </row>
    <row r="88" spans="2:14" x14ac:dyDescent="0.2">
      <c r="B88" s="1" t="s">
        <v>241</v>
      </c>
      <c r="C88" s="16">
        <v>845.74699999999996</v>
      </c>
      <c r="D88" s="53">
        <v>2171.5749999999998</v>
      </c>
      <c r="E88" s="17">
        <v>802.08699999999999</v>
      </c>
      <c r="F88" s="17">
        <v>17348.404999999999</v>
      </c>
      <c r="G88" s="17">
        <v>4096.3230000000003</v>
      </c>
      <c r="H88" s="17">
        <v>317.065</v>
      </c>
      <c r="I88" s="17">
        <v>56.732999999999997</v>
      </c>
      <c r="J88" s="17">
        <v>661.72400000000005</v>
      </c>
      <c r="K88" s="17">
        <v>2885.3090000000002</v>
      </c>
      <c r="L88" s="17">
        <v>8730.7219999999998</v>
      </c>
      <c r="M88" s="17">
        <v>10686.9</v>
      </c>
      <c r="N88" s="23"/>
    </row>
    <row r="89" spans="2:14" x14ac:dyDescent="0.2">
      <c r="B89" s="1" t="s">
        <v>242</v>
      </c>
      <c r="C89" s="16">
        <v>111.279</v>
      </c>
      <c r="D89" s="53">
        <v>267.19099999999997</v>
      </c>
      <c r="E89" s="17">
        <v>40.798999999999999</v>
      </c>
      <c r="F89" s="17">
        <v>1440.6590000000001</v>
      </c>
      <c r="G89" s="17">
        <v>605.36699999999996</v>
      </c>
      <c r="H89" s="17">
        <v>52.572000000000003</v>
      </c>
      <c r="I89" s="19">
        <v>10.069000000000001</v>
      </c>
      <c r="J89" s="17">
        <v>290.52</v>
      </c>
      <c r="K89" s="17">
        <v>47.933999999999997</v>
      </c>
      <c r="L89" s="17">
        <v>266.536</v>
      </c>
      <c r="M89" s="17">
        <v>852.8</v>
      </c>
      <c r="N89" s="23"/>
    </row>
    <row r="90" spans="2:14" x14ac:dyDescent="0.2">
      <c r="B90" s="1" t="s">
        <v>243</v>
      </c>
      <c r="C90" s="16">
        <v>68.626999999999995</v>
      </c>
      <c r="D90" s="53">
        <v>371.63200000000001</v>
      </c>
      <c r="E90" s="17">
        <v>38.890999999999998</v>
      </c>
      <c r="F90" s="17">
        <v>1857.3869999999999</v>
      </c>
      <c r="G90" s="17">
        <v>906.53200000000004</v>
      </c>
      <c r="H90" s="17">
        <v>80.808999999999997</v>
      </c>
      <c r="I90" s="17">
        <v>900.56500000000005</v>
      </c>
      <c r="J90" s="17">
        <v>941.82399999999996</v>
      </c>
      <c r="K90" s="17">
        <v>264.44600000000003</v>
      </c>
      <c r="L90" s="17">
        <v>642.14</v>
      </c>
      <c r="M90" s="17">
        <v>1315.6</v>
      </c>
      <c r="N90" s="23"/>
    </row>
    <row r="91" spans="2:14" x14ac:dyDescent="0.2">
      <c r="B91" s="1" t="s">
        <v>244</v>
      </c>
      <c r="C91" s="16">
        <v>151.83799999999999</v>
      </c>
      <c r="D91" s="53">
        <v>236.43299999999999</v>
      </c>
      <c r="E91" s="17">
        <v>33.066000000000003</v>
      </c>
      <c r="F91" s="17">
        <v>1008.2329999999999</v>
      </c>
      <c r="G91" s="17">
        <v>922.55</v>
      </c>
      <c r="H91" s="17">
        <v>10.029</v>
      </c>
      <c r="I91" s="17">
        <v>1.2989999999999999</v>
      </c>
      <c r="J91" s="17">
        <v>17.899999999999999</v>
      </c>
      <c r="K91" s="17">
        <v>361.17399999999998</v>
      </c>
      <c r="L91" s="17">
        <v>197.185</v>
      </c>
      <c r="M91" s="17">
        <v>1157.0999999999999</v>
      </c>
      <c r="N91" s="23"/>
    </row>
    <row r="92" spans="2:14" x14ac:dyDescent="0.2">
      <c r="B92" s="1" t="s">
        <v>245</v>
      </c>
      <c r="C92" s="16">
        <v>86.638000000000005</v>
      </c>
      <c r="D92" s="53">
        <v>204.17699999999999</v>
      </c>
      <c r="E92" s="17">
        <v>84.210999999999999</v>
      </c>
      <c r="F92" s="17">
        <v>1935.431</v>
      </c>
      <c r="G92" s="17">
        <v>1989.6880000000001</v>
      </c>
      <c r="H92" s="17">
        <v>29.192</v>
      </c>
      <c r="I92" s="17">
        <v>1580.056</v>
      </c>
      <c r="J92" s="17">
        <v>287.38499999999999</v>
      </c>
      <c r="K92" s="17">
        <v>201.703</v>
      </c>
      <c r="L92" s="17">
        <v>604.79600000000005</v>
      </c>
      <c r="M92" s="17">
        <v>1181.4000000000001</v>
      </c>
      <c r="N92" s="23"/>
    </row>
    <row r="93" spans="2:14" x14ac:dyDescent="0.2">
      <c r="B93" s="1" t="s">
        <v>246</v>
      </c>
      <c r="C93" s="16">
        <v>718.74199999999996</v>
      </c>
      <c r="D93" s="53">
        <v>461.95499999999998</v>
      </c>
      <c r="E93" s="17">
        <v>201.92699999999999</v>
      </c>
      <c r="F93" s="17">
        <v>3324.819</v>
      </c>
      <c r="G93" s="17">
        <v>2464.2640000000001</v>
      </c>
      <c r="H93" s="17">
        <v>1107.2260000000001</v>
      </c>
      <c r="I93" s="17">
        <v>57.341999999999999</v>
      </c>
      <c r="J93" s="17">
        <v>255.595</v>
      </c>
      <c r="K93" s="17">
        <v>1219.4280000000001</v>
      </c>
      <c r="L93" s="17">
        <v>483.59800000000001</v>
      </c>
      <c r="M93" s="17">
        <v>2821.7089999999998</v>
      </c>
      <c r="N93" s="23"/>
    </row>
    <row r="94" spans="2:14" x14ac:dyDescent="0.2">
      <c r="B94" s="1" t="s">
        <v>247</v>
      </c>
      <c r="C94" s="16">
        <v>156.44499999999999</v>
      </c>
      <c r="D94" s="53">
        <v>485.18900000000002</v>
      </c>
      <c r="E94" s="17">
        <v>76.314999999999998</v>
      </c>
      <c r="F94" s="17">
        <v>1164.2149999999999</v>
      </c>
      <c r="G94" s="17">
        <v>707.60400000000004</v>
      </c>
      <c r="H94" s="17">
        <v>90.837000000000003</v>
      </c>
      <c r="I94" s="17">
        <v>32.417000000000002</v>
      </c>
      <c r="J94" s="17">
        <v>409.02600000000001</v>
      </c>
      <c r="K94" s="17">
        <v>567.47799999999995</v>
      </c>
      <c r="L94" s="17">
        <v>148.40199999999999</v>
      </c>
      <c r="M94" s="17">
        <v>1143.0999999999999</v>
      </c>
      <c r="N94" s="23"/>
    </row>
    <row r="95" spans="2:14" x14ac:dyDescent="0.2">
      <c r="C95" s="15"/>
      <c r="D95" s="53"/>
      <c r="E95" s="17"/>
      <c r="F95" s="17"/>
      <c r="G95" s="17"/>
      <c r="H95" s="17"/>
      <c r="I95" s="17"/>
      <c r="J95" s="17"/>
      <c r="K95" s="17"/>
      <c r="L95" s="17"/>
      <c r="M95" s="17"/>
      <c r="N95" s="23"/>
    </row>
    <row r="96" spans="2:14" x14ac:dyDescent="0.2">
      <c r="B96" s="1" t="s">
        <v>248</v>
      </c>
      <c r="C96" s="16">
        <v>29.073</v>
      </c>
      <c r="D96" s="53">
        <v>79.727000000000004</v>
      </c>
      <c r="E96" s="17">
        <v>13.473000000000001</v>
      </c>
      <c r="F96" s="17">
        <v>137.33000000000001</v>
      </c>
      <c r="G96" s="17">
        <v>627.91899999999998</v>
      </c>
      <c r="H96" s="17">
        <v>4.49</v>
      </c>
      <c r="I96" s="19">
        <v>46.011000000000003</v>
      </c>
      <c r="J96" s="17">
        <v>623.11</v>
      </c>
      <c r="K96" s="17">
        <v>126.35599999999999</v>
      </c>
      <c r="L96" s="17">
        <v>84.623000000000005</v>
      </c>
      <c r="M96" s="17">
        <v>727.8</v>
      </c>
      <c r="N96" s="23"/>
    </row>
    <row r="97" spans="2:14" x14ac:dyDescent="0.2">
      <c r="B97" s="1" t="s">
        <v>249</v>
      </c>
      <c r="C97" s="16">
        <v>6.375</v>
      </c>
      <c r="D97" s="53">
        <v>67.781000000000006</v>
      </c>
      <c r="E97" s="17">
        <v>22.087</v>
      </c>
      <c r="F97" s="17">
        <v>328.43900000000002</v>
      </c>
      <c r="G97" s="17">
        <v>303.27199999999999</v>
      </c>
      <c r="H97" s="17">
        <v>5.22</v>
      </c>
      <c r="I97" s="17">
        <v>5.7510000000000003</v>
      </c>
      <c r="J97" s="17">
        <v>6</v>
      </c>
      <c r="K97" s="17">
        <v>172.44900000000001</v>
      </c>
      <c r="L97" s="17">
        <v>27.946000000000002</v>
      </c>
      <c r="M97" s="17">
        <v>937.91399999999999</v>
      </c>
      <c r="N97" s="23"/>
    </row>
    <row r="98" spans="2:14" x14ac:dyDescent="0.2">
      <c r="B98" s="1" t="s">
        <v>250</v>
      </c>
      <c r="C98" s="16">
        <v>11.692</v>
      </c>
      <c r="D98" s="53">
        <v>49.826999999999998</v>
      </c>
      <c r="E98" s="17">
        <v>6.2789999999999999</v>
      </c>
      <c r="F98" s="17">
        <v>165.74700000000001</v>
      </c>
      <c r="G98" s="17">
        <v>332.25299999999999</v>
      </c>
      <c r="H98" s="17">
        <v>20.22</v>
      </c>
      <c r="I98" s="17">
        <v>689.08299999999997</v>
      </c>
      <c r="J98" s="17">
        <v>67.5</v>
      </c>
      <c r="K98" s="17">
        <v>271.12400000000002</v>
      </c>
      <c r="L98" s="17">
        <v>12.093999999999999</v>
      </c>
      <c r="M98" s="17">
        <v>305.10000000000002</v>
      </c>
      <c r="N98" s="23"/>
    </row>
    <row r="99" spans="2:14" x14ac:dyDescent="0.2">
      <c r="B99" s="1" t="s">
        <v>251</v>
      </c>
      <c r="C99" s="16">
        <v>15.089</v>
      </c>
      <c r="D99" s="53">
        <v>109.009</v>
      </c>
      <c r="E99" s="17">
        <v>9.2720000000000002</v>
      </c>
      <c r="F99" s="17">
        <v>416.30099999999999</v>
      </c>
      <c r="G99" s="17">
        <v>304.53100000000001</v>
      </c>
      <c r="H99" s="17">
        <v>55.606999999999999</v>
      </c>
      <c r="I99" s="17">
        <v>2.9990000000000001</v>
      </c>
      <c r="J99" s="17">
        <v>153.04400000000001</v>
      </c>
      <c r="K99" s="17">
        <v>277.92599999999999</v>
      </c>
      <c r="L99" s="17">
        <v>43.756</v>
      </c>
      <c r="M99" s="17">
        <v>469.1</v>
      </c>
      <c r="N99" s="23"/>
    </row>
    <row r="100" spans="2:14" x14ac:dyDescent="0.2">
      <c r="B100" s="1" t="s">
        <v>252</v>
      </c>
      <c r="C100" s="16">
        <v>50.058</v>
      </c>
      <c r="D100" s="53">
        <v>75.751999999999995</v>
      </c>
      <c r="E100" s="17">
        <v>8.5960000000000001</v>
      </c>
      <c r="F100" s="17">
        <v>334.61399999999998</v>
      </c>
      <c r="G100" s="17">
        <v>693.93499999999995</v>
      </c>
      <c r="H100" s="17">
        <v>39.302999999999997</v>
      </c>
      <c r="I100" s="19" t="s">
        <v>80</v>
      </c>
      <c r="J100" s="17">
        <v>167.77500000000001</v>
      </c>
      <c r="K100" s="17">
        <v>127.15900000000001</v>
      </c>
      <c r="L100" s="17">
        <v>30.600999999999999</v>
      </c>
      <c r="M100" s="17">
        <v>710</v>
      </c>
      <c r="N100" s="23"/>
    </row>
    <row r="101" spans="2:14" x14ac:dyDescent="0.2">
      <c r="B101" s="1" t="s">
        <v>253</v>
      </c>
      <c r="C101" s="16">
        <v>10.141</v>
      </c>
      <c r="D101" s="53">
        <v>89.781000000000006</v>
      </c>
      <c r="E101" s="17">
        <v>35.982999999999997</v>
      </c>
      <c r="F101" s="17">
        <v>300.75599999999997</v>
      </c>
      <c r="G101" s="17">
        <v>358.13799999999998</v>
      </c>
      <c r="H101" s="17">
        <v>341.678</v>
      </c>
      <c r="I101" s="19" t="s">
        <v>80</v>
      </c>
      <c r="J101" s="17">
        <v>177.24799999999999</v>
      </c>
      <c r="K101" s="17">
        <v>59.085000000000001</v>
      </c>
      <c r="L101" s="17">
        <v>247.53700000000001</v>
      </c>
      <c r="M101" s="17">
        <v>92.5</v>
      </c>
      <c r="N101" s="23"/>
    </row>
    <row r="102" spans="2:14" x14ac:dyDescent="0.2">
      <c r="B102" s="1" t="s">
        <v>254</v>
      </c>
      <c r="C102" s="16">
        <v>20.481999999999999</v>
      </c>
      <c r="D102" s="53">
        <v>51.982999999999997</v>
      </c>
      <c r="E102" s="17">
        <v>4.0949999999999998</v>
      </c>
      <c r="F102" s="17">
        <v>112.833</v>
      </c>
      <c r="G102" s="17">
        <v>229.4</v>
      </c>
      <c r="H102" s="17">
        <v>11.718</v>
      </c>
      <c r="I102" s="17">
        <v>0.56899999999999995</v>
      </c>
      <c r="J102" s="17">
        <v>102.98</v>
      </c>
      <c r="K102" s="17">
        <v>126.313</v>
      </c>
      <c r="L102" s="17">
        <v>87.488</v>
      </c>
      <c r="M102" s="17">
        <v>228.5</v>
      </c>
      <c r="N102" s="23"/>
    </row>
    <row r="103" spans="2:14" x14ac:dyDescent="0.2">
      <c r="B103" s="1" t="s">
        <v>255</v>
      </c>
      <c r="C103" s="16">
        <v>103.319</v>
      </c>
      <c r="D103" s="53">
        <v>110.997</v>
      </c>
      <c r="E103" s="17">
        <v>9.7949999999999999</v>
      </c>
      <c r="F103" s="17">
        <v>320.57900000000001</v>
      </c>
      <c r="G103" s="17">
        <v>649.32500000000005</v>
      </c>
      <c r="H103" s="17">
        <v>6.202</v>
      </c>
      <c r="I103" s="17">
        <v>159.49700000000001</v>
      </c>
      <c r="J103" s="17">
        <v>39.195999999999998</v>
      </c>
      <c r="K103" s="17">
        <v>115.316</v>
      </c>
      <c r="L103" s="17">
        <v>30.59</v>
      </c>
      <c r="M103" s="17">
        <v>697.2</v>
      </c>
      <c r="N103" s="23"/>
    </row>
    <row r="104" spans="2:14" x14ac:dyDescent="0.2">
      <c r="B104" s="1" t="s">
        <v>256</v>
      </c>
      <c r="C104" s="16">
        <v>245.36</v>
      </c>
      <c r="D104" s="53">
        <v>268.70800000000003</v>
      </c>
      <c r="E104" s="17">
        <v>35.119999999999997</v>
      </c>
      <c r="F104" s="17">
        <v>1290.82</v>
      </c>
      <c r="G104" s="17">
        <v>472.89800000000002</v>
      </c>
      <c r="H104" s="17">
        <v>18.952000000000002</v>
      </c>
      <c r="I104" s="17">
        <v>31.347999999999999</v>
      </c>
      <c r="J104" s="17">
        <v>1192.8209999999999</v>
      </c>
      <c r="K104" s="17">
        <v>735.14700000000005</v>
      </c>
      <c r="L104" s="17">
        <v>87.38</v>
      </c>
      <c r="M104" s="17">
        <v>1442.7</v>
      </c>
      <c r="N104" s="23"/>
    </row>
    <row r="105" spans="2:14" x14ac:dyDescent="0.2">
      <c r="C105" s="15"/>
      <c r="D105" s="23"/>
      <c r="N105" s="23"/>
    </row>
    <row r="106" spans="2:14" x14ac:dyDescent="0.2">
      <c r="B106" s="1" t="s">
        <v>257</v>
      </c>
      <c r="C106" s="16">
        <v>93.48</v>
      </c>
      <c r="D106" s="53">
        <v>147.29599999999999</v>
      </c>
      <c r="E106" s="17">
        <v>35.42</v>
      </c>
      <c r="F106" s="17">
        <v>515.20399999999995</v>
      </c>
      <c r="G106" s="17">
        <v>1394.8389999999999</v>
      </c>
      <c r="H106" s="17">
        <v>70.647999999999996</v>
      </c>
      <c r="I106" s="17">
        <v>6.5190000000000001</v>
      </c>
      <c r="J106" s="17">
        <v>90.724999999999994</v>
      </c>
      <c r="K106" s="17">
        <v>328.93599999999998</v>
      </c>
      <c r="L106" s="17">
        <v>195.10499999999999</v>
      </c>
      <c r="M106" s="17">
        <v>1083.2</v>
      </c>
      <c r="N106" s="23"/>
    </row>
    <row r="107" spans="2:14" x14ac:dyDescent="0.2">
      <c r="B107" s="1" t="s">
        <v>258</v>
      </c>
      <c r="C107" s="16">
        <v>26.916</v>
      </c>
      <c r="D107" s="53">
        <v>193.63800000000001</v>
      </c>
      <c r="E107" s="17">
        <v>34.558</v>
      </c>
      <c r="F107" s="17">
        <v>539.23299999999995</v>
      </c>
      <c r="G107" s="17">
        <v>508.40899999999999</v>
      </c>
      <c r="H107" s="17">
        <v>16.213999999999999</v>
      </c>
      <c r="I107" s="19">
        <v>2</v>
      </c>
      <c r="J107" s="17">
        <v>152.21600000000001</v>
      </c>
      <c r="K107" s="17">
        <v>141.30000000000001</v>
      </c>
      <c r="L107" s="17">
        <v>268.03100000000001</v>
      </c>
      <c r="M107" s="17">
        <v>391.6</v>
      </c>
      <c r="N107" s="23"/>
    </row>
    <row r="108" spans="2:14" x14ac:dyDescent="0.2">
      <c r="B108" s="1" t="s">
        <v>259</v>
      </c>
      <c r="C108" s="16">
        <v>18.277000000000001</v>
      </c>
      <c r="D108" s="53">
        <v>26.233000000000001</v>
      </c>
      <c r="E108" s="17">
        <v>6.5129999999999999</v>
      </c>
      <c r="F108" s="17">
        <v>60.015000000000001</v>
      </c>
      <c r="G108" s="17">
        <v>417.40199999999999</v>
      </c>
      <c r="H108" s="17">
        <v>7.133</v>
      </c>
      <c r="I108" s="17">
        <v>0.2</v>
      </c>
      <c r="J108" s="17">
        <v>35.558</v>
      </c>
      <c r="K108" s="17">
        <v>64.263000000000005</v>
      </c>
      <c r="L108" s="17">
        <v>88.656999999999996</v>
      </c>
      <c r="M108" s="17">
        <v>730.9</v>
      </c>
      <c r="N108" s="23"/>
    </row>
    <row r="109" spans="2:14" x14ac:dyDescent="0.2">
      <c r="B109" s="1" t="s">
        <v>260</v>
      </c>
      <c r="C109" s="16">
        <v>49.679000000000002</v>
      </c>
      <c r="D109" s="53">
        <v>68.066000000000003</v>
      </c>
      <c r="E109" s="17">
        <v>26.920999999999999</v>
      </c>
      <c r="F109" s="17">
        <v>107.99299999999999</v>
      </c>
      <c r="G109" s="17">
        <v>238.59200000000001</v>
      </c>
      <c r="H109" s="17">
        <v>4.8419999999999996</v>
      </c>
      <c r="I109" s="17">
        <v>8.3309999999999995</v>
      </c>
      <c r="J109" s="17">
        <v>102.762</v>
      </c>
      <c r="K109" s="17">
        <v>102.52800000000001</v>
      </c>
      <c r="L109" s="17">
        <v>41.103999999999999</v>
      </c>
      <c r="M109" s="17">
        <v>248.7</v>
      </c>
      <c r="N109" s="23"/>
    </row>
    <row r="110" spans="2:14" x14ac:dyDescent="0.2">
      <c r="B110" s="1" t="s">
        <v>261</v>
      </c>
      <c r="C110" s="16">
        <v>0.105</v>
      </c>
      <c r="D110" s="53">
        <v>31.623999999999999</v>
      </c>
      <c r="E110" s="17">
        <v>4.5579999999999998</v>
      </c>
      <c r="F110" s="17">
        <v>12.003</v>
      </c>
      <c r="G110" s="17">
        <v>372.26499999999999</v>
      </c>
      <c r="H110" s="17">
        <v>41.954999999999998</v>
      </c>
      <c r="I110" s="17">
        <v>0.52</v>
      </c>
      <c r="J110" s="17">
        <v>75.076999999999998</v>
      </c>
      <c r="K110" s="17">
        <v>14.523</v>
      </c>
      <c r="L110" s="17">
        <v>13.654999999999999</v>
      </c>
      <c r="M110" s="17">
        <v>203.5</v>
      </c>
      <c r="N110" s="23"/>
    </row>
    <row r="111" spans="2:14" x14ac:dyDescent="0.2">
      <c r="C111" s="15"/>
      <c r="D111" s="23"/>
      <c r="N111" s="23"/>
    </row>
    <row r="112" spans="2:14" x14ac:dyDescent="0.2">
      <c r="B112" s="1" t="s">
        <v>262</v>
      </c>
      <c r="C112" s="16">
        <v>89.004000000000005</v>
      </c>
      <c r="D112" s="53">
        <v>95.438000000000002</v>
      </c>
      <c r="E112" s="17">
        <v>9.5950000000000006</v>
      </c>
      <c r="F112" s="17">
        <v>452.28100000000001</v>
      </c>
      <c r="G112" s="17">
        <v>640.74300000000005</v>
      </c>
      <c r="H112" s="17">
        <v>5.8440000000000003</v>
      </c>
      <c r="I112" s="17">
        <v>9.3870000000000005</v>
      </c>
      <c r="J112" s="17">
        <v>281.64600000000002</v>
      </c>
      <c r="K112" s="19" t="s">
        <v>80</v>
      </c>
      <c r="L112" s="17">
        <v>324.64400000000001</v>
      </c>
      <c r="M112" s="17">
        <v>381.03</v>
      </c>
      <c r="N112" s="23"/>
    </row>
    <row r="113" spans="2:14" x14ac:dyDescent="0.2">
      <c r="B113" s="1" t="s">
        <v>263</v>
      </c>
      <c r="C113" s="16">
        <v>55.054000000000002</v>
      </c>
      <c r="D113" s="53">
        <v>86.92</v>
      </c>
      <c r="E113" s="17">
        <v>8.3010000000000002</v>
      </c>
      <c r="F113" s="17">
        <v>317.08</v>
      </c>
      <c r="G113" s="17">
        <v>587.34799999999996</v>
      </c>
      <c r="H113" s="17">
        <v>14.166</v>
      </c>
      <c r="I113" s="17">
        <v>0.1</v>
      </c>
      <c r="J113" s="17">
        <v>413.40899999999999</v>
      </c>
      <c r="K113" s="17">
        <v>92.605000000000004</v>
      </c>
      <c r="L113" s="17">
        <v>184.566</v>
      </c>
      <c r="M113" s="17">
        <v>326.2</v>
      </c>
      <c r="N113" s="23"/>
    </row>
    <row r="114" spans="2:14" x14ac:dyDescent="0.2">
      <c r="B114" s="1" t="s">
        <v>264</v>
      </c>
      <c r="C114" s="16">
        <v>4.8239999999999998</v>
      </c>
      <c r="D114" s="53">
        <v>104.53</v>
      </c>
      <c r="E114" s="17">
        <v>6.851</v>
      </c>
      <c r="F114" s="17">
        <v>565.64200000000005</v>
      </c>
      <c r="G114" s="17">
        <v>458.10700000000003</v>
      </c>
      <c r="H114" s="17">
        <v>4.5709999999999997</v>
      </c>
      <c r="I114" s="17">
        <v>79.108000000000004</v>
      </c>
      <c r="J114" s="17">
        <v>584.79399999999998</v>
      </c>
      <c r="K114" s="17">
        <v>155.88900000000001</v>
      </c>
      <c r="L114" s="17">
        <v>126.221</v>
      </c>
      <c r="M114" s="17">
        <v>827.6</v>
      </c>
      <c r="N114" s="23"/>
    </row>
    <row r="115" spans="2:14" x14ac:dyDescent="0.2">
      <c r="B115" s="1" t="s">
        <v>265</v>
      </c>
      <c r="C115" s="16">
        <v>52.128</v>
      </c>
      <c r="D115" s="53">
        <v>53.354999999999997</v>
      </c>
      <c r="E115" s="17">
        <v>6.8739999999999997</v>
      </c>
      <c r="F115" s="17">
        <v>348.274</v>
      </c>
      <c r="G115" s="17">
        <v>737.61199999999997</v>
      </c>
      <c r="H115" s="17">
        <v>15.6</v>
      </c>
      <c r="I115" s="17">
        <v>8.9960000000000004</v>
      </c>
      <c r="J115" s="17">
        <v>2.847</v>
      </c>
      <c r="K115" s="17">
        <v>103.86499999999999</v>
      </c>
      <c r="L115" s="17">
        <v>71.177999999999997</v>
      </c>
      <c r="M115" s="17">
        <v>1648.566</v>
      </c>
      <c r="N115" s="23"/>
    </row>
    <row r="116" spans="2:14" x14ac:dyDescent="0.2">
      <c r="B116" s="1" t="s">
        <v>266</v>
      </c>
      <c r="C116" s="16">
        <v>25.658000000000001</v>
      </c>
      <c r="D116" s="53">
        <v>40.911999999999999</v>
      </c>
      <c r="E116" s="17">
        <v>10.260999999999999</v>
      </c>
      <c r="F116" s="17">
        <v>239.74100000000001</v>
      </c>
      <c r="G116" s="17">
        <v>627.59100000000001</v>
      </c>
      <c r="H116" s="17">
        <v>7.5629999999999997</v>
      </c>
      <c r="I116" s="17">
        <v>1.6</v>
      </c>
      <c r="J116" s="17">
        <v>228.58600000000001</v>
      </c>
      <c r="K116" s="17">
        <v>260.93</v>
      </c>
      <c r="L116" s="17">
        <v>136.74600000000001</v>
      </c>
      <c r="M116" s="17">
        <v>434.1</v>
      </c>
      <c r="N116" s="23"/>
    </row>
    <row r="117" spans="2:14" x14ac:dyDescent="0.2">
      <c r="C117" s="15"/>
      <c r="D117" s="23"/>
      <c r="N117" s="23"/>
    </row>
    <row r="118" spans="2:14" x14ac:dyDescent="0.2">
      <c r="B118" s="1" t="s">
        <v>267</v>
      </c>
      <c r="C118" s="16">
        <v>11.89</v>
      </c>
      <c r="D118" s="53">
        <v>30.535</v>
      </c>
      <c r="E118" s="17">
        <v>29.663</v>
      </c>
      <c r="F118" s="17">
        <v>269.66699999999997</v>
      </c>
      <c r="G118" s="17">
        <v>208.30199999999999</v>
      </c>
      <c r="H118" s="17">
        <v>14.667999999999999</v>
      </c>
      <c r="I118" s="17">
        <v>701.255</v>
      </c>
      <c r="J118" s="17">
        <v>381.41</v>
      </c>
      <c r="K118" s="17">
        <v>298.60700000000003</v>
      </c>
      <c r="L118" s="17">
        <v>49.417999999999999</v>
      </c>
      <c r="M118" s="17">
        <v>269</v>
      </c>
      <c r="N118" s="23"/>
    </row>
    <row r="119" spans="2:14" x14ac:dyDescent="0.2">
      <c r="B119" s="1" t="s">
        <v>268</v>
      </c>
      <c r="C119" s="16">
        <v>21.353000000000002</v>
      </c>
      <c r="D119" s="53">
        <v>89.126000000000005</v>
      </c>
      <c r="E119" s="17">
        <v>16.396999999999998</v>
      </c>
      <c r="F119" s="17">
        <v>165.81399999999999</v>
      </c>
      <c r="G119" s="17">
        <v>488.875</v>
      </c>
      <c r="H119" s="17">
        <v>15.585000000000001</v>
      </c>
      <c r="I119" s="19">
        <v>250</v>
      </c>
      <c r="J119" s="17">
        <v>273.471</v>
      </c>
      <c r="K119" s="17">
        <v>134.53899999999999</v>
      </c>
      <c r="L119" s="17">
        <v>61.69</v>
      </c>
      <c r="M119" s="17">
        <v>283.5</v>
      </c>
      <c r="N119" s="23"/>
    </row>
    <row r="120" spans="2:14" x14ac:dyDescent="0.2">
      <c r="B120" s="1" t="s">
        <v>269</v>
      </c>
      <c r="C120" s="16">
        <v>4.7930000000000001</v>
      </c>
      <c r="D120" s="53">
        <v>62.014000000000003</v>
      </c>
      <c r="E120" s="17">
        <v>17.471</v>
      </c>
      <c r="F120" s="17">
        <v>281.452</v>
      </c>
      <c r="G120" s="17">
        <v>292.63799999999998</v>
      </c>
      <c r="H120" s="17">
        <v>5.4189999999999996</v>
      </c>
      <c r="I120" s="19">
        <v>0.02</v>
      </c>
      <c r="J120" s="17">
        <v>44.945999999999998</v>
      </c>
      <c r="K120" s="17">
        <v>51.073999999999998</v>
      </c>
      <c r="L120" s="17">
        <v>143.30600000000001</v>
      </c>
      <c r="M120" s="17">
        <v>148.69999999999999</v>
      </c>
      <c r="N120" s="23"/>
    </row>
    <row r="121" spans="2:14" x14ac:dyDescent="0.2">
      <c r="B121" s="1" t="s">
        <v>270</v>
      </c>
      <c r="C121" s="16">
        <v>54.24</v>
      </c>
      <c r="D121" s="53">
        <v>51.444000000000003</v>
      </c>
      <c r="E121" s="17">
        <v>3.41</v>
      </c>
      <c r="F121" s="17">
        <v>371.65100000000001</v>
      </c>
      <c r="G121" s="17">
        <v>555.08000000000004</v>
      </c>
      <c r="H121" s="17">
        <v>7.3920000000000003</v>
      </c>
      <c r="I121" s="17">
        <v>269.137</v>
      </c>
      <c r="J121" s="17">
        <v>66.153999999999996</v>
      </c>
      <c r="K121" s="17">
        <v>84.519000000000005</v>
      </c>
      <c r="L121" s="17">
        <v>86.332999999999998</v>
      </c>
      <c r="M121" s="17">
        <v>1046.3</v>
      </c>
      <c r="N121" s="23"/>
    </row>
    <row r="122" spans="2:14" x14ac:dyDescent="0.2">
      <c r="B122" s="1" t="s">
        <v>271</v>
      </c>
      <c r="C122" s="16">
        <v>20.986999999999998</v>
      </c>
      <c r="D122" s="53">
        <v>21.388000000000002</v>
      </c>
      <c r="E122" s="17">
        <v>4.5890000000000004</v>
      </c>
      <c r="F122" s="17">
        <v>173.2</v>
      </c>
      <c r="G122" s="17">
        <v>422.928</v>
      </c>
      <c r="H122" s="17">
        <v>4.8120000000000003</v>
      </c>
      <c r="I122" s="19">
        <v>1.26</v>
      </c>
      <c r="J122" s="17">
        <v>95.319000000000003</v>
      </c>
      <c r="K122" s="17">
        <v>5.0369999999999999</v>
      </c>
      <c r="L122" s="17">
        <v>12.474</v>
      </c>
      <c r="M122" s="17">
        <v>1048.3</v>
      </c>
      <c r="N122" s="23"/>
    </row>
    <row r="123" spans="2:14" x14ac:dyDescent="0.2">
      <c r="B123" s="1" t="s">
        <v>272</v>
      </c>
      <c r="C123" s="16">
        <v>13.06</v>
      </c>
      <c r="D123" s="53">
        <v>40.823999999999998</v>
      </c>
      <c r="E123" s="17">
        <v>8.548</v>
      </c>
      <c r="F123" s="17">
        <v>154.04499999999999</v>
      </c>
      <c r="G123" s="17">
        <v>605.47900000000004</v>
      </c>
      <c r="H123" s="17">
        <v>4.74</v>
      </c>
      <c r="I123" s="19">
        <v>0.3</v>
      </c>
      <c r="J123" s="17">
        <v>49.174999999999997</v>
      </c>
      <c r="K123" s="17">
        <v>68.114000000000004</v>
      </c>
      <c r="L123" s="17">
        <v>49.698999999999998</v>
      </c>
      <c r="M123" s="17">
        <v>499</v>
      </c>
      <c r="N123" s="23"/>
    </row>
    <row r="124" spans="2:14" x14ac:dyDescent="0.2">
      <c r="B124" s="1" t="s">
        <v>273</v>
      </c>
      <c r="C124" s="16">
        <v>15.981</v>
      </c>
      <c r="D124" s="53">
        <v>154.85400000000001</v>
      </c>
      <c r="E124" s="17">
        <v>2.8620000000000001</v>
      </c>
      <c r="F124" s="17">
        <v>128.691</v>
      </c>
      <c r="G124" s="17">
        <v>798.46400000000006</v>
      </c>
      <c r="H124" s="17">
        <v>8.5630000000000006</v>
      </c>
      <c r="I124" s="19">
        <v>0.33800000000000002</v>
      </c>
      <c r="J124" s="19">
        <v>10.023</v>
      </c>
      <c r="K124" s="17">
        <v>91.024000000000001</v>
      </c>
      <c r="L124" s="17">
        <v>91.622</v>
      </c>
      <c r="M124" s="17">
        <v>565.04999999999995</v>
      </c>
      <c r="N124" s="23"/>
    </row>
    <row r="125" spans="2:14" x14ac:dyDescent="0.2">
      <c r="B125" s="1" t="s">
        <v>274</v>
      </c>
      <c r="C125" s="16">
        <v>112.37</v>
      </c>
      <c r="D125" s="53">
        <v>106.437</v>
      </c>
      <c r="E125" s="17">
        <v>3.077</v>
      </c>
      <c r="F125" s="17">
        <v>423.99700000000001</v>
      </c>
      <c r="G125" s="17">
        <v>756.81899999999996</v>
      </c>
      <c r="H125" s="17">
        <v>11.946</v>
      </c>
      <c r="I125" s="17">
        <v>16</v>
      </c>
      <c r="J125" s="17">
        <v>108.402</v>
      </c>
      <c r="K125" s="17">
        <v>103.20099999999999</v>
      </c>
      <c r="L125" s="17">
        <v>21.37</v>
      </c>
      <c r="M125" s="17">
        <v>820.6</v>
      </c>
      <c r="N125" s="23"/>
    </row>
    <row r="126" spans="2:14" x14ac:dyDescent="0.2">
      <c r="B126" s="1" t="s">
        <v>275</v>
      </c>
      <c r="C126" s="16">
        <v>26.786000000000001</v>
      </c>
      <c r="D126" s="53">
        <v>65.138999999999996</v>
      </c>
      <c r="E126" s="17">
        <v>4.0869999999999997</v>
      </c>
      <c r="F126" s="17">
        <v>240.81399999999999</v>
      </c>
      <c r="G126" s="17">
        <v>282.97800000000001</v>
      </c>
      <c r="H126" s="17">
        <v>9.9049999999999994</v>
      </c>
      <c r="I126" s="17">
        <v>13.952999999999999</v>
      </c>
      <c r="J126" s="17">
        <v>465.68299999999999</v>
      </c>
      <c r="K126" s="17">
        <v>328.08499999999998</v>
      </c>
      <c r="L126" s="17">
        <v>349.685</v>
      </c>
      <c r="M126" s="17">
        <v>642.29999999999995</v>
      </c>
      <c r="N126" s="23"/>
    </row>
    <row r="127" spans="2:14" x14ac:dyDescent="0.2">
      <c r="B127" s="1" t="s">
        <v>276</v>
      </c>
      <c r="C127" s="16">
        <v>53.616</v>
      </c>
      <c r="D127" s="53">
        <v>53.698999999999998</v>
      </c>
      <c r="E127" s="17">
        <v>9.1579999999999995</v>
      </c>
      <c r="F127" s="17">
        <v>142.881</v>
      </c>
      <c r="G127" s="17">
        <v>682.42399999999998</v>
      </c>
      <c r="H127" s="17">
        <v>11.595000000000001</v>
      </c>
      <c r="I127" s="17">
        <v>354.5</v>
      </c>
      <c r="J127" s="17">
        <v>116.70099999999999</v>
      </c>
      <c r="K127" s="17">
        <v>132.92599999999999</v>
      </c>
      <c r="L127" s="17">
        <v>135.446</v>
      </c>
      <c r="M127" s="17">
        <v>390.3</v>
      </c>
      <c r="N127" s="23"/>
    </row>
    <row r="128" spans="2:14" x14ac:dyDescent="0.2">
      <c r="C128" s="15"/>
      <c r="D128" s="23"/>
      <c r="L128" s="17"/>
      <c r="N128" s="23"/>
    </row>
    <row r="129" spans="2:14" x14ac:dyDescent="0.2">
      <c r="B129" s="1" t="s">
        <v>277</v>
      </c>
      <c r="C129" s="16">
        <v>281.435</v>
      </c>
      <c r="D129" s="53">
        <v>192.45500000000001</v>
      </c>
      <c r="E129" s="17">
        <v>75.024000000000001</v>
      </c>
      <c r="F129" s="17">
        <v>421.13099999999997</v>
      </c>
      <c r="G129" s="17">
        <v>552.52200000000005</v>
      </c>
      <c r="H129" s="17">
        <v>47.607999999999997</v>
      </c>
      <c r="I129" s="17">
        <v>22.141999999999999</v>
      </c>
      <c r="J129" s="17">
        <v>509.21699999999998</v>
      </c>
      <c r="K129" s="17">
        <v>308.02100000000002</v>
      </c>
      <c r="L129" s="17">
        <v>90.28</v>
      </c>
      <c r="M129" s="17">
        <v>482.8</v>
      </c>
      <c r="N129" s="23"/>
    </row>
    <row r="130" spans="2:14" x14ac:dyDescent="0.2">
      <c r="B130" s="1" t="s">
        <v>278</v>
      </c>
      <c r="C130" s="16">
        <v>2.847</v>
      </c>
      <c r="D130" s="53">
        <v>49.802</v>
      </c>
      <c r="E130" s="17">
        <v>4.9219999999999997</v>
      </c>
      <c r="F130" s="17">
        <v>160.529</v>
      </c>
      <c r="G130" s="17">
        <v>433.04599999999999</v>
      </c>
      <c r="H130" s="17">
        <v>223.80699999999999</v>
      </c>
      <c r="I130" s="17">
        <v>8.7460000000000004</v>
      </c>
      <c r="J130" s="17">
        <v>246.20400000000001</v>
      </c>
      <c r="K130" s="17">
        <v>160.70699999999999</v>
      </c>
      <c r="L130" s="17">
        <v>143.63300000000001</v>
      </c>
      <c r="M130" s="17">
        <v>283.39999999999998</v>
      </c>
      <c r="N130" s="23"/>
    </row>
    <row r="131" spans="2:14" x14ac:dyDescent="0.2">
      <c r="B131" s="1" t="s">
        <v>279</v>
      </c>
      <c r="C131" s="16">
        <v>7.8730000000000002</v>
      </c>
      <c r="D131" s="53">
        <v>64.620999999999995</v>
      </c>
      <c r="E131" s="17">
        <v>1.9339999999999999</v>
      </c>
      <c r="F131" s="17">
        <v>80.828000000000003</v>
      </c>
      <c r="G131" s="17">
        <v>486.577</v>
      </c>
      <c r="H131" s="17">
        <v>16.428999999999998</v>
      </c>
      <c r="I131" s="17">
        <v>4.4409999999999998</v>
      </c>
      <c r="J131" s="17">
        <v>173.87700000000001</v>
      </c>
      <c r="K131" s="17">
        <v>76.668000000000006</v>
      </c>
      <c r="L131" s="17">
        <v>148.55199999999999</v>
      </c>
      <c r="M131" s="17">
        <v>408.8</v>
      </c>
      <c r="N131" s="23"/>
    </row>
    <row r="132" spans="2:14" x14ac:dyDescent="0.2">
      <c r="B132" s="1" t="s">
        <v>280</v>
      </c>
      <c r="C132" s="16">
        <v>25.45</v>
      </c>
      <c r="D132" s="53">
        <v>106.003</v>
      </c>
      <c r="E132" s="17">
        <v>16.209</v>
      </c>
      <c r="F132" s="17">
        <v>193.90199999999999</v>
      </c>
      <c r="G132" s="17">
        <v>302.27100000000002</v>
      </c>
      <c r="H132" s="17">
        <v>86.882999999999996</v>
      </c>
      <c r="I132" s="17">
        <v>5.87</v>
      </c>
      <c r="J132" s="17">
        <v>211.64500000000001</v>
      </c>
      <c r="K132" s="17">
        <v>100.179</v>
      </c>
      <c r="L132" s="17">
        <v>127.551</v>
      </c>
      <c r="M132" s="17">
        <v>118.72499999999999</v>
      </c>
      <c r="N132" s="23"/>
    </row>
    <row r="133" spans="2:14" x14ac:dyDescent="0.2">
      <c r="B133" s="1" t="s">
        <v>281</v>
      </c>
      <c r="C133" s="16">
        <v>15.742000000000001</v>
      </c>
      <c r="D133" s="53">
        <v>39.698999999999998</v>
      </c>
      <c r="E133" s="17">
        <v>8.1940000000000008</v>
      </c>
      <c r="F133" s="17">
        <v>355.33699999999999</v>
      </c>
      <c r="G133" s="17">
        <v>392.03</v>
      </c>
      <c r="H133" s="17">
        <v>74.799000000000007</v>
      </c>
      <c r="I133" s="17">
        <v>10.837</v>
      </c>
      <c r="J133" s="17">
        <v>54.445999999999998</v>
      </c>
      <c r="K133" s="17">
        <v>209.405</v>
      </c>
      <c r="L133" s="17">
        <v>190.35499999999999</v>
      </c>
      <c r="M133" s="17">
        <v>534.79999999999995</v>
      </c>
      <c r="N133" s="23"/>
    </row>
    <row r="134" spans="2:14" x14ac:dyDescent="0.2">
      <c r="B134" s="1" t="s">
        <v>282</v>
      </c>
      <c r="C134" s="16">
        <v>1.2190000000000001</v>
      </c>
      <c r="D134" s="53">
        <v>53.677</v>
      </c>
      <c r="E134" s="17">
        <v>6.06</v>
      </c>
      <c r="F134" s="17">
        <v>345.53399999999999</v>
      </c>
      <c r="G134" s="17">
        <v>402.03399999999999</v>
      </c>
      <c r="H134" s="17">
        <v>5.7160000000000002</v>
      </c>
      <c r="I134" s="17">
        <v>14.723000000000001</v>
      </c>
      <c r="J134" s="17">
        <v>106.458</v>
      </c>
      <c r="K134" s="17">
        <v>126.119</v>
      </c>
      <c r="L134" s="17">
        <v>59.235999999999997</v>
      </c>
      <c r="M134" s="17">
        <v>643.20000000000005</v>
      </c>
      <c r="N134" s="23"/>
    </row>
    <row r="135" spans="2:14" x14ac:dyDescent="0.2">
      <c r="B135" s="1" t="s">
        <v>283</v>
      </c>
      <c r="C135" s="16">
        <v>2.7919999999999998</v>
      </c>
      <c r="D135" s="53">
        <v>88.590999999999994</v>
      </c>
      <c r="E135" s="17">
        <v>49.087000000000003</v>
      </c>
      <c r="F135" s="17">
        <v>213.86799999999999</v>
      </c>
      <c r="G135" s="17">
        <v>397.90199999999999</v>
      </c>
      <c r="H135" s="17">
        <v>12.6</v>
      </c>
      <c r="I135" s="17">
        <v>42.207999999999998</v>
      </c>
      <c r="J135" s="17">
        <v>30.407</v>
      </c>
      <c r="K135" s="17">
        <v>191.136</v>
      </c>
      <c r="L135" s="17">
        <v>82.635000000000005</v>
      </c>
      <c r="M135" s="17">
        <v>415</v>
      </c>
      <c r="N135" s="23"/>
    </row>
    <row r="136" spans="2:14" x14ac:dyDescent="0.2">
      <c r="C136" s="15"/>
      <c r="D136" s="23"/>
      <c r="N136" s="23"/>
    </row>
    <row r="137" spans="2:14" x14ac:dyDescent="0.2">
      <c r="B137" s="1" t="s">
        <v>284</v>
      </c>
      <c r="C137" s="16">
        <v>47.515000000000001</v>
      </c>
      <c r="D137" s="53">
        <v>142.28</v>
      </c>
      <c r="E137" s="17">
        <v>42.67</v>
      </c>
      <c r="F137" s="17">
        <v>657.43299999999999</v>
      </c>
      <c r="G137" s="17">
        <v>391.83499999999998</v>
      </c>
      <c r="H137" s="17">
        <v>102.096</v>
      </c>
      <c r="I137" s="17">
        <v>1.401</v>
      </c>
      <c r="J137" s="17">
        <v>34.454000000000001</v>
      </c>
      <c r="K137" s="17">
        <v>184.53100000000001</v>
      </c>
      <c r="L137" s="17">
        <v>215.256</v>
      </c>
      <c r="M137" s="17">
        <v>878.32</v>
      </c>
      <c r="N137" s="23"/>
    </row>
    <row r="138" spans="2:14" x14ac:dyDescent="0.2">
      <c r="B138" s="1" t="s">
        <v>285</v>
      </c>
      <c r="C138" s="16">
        <v>18.539000000000001</v>
      </c>
      <c r="D138" s="53">
        <v>11.291</v>
      </c>
      <c r="E138" s="17">
        <v>3.6829999999999998</v>
      </c>
      <c r="F138" s="17">
        <v>279.20499999999998</v>
      </c>
      <c r="G138" s="17">
        <v>148.274</v>
      </c>
      <c r="H138" s="17">
        <v>3.7519999999999998</v>
      </c>
      <c r="I138" s="17">
        <v>1.5</v>
      </c>
      <c r="J138" s="17">
        <v>322.923</v>
      </c>
      <c r="K138" s="17">
        <v>161.13300000000001</v>
      </c>
      <c r="L138" s="17">
        <v>17.591999999999999</v>
      </c>
      <c r="M138" s="17">
        <v>16.600000000000001</v>
      </c>
      <c r="N138" s="23"/>
    </row>
    <row r="139" spans="2:14" x14ac:dyDescent="0.2">
      <c r="B139" s="1" t="s">
        <v>286</v>
      </c>
      <c r="C139" s="16">
        <v>38.984000000000002</v>
      </c>
      <c r="D139" s="53">
        <v>25.402999999999999</v>
      </c>
      <c r="E139" s="17">
        <v>5.9109999999999996</v>
      </c>
      <c r="F139" s="17">
        <v>420.387</v>
      </c>
      <c r="G139" s="17">
        <v>209.398</v>
      </c>
      <c r="H139" s="17">
        <v>2.1040000000000001</v>
      </c>
      <c r="I139" s="19" t="s">
        <v>80</v>
      </c>
      <c r="J139" s="17">
        <v>80.929000000000002</v>
      </c>
      <c r="K139" s="17">
        <v>233.03100000000001</v>
      </c>
      <c r="L139" s="17">
        <v>47.222999999999999</v>
      </c>
      <c r="M139" s="17">
        <v>362.26400000000001</v>
      </c>
      <c r="N139" s="23"/>
    </row>
    <row r="140" spans="2:14" x14ac:dyDescent="0.2">
      <c r="B140" s="1" t="s">
        <v>287</v>
      </c>
      <c r="C140" s="16">
        <v>49.186999999999998</v>
      </c>
      <c r="D140" s="53">
        <v>22.059000000000001</v>
      </c>
      <c r="E140" s="17">
        <v>2.7010000000000001</v>
      </c>
      <c r="F140" s="17">
        <v>128.48400000000001</v>
      </c>
      <c r="G140" s="17">
        <v>244.09800000000001</v>
      </c>
      <c r="H140" s="17">
        <v>2.9390000000000001</v>
      </c>
      <c r="I140" s="19">
        <v>0.01</v>
      </c>
      <c r="J140" s="17">
        <v>6.1710000000000003</v>
      </c>
      <c r="K140" s="17">
        <v>389.66199999999998</v>
      </c>
      <c r="L140" s="17">
        <v>118.20099999999999</v>
      </c>
      <c r="M140" s="17">
        <v>400.3</v>
      </c>
      <c r="N140" s="23"/>
    </row>
    <row r="141" spans="2:14" x14ac:dyDescent="0.2">
      <c r="B141" s="1" t="s">
        <v>288</v>
      </c>
      <c r="C141" s="16">
        <v>3.61</v>
      </c>
      <c r="D141" s="53">
        <v>20.809000000000001</v>
      </c>
      <c r="E141" s="17">
        <v>1.399</v>
      </c>
      <c r="F141" s="17">
        <v>96.372</v>
      </c>
      <c r="G141" s="17">
        <v>266.06700000000001</v>
      </c>
      <c r="H141" s="17">
        <v>10.771000000000001</v>
      </c>
      <c r="I141" s="19" t="s">
        <v>80</v>
      </c>
      <c r="J141" s="17">
        <v>12.545999999999999</v>
      </c>
      <c r="K141" s="17">
        <v>49.7</v>
      </c>
      <c r="L141" s="17">
        <v>173.03299999999999</v>
      </c>
      <c r="M141" s="17">
        <v>250.4</v>
      </c>
      <c r="N141" s="23"/>
    </row>
    <row r="142" spans="2:14" x14ac:dyDescent="0.2">
      <c r="B142" s="1" t="s">
        <v>289</v>
      </c>
      <c r="C142" s="16">
        <v>7.0919999999999996</v>
      </c>
      <c r="D142" s="53">
        <v>39.158000000000001</v>
      </c>
      <c r="E142" s="17">
        <v>2.7930000000000001</v>
      </c>
      <c r="F142" s="17">
        <v>137.273</v>
      </c>
      <c r="G142" s="17">
        <v>397.66800000000001</v>
      </c>
      <c r="H142" s="17">
        <v>219.584</v>
      </c>
      <c r="I142" s="17">
        <v>1.35</v>
      </c>
      <c r="J142" s="17">
        <v>445.334</v>
      </c>
      <c r="K142" s="17">
        <v>275.77800000000002</v>
      </c>
      <c r="L142" s="17">
        <v>31.545000000000002</v>
      </c>
      <c r="M142" s="17">
        <v>1024.2</v>
      </c>
      <c r="N142" s="23"/>
    </row>
    <row r="143" spans="2:14" x14ac:dyDescent="0.2">
      <c r="B143" s="1" t="s">
        <v>290</v>
      </c>
      <c r="C143" s="16">
        <v>0.79400000000000004</v>
      </c>
      <c r="D143" s="53">
        <v>8.5410000000000004</v>
      </c>
      <c r="E143" s="17">
        <v>0.44800000000000001</v>
      </c>
      <c r="F143" s="17">
        <v>89.393000000000001</v>
      </c>
      <c r="G143" s="17">
        <v>142.654</v>
      </c>
      <c r="H143" s="17">
        <v>3.5710000000000002</v>
      </c>
      <c r="I143" s="19" t="s">
        <v>80</v>
      </c>
      <c r="J143" s="17">
        <v>2</v>
      </c>
      <c r="K143" s="17">
        <v>61.128</v>
      </c>
      <c r="L143" s="17">
        <v>229.44</v>
      </c>
      <c r="M143" s="17">
        <v>37</v>
      </c>
      <c r="N143" s="23"/>
    </row>
    <row r="144" spans="2:14" ht="18" thickBot="1" x14ac:dyDescent="0.25">
      <c r="B144" s="6"/>
      <c r="C144" s="22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23"/>
    </row>
    <row r="145" spans="1:14" x14ac:dyDescent="0.2">
      <c r="C145" s="1" t="s">
        <v>98</v>
      </c>
      <c r="N145" s="23"/>
    </row>
    <row r="146" spans="1:14" x14ac:dyDescent="0.2">
      <c r="A146" s="1"/>
      <c r="N146" s="23"/>
    </row>
    <row r="147" spans="1:14" x14ac:dyDescent="0.2">
      <c r="N147" s="23"/>
    </row>
    <row r="148" spans="1:14" x14ac:dyDescent="0.2">
      <c r="N148" s="23"/>
    </row>
    <row r="149" spans="1:14" x14ac:dyDescent="0.2">
      <c r="N149" s="23"/>
    </row>
    <row r="150" spans="1:14" x14ac:dyDescent="0.2">
      <c r="N150" s="23"/>
    </row>
    <row r="151" spans="1:14" x14ac:dyDescent="0.2">
      <c r="N151" s="23"/>
    </row>
    <row r="152" spans="1:14" x14ac:dyDescent="0.2">
      <c r="N152" s="23"/>
    </row>
    <row r="153" spans="1:14" x14ac:dyDescent="0.2">
      <c r="N153" s="23"/>
    </row>
    <row r="154" spans="1:14" x14ac:dyDescent="0.2">
      <c r="N154" s="23"/>
    </row>
    <row r="155" spans="1:14" x14ac:dyDescent="0.2">
      <c r="N155" s="23"/>
    </row>
    <row r="156" spans="1:14" x14ac:dyDescent="0.2">
      <c r="N156" s="23"/>
    </row>
    <row r="157" spans="1:14" x14ac:dyDescent="0.2">
      <c r="N157" s="23"/>
    </row>
  </sheetData>
  <phoneticPr fontId="2"/>
  <pageMargins left="0.4" right="0.49" top="0.63" bottom="0.62" header="0.51200000000000001" footer="0.51200000000000001"/>
  <pageSetup paperSize="12" scale="75" orientation="portrait" verticalDpi="0" r:id="rId1"/>
  <headerFooter alignWithMargins="0"/>
  <rowBreaks count="1" manualBreakCount="1">
    <brk id="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32</vt:i4>
      </vt:variant>
    </vt:vector>
  </HeadingPairs>
  <TitlesOfParts>
    <vt:vector size="48" baseType="lpstr">
      <vt:lpstr>O01県財</vt:lpstr>
      <vt:lpstr>O02県財</vt:lpstr>
      <vt:lpstr>O03県財</vt:lpstr>
      <vt:lpstr>O04県財</vt:lpstr>
      <vt:lpstr>O05県財</vt:lpstr>
      <vt:lpstr>O06町村</vt:lpstr>
      <vt:lpstr>O07町村</vt:lpstr>
      <vt:lpstr>O08公債</vt:lpstr>
      <vt:lpstr>O09A町村</vt:lpstr>
      <vt:lpstr>O09B町村</vt:lpstr>
      <vt:lpstr>O10A公企</vt:lpstr>
      <vt:lpstr>O10B公企</vt:lpstr>
      <vt:lpstr>O10C公企</vt:lpstr>
      <vt:lpstr>O10D公企</vt:lpstr>
      <vt:lpstr>O11A国税</vt:lpstr>
      <vt:lpstr>O11B国税 </vt:lpstr>
      <vt:lpstr>O01県財!Print_Area</vt:lpstr>
      <vt:lpstr>O02県財!Print_Area</vt:lpstr>
      <vt:lpstr>O03県財!Print_Area</vt:lpstr>
      <vt:lpstr>O04県財!Print_Area</vt:lpstr>
      <vt:lpstr>O05県財!Print_Area</vt:lpstr>
      <vt:lpstr>O06町村!Print_Area</vt:lpstr>
      <vt:lpstr>O07町村!Print_Area</vt:lpstr>
      <vt:lpstr>O08公債!Print_Area</vt:lpstr>
      <vt:lpstr>O09A町村!Print_Area</vt:lpstr>
      <vt:lpstr>O09B町村!Print_Area</vt:lpstr>
      <vt:lpstr>O10A公企!Print_Area</vt:lpstr>
      <vt:lpstr>O10B公企!Print_Area</vt:lpstr>
      <vt:lpstr>O10C公企!Print_Area</vt:lpstr>
      <vt:lpstr>O10D公企!Print_Area</vt:lpstr>
      <vt:lpstr>O11A国税!Print_Area</vt:lpstr>
      <vt:lpstr>'O11B国税 '!Print_Area</vt:lpstr>
      <vt:lpstr>O01県財!Print_Area_MI</vt:lpstr>
      <vt:lpstr>O02県財!Print_Area_MI</vt:lpstr>
      <vt:lpstr>O03県財!Print_Area_MI</vt:lpstr>
      <vt:lpstr>O04県財!Print_Area_MI</vt:lpstr>
      <vt:lpstr>O05県財!Print_Area_MI</vt:lpstr>
      <vt:lpstr>O06町村!Print_Area_MI</vt:lpstr>
      <vt:lpstr>O07町村!Print_Area_MI</vt:lpstr>
      <vt:lpstr>O08公債!Print_Area_MI</vt:lpstr>
      <vt:lpstr>O09A町村!Print_Area_MI</vt:lpstr>
      <vt:lpstr>O09B町村!Print_Area_MI</vt:lpstr>
      <vt:lpstr>O10A公企!Print_Area_MI</vt:lpstr>
      <vt:lpstr>O10B公企!Print_Area_MI</vt:lpstr>
      <vt:lpstr>O10C公企!Print_Area_MI</vt:lpstr>
      <vt:lpstr>O10D公企!Print_Area_MI</vt:lpstr>
      <vt:lpstr>O11A国税!Print_Area_MI</vt:lpstr>
      <vt:lpstr>'O11B国税 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2018-06-22T06:45:40Z</dcterms:created>
  <dcterms:modified xsi:type="dcterms:W3CDTF">2018-06-22T06:48:43Z</dcterms:modified>
</cp:coreProperties>
</file>