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1035" windowWidth="7395" windowHeight="4500" firstSheet="12" activeTab="21"/>
  </bookViews>
  <sheets>
    <sheet name="S01社保" sheetId="1" r:id="rId1"/>
    <sheet name="S02社保" sheetId="2" r:id="rId2"/>
    <sheet name="S03生保" sheetId="3" r:id="rId3"/>
    <sheet name="S04生保" sheetId="4" r:id="rId4"/>
    <sheet name="S05町村" sheetId="5" r:id="rId5"/>
    <sheet name="S06A施設" sheetId="6" r:id="rId6"/>
    <sheet name="S06B施設" sheetId="7" r:id="rId7"/>
    <sheet name="S06C施設" sheetId="8" r:id="rId8"/>
    <sheet name="S06D施設" sheetId="9" r:id="rId9"/>
    <sheet name="S07手帳" sheetId="10" r:id="rId10"/>
    <sheet name="S08A適用" sheetId="11" r:id="rId11"/>
    <sheet name="S08B給付" sheetId="12" r:id="rId12"/>
    <sheet name="S08C～F" sheetId="13" r:id="rId13"/>
    <sheet name="S09国民" sheetId="14" r:id="rId14"/>
    <sheet name="S10厚生" sheetId="15" r:id="rId15"/>
    <sheet name="S11労災" sheetId="16" r:id="rId16"/>
    <sheet name="S12雇用" sheetId="17" r:id="rId17"/>
    <sheet name="S14船員" sheetId="18" r:id="rId18"/>
    <sheet name="S15組合" sheetId="19" r:id="rId19"/>
    <sheet name="S16町村" sheetId="20" r:id="rId20"/>
    <sheet name="S17厚生" sheetId="21" r:id="rId21"/>
    <sheet name="S18国保" sheetId="22" r:id="rId22"/>
  </sheets>
  <definedNames>
    <definedName name="_Fill" hidden="1">S17厚生!$B$14:$B$70</definedName>
    <definedName name="_Key1" hidden="1">S17厚生!#REF!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Sort" hidden="1">S17厚生!#REF!</definedName>
    <definedName name="_xlnm.Print_Area" localSheetId="0">S01社保!$A$1:$K$69</definedName>
    <definedName name="_xlnm.Print_Area" localSheetId="1">S02社保!$A$1:$K$62</definedName>
    <definedName name="_xlnm.Print_Area" localSheetId="2">S03生保!$A$1:$J$44</definedName>
    <definedName name="_xlnm.Print_Area" localSheetId="3">S04生保!$A$1:$J$34</definedName>
    <definedName name="_xlnm.Print_Area" localSheetId="4">S05町村!$A$1:$J$73</definedName>
    <definedName name="_xlnm.Print_Area" localSheetId="5">S06A施設!$A$1:$L$74</definedName>
    <definedName name="_xlnm.Print_Area" localSheetId="6">S06B施設!$A$1:$L$25</definedName>
    <definedName name="_xlnm.Print_Area" localSheetId="7">S06C施設!$A$1:$L$34</definedName>
    <definedName name="_xlnm.Print_Area" localSheetId="8">S06D施設!$A$1:$L$24</definedName>
    <definedName name="_xlnm.Print_Area" localSheetId="9">S07手帳!$A$1:$K$39</definedName>
    <definedName name="_xlnm.Print_Area" localSheetId="10">S08A適用!$A$1:$K$39</definedName>
    <definedName name="_xlnm.Print_Area" localSheetId="11">S08B給付!$A$1:$N$70</definedName>
    <definedName name="_xlnm.Print_Area" localSheetId="12">'S08C～F'!$A$1:$J$72</definedName>
    <definedName name="_xlnm.Print_Area" localSheetId="13">S09国民!$A$1:$J$72</definedName>
    <definedName name="_xlnm.Print_Area" localSheetId="14">S10厚生!$A$1:$L$45</definedName>
    <definedName name="_xlnm.Print_Area" localSheetId="15">S11労災!$A$1:$L$33</definedName>
    <definedName name="_xlnm.Print_Area" localSheetId="16">S12雇用!$A$1:$K$61</definedName>
    <definedName name="_xlnm.Print_Area" localSheetId="17">S14船員!$A$1:$K$38</definedName>
    <definedName name="_xlnm.Print_Area" localSheetId="18">S15組合!$A$1:$K$22</definedName>
    <definedName name="_xlnm.Print_Area" localSheetId="19">S16町村!$A$1:$K$73</definedName>
    <definedName name="_xlnm.Print_Area" localSheetId="20">S17厚生!$A$1:$I$73</definedName>
    <definedName name="_xlnm.Print_Area" localSheetId="21">S18国保!$A$1:$L$73</definedName>
    <definedName name="Print_Area_MI" localSheetId="0">S01社保!$A$1:$K$69</definedName>
    <definedName name="Print_Area_MI" localSheetId="1">S02社保!$A$1:$K$5</definedName>
    <definedName name="Print_Area_MI" localSheetId="2">S03生保!$A$1:$J$44</definedName>
    <definedName name="Print_Area_MI" localSheetId="3">S04生保!$A$1:$J$34</definedName>
    <definedName name="Print_Area_MI" localSheetId="4">S05町村!$A$1:$J$73</definedName>
    <definedName name="Print_Area_MI" localSheetId="5">S06A施設!$A$1:$L$74</definedName>
    <definedName name="Print_Area_MI" localSheetId="6">S06B施設!$A$1:$L$25</definedName>
    <definedName name="Print_Area_MI" localSheetId="7">S06C施設!$A$1:$L$34</definedName>
    <definedName name="Print_Area_MI" localSheetId="8">S06D施設!$A$1:$L$24</definedName>
    <definedName name="Print_Area_MI" localSheetId="9">S07手帳!$A$1:$K$39</definedName>
    <definedName name="Print_Area_MI" localSheetId="10">S08A適用!$A$1:$K$39</definedName>
    <definedName name="Print_Area_MI" localSheetId="11">S08B給付!$A$1:$N$70</definedName>
    <definedName name="Print_Area_MI" localSheetId="12">'S08C～F'!$A$1:$J$72</definedName>
    <definedName name="Print_Area_MI" localSheetId="13">S09国民!$A$1:$J$72</definedName>
    <definedName name="Print_Area_MI" localSheetId="14">S10厚生!$A$1:$L$45</definedName>
    <definedName name="Print_Area_MI" localSheetId="15">S11労災!$A$1:$L$33</definedName>
    <definedName name="Print_Area_MI" localSheetId="16">S12雇用!$A$1:$K$61</definedName>
    <definedName name="Print_Area_MI" localSheetId="17">S14船員!$A$1:$K$38</definedName>
    <definedName name="Print_Area_MI" localSheetId="18">S15組合!$A$1:$K$22</definedName>
    <definedName name="Print_Area_MI" localSheetId="19">S16町村!$A$1:$K$73</definedName>
    <definedName name="Print_Area_MI" localSheetId="20">S17厚生!$A$1:$I$73</definedName>
    <definedName name="Print_Area_MI" localSheetId="21">S18国保!$A$1:$L$73</definedName>
  </definedNames>
  <calcPr calcId="145621"/>
</workbook>
</file>

<file path=xl/calcChain.xml><?xml version="1.0" encoding="utf-8"?>
<calcChain xmlns="http://schemas.openxmlformats.org/spreadsheetml/2006/main">
  <c r="C12" i="22" l="1"/>
  <c r="D12" i="22"/>
  <c r="E12" i="22"/>
  <c r="G12" i="22"/>
  <c r="H12" i="22"/>
  <c r="I12" i="22"/>
  <c r="J12" i="22"/>
  <c r="K12" i="22"/>
  <c r="L12" i="22"/>
  <c r="F14" i="22"/>
  <c r="F12" i="22" s="1"/>
  <c r="F15" i="22"/>
  <c r="F16" i="22"/>
  <c r="F17" i="22"/>
  <c r="F18" i="22"/>
  <c r="F19" i="22"/>
  <c r="F20" i="22"/>
  <c r="F22" i="22"/>
  <c r="F23" i="22"/>
  <c r="F24" i="22"/>
  <c r="F25" i="22"/>
  <c r="F26" i="22"/>
  <c r="F27" i="22"/>
  <c r="F28" i="22"/>
  <c r="F29" i="22"/>
  <c r="F30" i="22"/>
  <c r="F32" i="22"/>
  <c r="F33" i="22"/>
  <c r="F34" i="22"/>
  <c r="F35" i="22"/>
  <c r="F36" i="22"/>
  <c r="F38" i="22"/>
  <c r="F39" i="22"/>
  <c r="F40" i="22"/>
  <c r="F41" i="22"/>
  <c r="F42" i="22"/>
  <c r="F44" i="22"/>
  <c r="F45" i="22"/>
  <c r="F46" i="22"/>
  <c r="F47" i="22"/>
  <c r="F48" i="22"/>
  <c r="F49" i="22"/>
  <c r="F50" i="22"/>
  <c r="F52" i="22"/>
  <c r="F53" i="22"/>
  <c r="F54" i="22"/>
  <c r="F55" i="22"/>
  <c r="F56" i="22"/>
  <c r="F57" i="22"/>
  <c r="F58" i="22"/>
  <c r="F60" i="22"/>
  <c r="F61" i="22"/>
  <c r="F62" i="22"/>
  <c r="F63" i="22"/>
  <c r="F64" i="22"/>
  <c r="F65" i="22"/>
  <c r="F66" i="22"/>
  <c r="F67" i="22"/>
  <c r="F68" i="22"/>
  <c r="F69" i="22"/>
  <c r="F12" i="21"/>
  <c r="G12" i="21"/>
  <c r="H12" i="21"/>
  <c r="I12" i="21"/>
  <c r="D14" i="21"/>
  <c r="D12" i="21" s="1"/>
  <c r="E14" i="21"/>
  <c r="E12" i="21" s="1"/>
  <c r="D15" i="21"/>
  <c r="E15" i="21"/>
  <c r="D16" i="21"/>
  <c r="E16" i="21"/>
  <c r="D17" i="21"/>
  <c r="E17" i="21"/>
  <c r="D18" i="21"/>
  <c r="E18" i="21"/>
  <c r="D19" i="21"/>
  <c r="E19" i="21"/>
  <c r="D20" i="21"/>
  <c r="E20" i="21"/>
  <c r="D22" i="21"/>
  <c r="E22" i="21"/>
  <c r="D23" i="21"/>
  <c r="E23" i="21"/>
  <c r="D24" i="21"/>
  <c r="E24" i="21"/>
  <c r="D26" i="21"/>
  <c r="E26" i="21"/>
  <c r="D27" i="21"/>
  <c r="E27" i="21"/>
  <c r="D28" i="21"/>
  <c r="E28" i="21"/>
  <c r="D29" i="21"/>
  <c r="E29" i="21"/>
  <c r="D30" i="21"/>
  <c r="E30" i="21"/>
  <c r="D31" i="21"/>
  <c r="E31" i="21"/>
  <c r="D33" i="21"/>
  <c r="E33" i="21"/>
  <c r="D34" i="21"/>
  <c r="E34" i="21"/>
  <c r="D35" i="21"/>
  <c r="E35" i="21"/>
  <c r="D36" i="21"/>
  <c r="E36" i="21"/>
  <c r="D37" i="21"/>
  <c r="E37" i="21"/>
  <c r="D39" i="21"/>
  <c r="E39" i="21"/>
  <c r="D40" i="21"/>
  <c r="E40" i="21"/>
  <c r="D41" i="21"/>
  <c r="E41" i="21"/>
  <c r="D42" i="21"/>
  <c r="E42" i="21"/>
  <c r="D43" i="21"/>
  <c r="E43" i="21"/>
  <c r="D45" i="21"/>
  <c r="E45" i="21"/>
  <c r="D46" i="21"/>
  <c r="E46" i="21"/>
  <c r="D47" i="21"/>
  <c r="E47" i="21"/>
  <c r="D48" i="21"/>
  <c r="E48" i="21"/>
  <c r="D49" i="21"/>
  <c r="E49" i="21"/>
  <c r="D50" i="21"/>
  <c r="E50" i="21"/>
  <c r="D51" i="21"/>
  <c r="E51" i="21"/>
  <c r="D52" i="21"/>
  <c r="E52" i="21"/>
  <c r="D53" i="21"/>
  <c r="E53" i="21"/>
  <c r="D54" i="21"/>
  <c r="E54" i="21"/>
  <c r="D56" i="21"/>
  <c r="E56" i="21"/>
  <c r="D57" i="21"/>
  <c r="E57" i="21"/>
  <c r="D58" i="21"/>
  <c r="E58" i="21"/>
  <c r="D59" i="21"/>
  <c r="E59" i="21"/>
  <c r="D60" i="21"/>
  <c r="E60" i="21"/>
  <c r="D61" i="21"/>
  <c r="E61" i="21"/>
  <c r="D62" i="21"/>
  <c r="E62" i="21"/>
  <c r="D64" i="21"/>
  <c r="E64" i="21"/>
  <c r="D65" i="21"/>
  <c r="E65" i="21"/>
  <c r="D66" i="21"/>
  <c r="E66" i="21"/>
  <c r="D67" i="21"/>
  <c r="E67" i="21"/>
  <c r="D68" i="21"/>
  <c r="E68" i="21"/>
  <c r="D69" i="21"/>
  <c r="E69" i="21"/>
  <c r="D70" i="21"/>
  <c r="E70" i="21"/>
  <c r="D12" i="20"/>
  <c r="E12" i="20"/>
  <c r="G12" i="20"/>
  <c r="H12" i="20"/>
  <c r="I12" i="20"/>
  <c r="J12" i="20"/>
  <c r="K12" i="20"/>
  <c r="F14" i="20"/>
  <c r="F12" i="20" s="1"/>
  <c r="F15" i="20"/>
  <c r="F16" i="20"/>
  <c r="F17" i="20"/>
  <c r="F18" i="20"/>
  <c r="F19" i="20"/>
  <c r="F20" i="20"/>
  <c r="F22" i="20"/>
  <c r="F23" i="20"/>
  <c r="F24" i="20"/>
  <c r="F25" i="20"/>
  <c r="F26" i="20"/>
  <c r="F27" i="20"/>
  <c r="F28" i="20"/>
  <c r="F29" i="20"/>
  <c r="F30" i="20"/>
  <c r="F32" i="20"/>
  <c r="F33" i="20"/>
  <c r="F34" i="20"/>
  <c r="F35" i="20"/>
  <c r="F36" i="20"/>
  <c r="F37" i="20"/>
  <c r="F38" i="20"/>
  <c r="F39" i="20"/>
  <c r="F40" i="20"/>
  <c r="F41" i="20"/>
  <c r="F43" i="20"/>
  <c r="F44" i="20"/>
  <c r="F45" i="20"/>
  <c r="F46" i="20"/>
  <c r="F47" i="20"/>
  <c r="F48" i="20"/>
  <c r="F49" i="20"/>
  <c r="F50" i="20"/>
  <c r="F51" i="20"/>
  <c r="F52" i="20"/>
  <c r="F54" i="20"/>
  <c r="F55" i="20"/>
  <c r="F56" i="20"/>
  <c r="F57" i="20"/>
  <c r="F58" i="20"/>
  <c r="F59" i="20"/>
  <c r="F60" i="20"/>
  <c r="F62" i="20"/>
  <c r="F63" i="20"/>
  <c r="F64" i="20"/>
  <c r="F65" i="20"/>
  <c r="F66" i="20"/>
  <c r="F67" i="20"/>
  <c r="F68" i="20"/>
  <c r="F70" i="20"/>
  <c r="C11" i="19"/>
  <c r="F11" i="19"/>
  <c r="C12" i="19"/>
  <c r="F12" i="19"/>
  <c r="C14" i="19"/>
  <c r="F14" i="19"/>
  <c r="C15" i="19"/>
  <c r="F15" i="19"/>
  <c r="C16" i="19"/>
  <c r="F16" i="19"/>
  <c r="C17" i="19"/>
  <c r="F17" i="19"/>
  <c r="C18" i="19"/>
  <c r="F18" i="19"/>
  <c r="C19" i="19"/>
  <c r="F19" i="19"/>
  <c r="I19" i="19"/>
  <c r="C26" i="18"/>
  <c r="C27" i="18"/>
  <c r="C29" i="18"/>
  <c r="C30" i="18"/>
  <c r="C31" i="18"/>
  <c r="C32" i="18"/>
  <c r="C33" i="18"/>
  <c r="C34" i="18"/>
  <c r="J16" i="17"/>
  <c r="G16" i="17" s="1"/>
  <c r="F16" i="17" s="1"/>
  <c r="J18" i="17"/>
  <c r="G18" i="17" s="1"/>
  <c r="F18" i="17" s="1"/>
  <c r="J19" i="17"/>
  <c r="G19" i="17" s="1"/>
  <c r="F19" i="17" s="1"/>
  <c r="J20" i="17"/>
  <c r="G20" i="17" s="1"/>
  <c r="F20" i="17" s="1"/>
  <c r="J22" i="17"/>
  <c r="G22" i="17" s="1"/>
  <c r="F22" i="17" s="1"/>
  <c r="J23" i="17"/>
  <c r="G23" i="17" s="1"/>
  <c r="F23" i="17" s="1"/>
  <c r="D32" i="17"/>
  <c r="J15" i="17" s="1"/>
  <c r="G15" i="17" s="1"/>
  <c r="F15" i="17" s="1"/>
  <c r="C33" i="17"/>
  <c r="D33" i="17"/>
  <c r="D35" i="17"/>
  <c r="D36" i="17"/>
  <c r="D37" i="17"/>
  <c r="D39" i="17"/>
  <c r="D40" i="17"/>
  <c r="D41" i="17"/>
  <c r="J24" i="17" s="1"/>
  <c r="G24" i="17" s="1"/>
  <c r="F24" i="17" s="1"/>
  <c r="G49" i="17"/>
  <c r="G50" i="17"/>
  <c r="G52" i="17"/>
  <c r="G53" i="17"/>
  <c r="G54" i="17"/>
  <c r="G56" i="17"/>
  <c r="G57" i="17"/>
  <c r="G58" i="17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C13" i="15"/>
  <c r="K13" i="15"/>
  <c r="I13" i="15" s="1"/>
  <c r="L13" i="15"/>
  <c r="J13" i="15" s="1"/>
  <c r="C14" i="15"/>
  <c r="K14" i="15"/>
  <c r="I14" i="15" s="1"/>
  <c r="L14" i="15"/>
  <c r="J14" i="15" s="1"/>
  <c r="C15" i="15"/>
  <c r="K15" i="15"/>
  <c r="I15" i="15" s="1"/>
  <c r="L15" i="15"/>
  <c r="J15" i="15" s="1"/>
  <c r="C16" i="15"/>
  <c r="K16" i="15"/>
  <c r="I16" i="15" s="1"/>
  <c r="L16" i="15"/>
  <c r="J16" i="15" s="1"/>
  <c r="C17" i="15"/>
  <c r="I17" i="15"/>
  <c r="K17" i="15"/>
  <c r="L17" i="15"/>
  <c r="J17" i="15" s="1"/>
  <c r="C18" i="15"/>
  <c r="K18" i="15"/>
  <c r="I18" i="15" s="1"/>
  <c r="L18" i="15"/>
  <c r="J18" i="15" s="1"/>
  <c r="C37" i="15"/>
  <c r="D37" i="15"/>
  <c r="C38" i="15"/>
  <c r="D38" i="15"/>
  <c r="C39" i="15"/>
  <c r="D39" i="15"/>
  <c r="C40" i="15"/>
  <c r="D40" i="15"/>
  <c r="C41" i="15"/>
  <c r="D41" i="15"/>
  <c r="C42" i="15"/>
  <c r="D42" i="15"/>
  <c r="C13" i="14"/>
  <c r="H13" i="14"/>
  <c r="G13" i="14" s="1"/>
  <c r="C14" i="14"/>
  <c r="H14" i="14"/>
  <c r="G14" i="14" s="1"/>
  <c r="C15" i="14"/>
  <c r="H15" i="14"/>
  <c r="G15" i="14" s="1"/>
  <c r="C16" i="14"/>
  <c r="H16" i="14"/>
  <c r="G16" i="14" s="1"/>
  <c r="C18" i="14"/>
  <c r="H18" i="14"/>
  <c r="G18" i="14" s="1"/>
  <c r="C19" i="14"/>
  <c r="H19" i="14"/>
  <c r="G19" i="14" s="1"/>
  <c r="C20" i="14"/>
  <c r="H20" i="14"/>
  <c r="G20" i="14" s="1"/>
  <c r="C21" i="14"/>
  <c r="H21" i="14"/>
  <c r="G21" i="14" s="1"/>
  <c r="C22" i="14"/>
  <c r="H22" i="14"/>
  <c r="G22" i="14" s="1"/>
  <c r="E46" i="14"/>
  <c r="E48" i="14"/>
  <c r="E49" i="14"/>
  <c r="E50" i="14"/>
  <c r="E51" i="14"/>
  <c r="E52" i="14"/>
  <c r="C13" i="13"/>
  <c r="D13" i="13"/>
  <c r="C14" i="13"/>
  <c r="D14" i="13"/>
  <c r="C15" i="13"/>
  <c r="D15" i="13"/>
  <c r="C16" i="13"/>
  <c r="D16" i="13"/>
  <c r="C18" i="13"/>
  <c r="D18" i="13"/>
  <c r="C19" i="13"/>
  <c r="D19" i="13"/>
  <c r="C20" i="13"/>
  <c r="D20" i="13"/>
  <c r="C21" i="13"/>
  <c r="D21" i="13"/>
  <c r="C22" i="13"/>
  <c r="D22" i="13"/>
  <c r="C24" i="13"/>
  <c r="D24" i="13"/>
  <c r="C25" i="13"/>
  <c r="D25" i="13"/>
  <c r="C26" i="13"/>
  <c r="D26" i="13"/>
  <c r="C27" i="13"/>
  <c r="D27" i="13"/>
  <c r="C29" i="13"/>
  <c r="D29" i="13"/>
  <c r="C30" i="13"/>
  <c r="D30" i="13"/>
  <c r="C31" i="13"/>
  <c r="D31" i="13"/>
  <c r="C32" i="13"/>
  <c r="D32" i="13"/>
  <c r="C33" i="13"/>
  <c r="D33" i="13"/>
  <c r="C60" i="13"/>
  <c r="D60" i="13"/>
  <c r="C61" i="13"/>
  <c r="D61" i="13"/>
  <c r="C62" i="13"/>
  <c r="D62" i="13"/>
  <c r="C63" i="13"/>
  <c r="D63" i="13"/>
  <c r="C65" i="13"/>
  <c r="D65" i="13"/>
  <c r="C66" i="13"/>
  <c r="D66" i="13"/>
  <c r="C67" i="13"/>
  <c r="D67" i="13"/>
  <c r="C69" i="13"/>
  <c r="D69" i="13"/>
  <c r="C16" i="12"/>
  <c r="D16" i="12"/>
  <c r="C17" i="12"/>
  <c r="D17" i="12"/>
  <c r="C18" i="12"/>
  <c r="D18" i="12"/>
  <c r="C19" i="12"/>
  <c r="D19" i="12"/>
  <c r="D21" i="12"/>
  <c r="G21" i="12"/>
  <c r="C21" i="12" s="1"/>
  <c r="C22" i="12"/>
  <c r="D22" i="12"/>
  <c r="C23" i="12"/>
  <c r="D23" i="12"/>
  <c r="C24" i="12"/>
  <c r="D24" i="12"/>
  <c r="C25" i="12"/>
  <c r="D25" i="12"/>
  <c r="C28" i="12"/>
  <c r="D28" i="12"/>
  <c r="C29" i="12"/>
  <c r="D29" i="12"/>
  <c r="C30" i="12"/>
  <c r="D30" i="12"/>
  <c r="C31" i="12"/>
  <c r="D31" i="12"/>
  <c r="C33" i="12"/>
  <c r="D33" i="12"/>
  <c r="C34" i="12"/>
  <c r="D34" i="12"/>
  <c r="C35" i="12"/>
  <c r="D35" i="12"/>
  <c r="C36" i="12"/>
  <c r="D36" i="12"/>
  <c r="C37" i="12"/>
  <c r="D37" i="12"/>
  <c r="D17" i="11"/>
  <c r="G17" i="11"/>
  <c r="D18" i="11"/>
  <c r="G18" i="11"/>
  <c r="D19" i="11"/>
  <c r="G19" i="11"/>
  <c r="D21" i="11"/>
  <c r="G21" i="11"/>
  <c r="D22" i="11"/>
  <c r="G22" i="11"/>
  <c r="D23" i="11"/>
  <c r="G23" i="11"/>
  <c r="D25" i="11"/>
  <c r="G25" i="11"/>
  <c r="D26" i="11"/>
  <c r="G26" i="11"/>
  <c r="D27" i="11"/>
  <c r="G27" i="11"/>
  <c r="D28" i="11"/>
  <c r="G28" i="11"/>
  <c r="D30" i="11"/>
  <c r="G30" i="11"/>
  <c r="D31" i="11"/>
  <c r="G31" i="11"/>
  <c r="E32" i="11"/>
  <c r="D32" i="11" s="1"/>
  <c r="F32" i="11"/>
  <c r="H32" i="11"/>
  <c r="G32" i="11" s="1"/>
  <c r="I32" i="11"/>
  <c r="D34" i="11"/>
  <c r="G34" i="11"/>
  <c r="D35" i="11"/>
  <c r="G35" i="11"/>
  <c r="D36" i="11"/>
  <c r="G36" i="11"/>
  <c r="E12" i="10"/>
  <c r="E13" i="10"/>
  <c r="E14" i="10"/>
  <c r="E15" i="10"/>
  <c r="E17" i="10"/>
  <c r="E18" i="10"/>
  <c r="E19" i="10"/>
  <c r="E20" i="10"/>
  <c r="E22" i="10"/>
  <c r="E23" i="10"/>
  <c r="E24" i="10"/>
  <c r="E26" i="10"/>
  <c r="E27" i="10"/>
  <c r="F28" i="10"/>
  <c r="G28" i="10"/>
  <c r="H28" i="10"/>
  <c r="I28" i="10"/>
  <c r="J28" i="10"/>
  <c r="K28" i="10"/>
  <c r="E30" i="10"/>
  <c r="E28" i="10" s="1"/>
  <c r="E31" i="10"/>
  <c r="E32" i="10"/>
  <c r="E34" i="10"/>
  <c r="E35" i="10"/>
  <c r="C12" i="9"/>
  <c r="J12" i="9"/>
  <c r="C13" i="9"/>
  <c r="J13" i="9"/>
  <c r="C14" i="9"/>
  <c r="J14" i="9"/>
  <c r="C15" i="9"/>
  <c r="J15" i="9"/>
  <c r="C16" i="9"/>
  <c r="J16" i="9"/>
  <c r="C17" i="9"/>
  <c r="J17" i="9"/>
  <c r="F18" i="9"/>
  <c r="G18" i="9"/>
  <c r="I18" i="9"/>
  <c r="K18" i="9"/>
  <c r="L18" i="9"/>
  <c r="C20" i="9"/>
  <c r="C18" i="9" s="1"/>
  <c r="J20" i="9"/>
  <c r="J18" i="9" s="1"/>
  <c r="C21" i="9"/>
  <c r="C12" i="8"/>
  <c r="C13" i="8"/>
  <c r="C14" i="8"/>
  <c r="C15" i="8"/>
  <c r="C16" i="8"/>
  <c r="C17" i="8"/>
  <c r="E18" i="8"/>
  <c r="F18" i="8"/>
  <c r="G18" i="8"/>
  <c r="H18" i="8"/>
  <c r="I18" i="8"/>
  <c r="J18" i="8"/>
  <c r="C20" i="8"/>
  <c r="C18" i="8" s="1"/>
  <c r="C21" i="8"/>
  <c r="C22" i="8"/>
  <c r="C23" i="8"/>
  <c r="C24" i="8"/>
  <c r="C25" i="8"/>
  <c r="C27" i="8"/>
  <c r="C12" i="7"/>
  <c r="J12" i="7"/>
  <c r="C13" i="7"/>
  <c r="J13" i="7"/>
  <c r="C14" i="7"/>
  <c r="J14" i="7"/>
  <c r="C15" i="7"/>
  <c r="J15" i="7"/>
  <c r="C16" i="7"/>
  <c r="J16" i="7"/>
  <c r="C17" i="7"/>
  <c r="J17" i="7"/>
  <c r="E18" i="7"/>
  <c r="C18" i="7" s="1"/>
  <c r="F18" i="7"/>
  <c r="G18" i="7"/>
  <c r="H18" i="7"/>
  <c r="I18" i="7"/>
  <c r="J18" i="7"/>
  <c r="K18" i="7"/>
  <c r="L18" i="7"/>
  <c r="C20" i="7"/>
  <c r="J20" i="7"/>
  <c r="C21" i="7"/>
  <c r="J21" i="7"/>
  <c r="C22" i="7"/>
  <c r="J22" i="7"/>
  <c r="C23" i="7"/>
  <c r="C13" i="6"/>
  <c r="C14" i="6"/>
  <c r="C15" i="6"/>
  <c r="C16" i="6"/>
  <c r="C17" i="6"/>
  <c r="C18" i="6"/>
  <c r="E19" i="6"/>
  <c r="G19" i="6"/>
  <c r="I19" i="6"/>
  <c r="J19" i="6"/>
  <c r="K19" i="6"/>
  <c r="L19" i="6"/>
  <c r="C21" i="6"/>
  <c r="C19" i="6" s="1"/>
  <c r="C22" i="6"/>
  <c r="C23" i="6"/>
  <c r="C24" i="6"/>
  <c r="C25" i="6"/>
  <c r="C26" i="6"/>
  <c r="C27" i="6"/>
  <c r="C28" i="6"/>
  <c r="C29" i="6"/>
  <c r="C30" i="6"/>
  <c r="C39" i="6"/>
  <c r="J39" i="6"/>
  <c r="C40" i="6"/>
  <c r="J40" i="6"/>
  <c r="C41" i="6"/>
  <c r="J41" i="6"/>
  <c r="C42" i="6"/>
  <c r="J42" i="6"/>
  <c r="C43" i="6"/>
  <c r="J43" i="6"/>
  <c r="C44" i="6"/>
  <c r="J44" i="6"/>
  <c r="E45" i="6"/>
  <c r="G45" i="6"/>
  <c r="I45" i="6"/>
  <c r="K45" i="6"/>
  <c r="L45" i="6"/>
  <c r="C47" i="6"/>
  <c r="C45" i="6" s="1"/>
  <c r="J47" i="6"/>
  <c r="J45" i="6" s="1"/>
  <c r="C48" i="6"/>
  <c r="J48" i="6"/>
  <c r="C49" i="6"/>
  <c r="C50" i="6"/>
  <c r="C51" i="6"/>
  <c r="J51" i="6"/>
  <c r="C52" i="6"/>
  <c r="J52" i="6"/>
  <c r="C53" i="6"/>
  <c r="J53" i="6"/>
  <c r="C62" i="6"/>
  <c r="J62" i="6"/>
  <c r="C63" i="6"/>
  <c r="J63" i="6"/>
  <c r="C64" i="6"/>
  <c r="J64" i="6"/>
  <c r="C65" i="6"/>
  <c r="J65" i="6"/>
  <c r="C66" i="6"/>
  <c r="J66" i="6"/>
  <c r="C67" i="6"/>
  <c r="J67" i="6"/>
  <c r="E68" i="6"/>
  <c r="G68" i="6"/>
  <c r="I68" i="6"/>
  <c r="K68" i="6"/>
  <c r="L68" i="6"/>
  <c r="C70" i="6"/>
  <c r="C68" i="6" s="1"/>
  <c r="J70" i="6"/>
  <c r="J68" i="6" s="1"/>
  <c r="C71" i="6"/>
  <c r="J71" i="6"/>
  <c r="C12" i="5"/>
  <c r="D12" i="5"/>
  <c r="E12" i="5"/>
  <c r="G12" i="5"/>
  <c r="H12" i="5"/>
  <c r="I12" i="5"/>
  <c r="C11" i="4"/>
  <c r="C12" i="4"/>
  <c r="C13" i="4"/>
  <c r="C14" i="4"/>
  <c r="C22" i="4"/>
  <c r="C23" i="4"/>
  <c r="C24" i="4"/>
  <c r="C25" i="4"/>
  <c r="C27" i="4"/>
  <c r="C28" i="4"/>
  <c r="C29" i="4"/>
  <c r="C12" i="3"/>
  <c r="C13" i="3"/>
  <c r="C15" i="3"/>
  <c r="C17" i="3"/>
  <c r="C18" i="3"/>
  <c r="C19" i="3"/>
  <c r="C35" i="3"/>
  <c r="C36" i="3"/>
  <c r="C38" i="3"/>
  <c r="C39" i="3"/>
  <c r="C40" i="3"/>
  <c r="F15" i="2"/>
  <c r="G15" i="2"/>
  <c r="F21" i="2"/>
  <c r="F19" i="2" s="1"/>
  <c r="G21" i="2"/>
  <c r="G19" i="2" s="1"/>
  <c r="H21" i="2"/>
  <c r="H19" i="2" s="1"/>
  <c r="H17" i="2" s="1"/>
  <c r="H15" i="2" s="1"/>
  <c r="I21" i="2"/>
  <c r="I19" i="2" s="1"/>
  <c r="J21" i="2"/>
  <c r="J19" i="2" s="1"/>
  <c r="J17" i="2" s="1"/>
  <c r="J15" i="2" s="1"/>
  <c r="K21" i="2"/>
  <c r="K19" i="2" s="1"/>
  <c r="K17" i="2" s="1"/>
  <c r="K15" i="2" s="1"/>
  <c r="F28" i="2"/>
  <c r="G28" i="2"/>
  <c r="H28" i="2"/>
  <c r="I28" i="2"/>
  <c r="J28" i="2"/>
  <c r="K28" i="2"/>
  <c r="G39" i="2"/>
  <c r="H39" i="2"/>
  <c r="J39" i="2"/>
  <c r="K39" i="2"/>
  <c r="F50" i="2"/>
  <c r="G52" i="2"/>
  <c r="G50" i="2" s="1"/>
  <c r="H52" i="2"/>
  <c r="I52" i="2"/>
  <c r="I50" i="2" s="1"/>
  <c r="J52" i="2"/>
  <c r="J50" i="2" s="1"/>
  <c r="K52" i="2"/>
  <c r="K50" i="2" s="1"/>
  <c r="F17" i="1"/>
  <c r="F16" i="1" s="1"/>
  <c r="F14" i="1" s="1"/>
  <c r="G17" i="1"/>
  <c r="G16" i="1" s="1"/>
  <c r="G14" i="1" s="1"/>
  <c r="H17" i="1"/>
  <c r="H16" i="1" s="1"/>
  <c r="H14" i="1" s="1"/>
  <c r="I17" i="1"/>
  <c r="I16" i="1" s="1"/>
  <c r="I14" i="1" s="1"/>
  <c r="J17" i="1"/>
  <c r="J16" i="1" s="1"/>
  <c r="J14" i="1" s="1"/>
  <c r="K17" i="1"/>
  <c r="K16" i="1" s="1"/>
  <c r="K14" i="1" s="1"/>
  <c r="F22" i="1"/>
  <c r="G22" i="1"/>
  <c r="H22" i="1"/>
  <c r="I22" i="1"/>
  <c r="J22" i="1"/>
  <c r="K22" i="1"/>
  <c r="F28" i="1"/>
  <c r="G28" i="1"/>
  <c r="H28" i="1"/>
  <c r="I28" i="1"/>
  <c r="J28" i="1"/>
  <c r="K28" i="1"/>
  <c r="F37" i="1"/>
  <c r="G37" i="1"/>
  <c r="H37" i="1"/>
  <c r="I37" i="1"/>
  <c r="J37" i="1"/>
  <c r="K37" i="1"/>
  <c r="F44" i="1"/>
  <c r="F42" i="1" s="1"/>
  <c r="G44" i="1"/>
  <c r="G42" i="1" s="1"/>
  <c r="F45" i="1"/>
  <c r="G45" i="1"/>
  <c r="H45" i="1"/>
  <c r="H44" i="1" s="1"/>
  <c r="H42" i="1" s="1"/>
  <c r="I45" i="1"/>
  <c r="I44" i="1" s="1"/>
  <c r="I42" i="1" s="1"/>
  <c r="J45" i="1"/>
  <c r="J44" i="1" s="1"/>
  <c r="J42" i="1" s="1"/>
  <c r="K45" i="1"/>
  <c r="K44" i="1" s="1"/>
  <c r="K42" i="1" s="1"/>
  <c r="F50" i="1"/>
  <c r="G50" i="1"/>
  <c r="H50" i="1"/>
  <c r="I50" i="1"/>
  <c r="J50" i="1"/>
  <c r="K50" i="1"/>
  <c r="F56" i="1"/>
  <c r="G56" i="1"/>
  <c r="H56" i="1"/>
  <c r="I56" i="1"/>
  <c r="J56" i="1"/>
  <c r="K56" i="1"/>
  <c r="F65" i="1"/>
  <c r="G65" i="1"/>
  <c r="H65" i="1"/>
  <c r="I65" i="1"/>
  <c r="J65" i="1"/>
  <c r="K65" i="1"/>
  <c r="I17" i="2" l="1"/>
  <c r="I15" i="2" s="1"/>
</calcChain>
</file>

<file path=xl/sharedStrings.xml><?xml version="1.0" encoding="utf-8"?>
<sst xmlns="http://schemas.openxmlformats.org/spreadsheetml/2006/main" count="2073" uniqueCount="721">
  <si>
    <t>Ｓ-01 社会保障の負担額(県内社会保障基金の受取額)</t>
  </si>
  <si>
    <t xml:space="preserve">  社会保障基金が県内分として受け取った負担額である。国民年金，国民健康保険，</t>
  </si>
  <si>
    <t>農業者年金基金については加入者は雇用者ではないが，負担額を便宜上｢雇用者負担｣</t>
  </si>
  <si>
    <t>に計上した。本表の分類は，S-02 社会保障の給付額部分と対応している。</t>
  </si>
  <si>
    <t>単位:百万円</t>
  </si>
  <si>
    <t>1993</t>
  </si>
  <si>
    <t>1994</t>
  </si>
  <si>
    <t>1995</t>
  </si>
  <si>
    <t>1996</t>
  </si>
  <si>
    <t xml:space="preserve"> 1997</t>
  </si>
  <si>
    <t xml:space="preserve"> 1998</t>
  </si>
  <si>
    <t xml:space="preserve"> 平成 5年度</t>
  </si>
  <si>
    <t xml:space="preserve"> 平成 6年度</t>
  </si>
  <si>
    <t xml:space="preserve"> 平成 7年度</t>
  </si>
  <si>
    <t xml:space="preserve"> 平成 8年度</t>
  </si>
  <si>
    <t xml:space="preserve"> 平成 9年度</t>
  </si>
  <si>
    <t xml:space="preserve"> 平成10年度</t>
  </si>
  <si>
    <t xml:space="preserve">      負担額 総数</t>
  </si>
  <si>
    <t xml:space="preserve"> １．特別会計</t>
  </si>
  <si>
    <t>　   (1) 厚生保険(除児童手当)</t>
  </si>
  <si>
    <t xml:space="preserve">        　a 健康保険</t>
  </si>
  <si>
    <t xml:space="preserve">          b 厚生年金</t>
  </si>
  <si>
    <t xml:space="preserve">  　 (2) 国民年金</t>
  </si>
  <si>
    <t xml:space="preserve">     (3) 労働保険</t>
  </si>
  <si>
    <t xml:space="preserve">        　a 労災保険</t>
  </si>
  <si>
    <t xml:space="preserve">      　  b 雇用保険</t>
  </si>
  <si>
    <t xml:space="preserve">     (4) 船員保険</t>
  </si>
  <si>
    <t xml:space="preserve"> ２．国民健康保険</t>
  </si>
  <si>
    <t xml:space="preserve"> ３．共済組合</t>
  </si>
  <si>
    <t xml:space="preserve">     (1) 国家公務員共済組合</t>
  </si>
  <si>
    <t xml:space="preserve"> 　  (2) 地方公務員共済組合</t>
  </si>
  <si>
    <t>　   (3) 旧公共企業体共済組合</t>
  </si>
  <si>
    <t xml:space="preserve">     (4) その他</t>
  </si>
  <si>
    <t xml:space="preserve"> ４．組合管掌健康保険</t>
  </si>
  <si>
    <t xml:space="preserve"> ５．児童手当</t>
  </si>
  <si>
    <t xml:space="preserve"> ６．基      金</t>
  </si>
  <si>
    <t xml:space="preserve">     (1) 年金基金</t>
  </si>
  <si>
    <t xml:space="preserve">     (2) 災害補償基金</t>
  </si>
  <si>
    <t xml:space="preserve">      うち雇用者負担額 総数</t>
  </si>
  <si>
    <t>資料：県統計課「県民経済計算」</t>
  </si>
  <si>
    <t>－</t>
    <phoneticPr fontId="2"/>
  </si>
  <si>
    <t>|::</t>
  </si>
  <si>
    <t>うち 公務災害補償</t>
  </si>
  <si>
    <t>Ｃ．無基金雇用者福祉給付</t>
  </si>
  <si>
    <t>うち 恩給</t>
  </si>
  <si>
    <t>Ｂ．社会扶助金</t>
  </si>
  <si>
    <t xml:space="preserve">   ７．基      金</t>
  </si>
  <si>
    <t xml:space="preserve">   ６．児童手当</t>
  </si>
  <si>
    <t xml:space="preserve">   ５．組合管掌健康保険</t>
  </si>
  <si>
    <t xml:space="preserve">   ４．共済組合</t>
  </si>
  <si>
    <t xml:space="preserve">   ３．老人保健医療</t>
  </si>
  <si>
    <t xml:space="preserve">   ２．国民健康保険</t>
  </si>
  <si>
    <t xml:space="preserve">    (4) 船員保険</t>
  </si>
  <si>
    <t xml:space="preserve">   １．特別会計</t>
  </si>
  <si>
    <t>Ａ．社会保障給付額</t>
  </si>
  <si>
    <t xml:space="preserve">      給付額 総数</t>
  </si>
  <si>
    <t>1997</t>
  </si>
  <si>
    <t xml:space="preserve">          単位:百万円</t>
  </si>
  <si>
    <t xml:space="preserve">          </t>
    <phoneticPr fontId="2"/>
  </si>
  <si>
    <t>保障の負担額部分と対応している。</t>
  </si>
  <si>
    <t>生活保護，恩給等の社会扶助金である。本表の分類は，S-01 社会</t>
  </si>
  <si>
    <t xml:space="preserve">  県民が県内及び県外の社会保障基金から受け取った給付額及び</t>
  </si>
  <si>
    <t>Ｓ-02 社会保障関係の給付額(県民の受取額)</t>
  </si>
  <si>
    <t>資料：県社会福祉課</t>
  </si>
  <si>
    <t>注）平均して集計した数字なので,内訳とは必ずしも一致しない。</t>
    <phoneticPr fontId="2"/>
  </si>
  <si>
    <t>　　11　  1999</t>
  </si>
  <si>
    <t>　　10　  1998</t>
  </si>
  <si>
    <t>　　 9　  1997</t>
  </si>
  <si>
    <t>　　 8　  1996</t>
  </si>
  <si>
    <t>　　 7　  1995</t>
  </si>
  <si>
    <t xml:space="preserve">平成 2　  1990  </t>
  </si>
  <si>
    <t>　　60　  1985</t>
  </si>
  <si>
    <t>昭和55年度1980</t>
  </si>
  <si>
    <t xml:space="preserve"> ない世帯</t>
  </si>
  <si>
    <t xml:space="preserve"> る世帯</t>
  </si>
  <si>
    <t>就業者</t>
  </si>
  <si>
    <t>内職者</t>
    <phoneticPr fontId="2"/>
  </si>
  <si>
    <t>日雇労働者</t>
    <phoneticPr fontId="2"/>
  </si>
  <si>
    <t>常用勤労者</t>
    <phoneticPr fontId="2"/>
  </si>
  <si>
    <t>総 数</t>
  </si>
  <si>
    <t>停止中</t>
    <phoneticPr fontId="2"/>
  </si>
  <si>
    <t xml:space="preserve"> る者のい</t>
  </si>
  <si>
    <t>働いてい</t>
  </si>
  <si>
    <t>その他の</t>
  </si>
  <si>
    <t>　注）</t>
  </si>
  <si>
    <t>年度</t>
  </si>
  <si>
    <t xml:space="preserve">  働いてい</t>
  </si>
  <si>
    <t xml:space="preserve"> 世帯員が</t>
  </si>
  <si>
    <t>世帯主が働いている世帯</t>
  </si>
  <si>
    <t xml:space="preserve">          単位：世帯</t>
    <phoneticPr fontId="2"/>
  </si>
  <si>
    <t>Ｂ．労働力類型別被保護世帯数</t>
  </si>
  <si>
    <t>注3)平均して集計した数字なので,内訳とは必ずしも一致しない。</t>
    <phoneticPr fontId="2"/>
  </si>
  <si>
    <t xml:space="preserve">    18歳未満の者がいる世帯。</t>
  </si>
  <si>
    <t>注2)配偶者のいない20歳以上60歳未満の女子と20歳未満のその子のみの世帯,又はこれらに</t>
    <phoneticPr fontId="2"/>
  </si>
  <si>
    <t>注1)男子65歳以上,女子60歳以上の者のみの世帯,又はこれらに18歳未満の者がいる世帯。</t>
    <phoneticPr fontId="2"/>
  </si>
  <si>
    <t>　の世帯</t>
  </si>
  <si>
    <t xml:space="preserve">  障害世帯</t>
  </si>
  <si>
    <t xml:space="preserve"> 母子世帯</t>
  </si>
  <si>
    <t xml:space="preserve"> 高年齢世帯</t>
  </si>
  <si>
    <t xml:space="preserve">   総 数</t>
  </si>
  <si>
    <t>　その他</t>
  </si>
  <si>
    <t xml:space="preserve">  傷病</t>
  </si>
  <si>
    <t xml:space="preserve">  注2）</t>
  </si>
  <si>
    <t xml:space="preserve">  注1）</t>
  </si>
  <si>
    <t xml:space="preserve"> 注3）</t>
  </si>
  <si>
    <t>　 　年度</t>
  </si>
  <si>
    <t>　 ２人以上の世帯</t>
  </si>
  <si>
    <t>単身者世帯</t>
  </si>
  <si>
    <t>Ａ．世帯類型別被保護世帯数（停止中を除く）</t>
  </si>
  <si>
    <t>Ｓ-03 生活保護被保護世帯</t>
  </si>
  <si>
    <t xml:space="preserve">        資料：県社会福祉課</t>
    <phoneticPr fontId="2"/>
  </si>
  <si>
    <t xml:space="preserve">        注）被保護人員の総数は,平均の集計値のため，内訳とは必ずしも一致しない。又停止中の者を含む。</t>
    <rPh sb="10" eb="11">
      <t>ヒ</t>
    </rPh>
    <rPh sb="11" eb="13">
      <t>ホゴ</t>
    </rPh>
    <rPh sb="13" eb="15">
      <t>ジンイン</t>
    </rPh>
    <rPh sb="16" eb="18">
      <t>ソウスウ</t>
    </rPh>
    <rPh sb="44" eb="45">
      <t>マタ</t>
    </rPh>
    <rPh sb="45" eb="48">
      <t>テイシチュウ</t>
    </rPh>
    <rPh sb="49" eb="50">
      <t>モノ</t>
    </rPh>
    <rPh sb="51" eb="52">
      <t>フク</t>
    </rPh>
    <phoneticPr fontId="2"/>
  </si>
  <si>
    <t>（百万円）</t>
  </si>
  <si>
    <t xml:space="preserve">  保護費</t>
  </si>
  <si>
    <t>（人）</t>
  </si>
  <si>
    <t xml:space="preserve">          被保護人員</t>
  </si>
  <si>
    <t>葬祭扶助</t>
  </si>
  <si>
    <t>生業扶助</t>
    <phoneticPr fontId="2"/>
  </si>
  <si>
    <t>出産扶助</t>
    <phoneticPr fontId="2"/>
  </si>
  <si>
    <t>医療扶助</t>
    <phoneticPr fontId="2"/>
  </si>
  <si>
    <t>教育扶助</t>
    <phoneticPr fontId="2"/>
  </si>
  <si>
    <t>住宅扶助</t>
    <phoneticPr fontId="2"/>
  </si>
  <si>
    <t>生活扶助</t>
    <phoneticPr fontId="2"/>
  </si>
  <si>
    <t>注)総 数</t>
  </si>
  <si>
    <t>Ｓ-04 扶助の種類別生活保護被保護人員及び保護費</t>
  </si>
  <si>
    <t>注）県,市町村別に平均し,集計した数字なので,県計とは必ずしも一致しない。</t>
    <phoneticPr fontId="2"/>
  </si>
  <si>
    <t>北 山 村</t>
  </si>
  <si>
    <t>本 宮 町</t>
  </si>
  <si>
    <t>熊野川町</t>
  </si>
  <si>
    <t>古座川町</t>
  </si>
  <si>
    <t>古 座 町</t>
  </si>
  <si>
    <t>太 地 町</t>
  </si>
  <si>
    <t>那智勝浦町</t>
  </si>
  <si>
    <t>串 本 町</t>
  </si>
  <si>
    <t>すさみ町</t>
  </si>
  <si>
    <t>日置川町</t>
  </si>
  <si>
    <t>上富田町</t>
  </si>
  <si>
    <t>大 塔 村</t>
  </si>
  <si>
    <t>中辺路町</t>
  </si>
  <si>
    <t>白 浜 町</t>
  </si>
  <si>
    <t>印 南 町</t>
  </si>
  <si>
    <t>南 部 町</t>
  </si>
  <si>
    <t>南部川村</t>
  </si>
  <si>
    <t>龍 神 村</t>
  </si>
  <si>
    <t>美 山 村</t>
  </si>
  <si>
    <t>中 津 村</t>
  </si>
  <si>
    <t>川 辺 町</t>
  </si>
  <si>
    <t>由 良 町</t>
  </si>
  <si>
    <t>日 高 町</t>
  </si>
  <si>
    <t>美 浜 町</t>
  </si>
  <si>
    <t>清 水 町</t>
  </si>
  <si>
    <t>金 屋 町</t>
  </si>
  <si>
    <t>吉 備 町</t>
  </si>
  <si>
    <t>広 川 町</t>
  </si>
  <si>
    <t>湯 浅 町</t>
  </si>
  <si>
    <t>花 園 村</t>
  </si>
  <si>
    <t>高 野 町</t>
  </si>
  <si>
    <t>九度山町</t>
  </si>
  <si>
    <t>高野口町</t>
  </si>
  <si>
    <t>かつらぎ町</t>
  </si>
  <si>
    <t>岩 出 町</t>
  </si>
  <si>
    <t>貴志川町</t>
  </si>
  <si>
    <t>桃 山 町</t>
  </si>
  <si>
    <t>那 賀 町</t>
  </si>
  <si>
    <t>粉 河 町</t>
  </si>
  <si>
    <t>打 田 町</t>
  </si>
  <si>
    <t>美 里 町</t>
  </si>
  <si>
    <t>野 上 町</t>
  </si>
  <si>
    <t>下 津 町</t>
  </si>
  <si>
    <t>新 宮 市</t>
  </si>
  <si>
    <t>田 辺 市</t>
  </si>
  <si>
    <t>御 坊 市</t>
  </si>
  <si>
    <t>有 田 市</t>
  </si>
  <si>
    <t>橋 本 市</t>
  </si>
  <si>
    <t>海 南 市</t>
  </si>
  <si>
    <t>和歌山市</t>
  </si>
  <si>
    <t>県計(注</t>
  </si>
  <si>
    <t>人</t>
  </si>
  <si>
    <t>世帯</t>
  </si>
  <si>
    <t xml:space="preserve"> 平成11年度</t>
  </si>
  <si>
    <t xml:space="preserve"> 1999</t>
  </si>
  <si>
    <t xml:space="preserve"> 1996</t>
  </si>
  <si>
    <t xml:space="preserve">  市町村</t>
  </si>
  <si>
    <t xml:space="preserve">          被保護人員(停止中を含む)</t>
  </si>
  <si>
    <t xml:space="preserve">          被保護世帯(停止中を含む)</t>
  </si>
  <si>
    <t>被保護世帯数及び被保護人員数は年度平均値</t>
  </si>
  <si>
    <t>Ｓ-05 市町村別生活保護の状況</t>
  </si>
  <si>
    <t>資料：県障害福祉課</t>
  </si>
  <si>
    <t>－</t>
    <phoneticPr fontId="2"/>
  </si>
  <si>
    <t>知的障害者授産施設</t>
  </si>
  <si>
    <t>知的障害者更生施設</t>
  </si>
  <si>
    <t xml:space="preserve">      12   2000</t>
  </si>
  <si>
    <t xml:space="preserve">      11   1999</t>
  </si>
  <si>
    <t xml:space="preserve">      10   1998</t>
  </si>
  <si>
    <t xml:space="preserve">       9   1997</t>
  </si>
  <si>
    <t xml:space="preserve">       8   1996</t>
  </si>
  <si>
    <t xml:space="preserve">       7   1995</t>
  </si>
  <si>
    <t xml:space="preserve">  平成 6年 1994</t>
  </si>
  <si>
    <t>所</t>
  </si>
  <si>
    <t xml:space="preserve">   女</t>
  </si>
  <si>
    <t xml:space="preserve">   男</t>
  </si>
  <si>
    <t xml:space="preserve"> その他</t>
  </si>
  <si>
    <t xml:space="preserve">  法人</t>
  </si>
  <si>
    <t xml:space="preserve"> 市町村</t>
  </si>
  <si>
    <t xml:space="preserve">   県</t>
  </si>
  <si>
    <t xml:space="preserve">   国</t>
  </si>
  <si>
    <t xml:space="preserve"> 総 数</t>
  </si>
  <si>
    <t>定 員</t>
  </si>
  <si>
    <t xml:space="preserve">   施設の種類</t>
  </si>
  <si>
    <t xml:space="preserve"> 在所者</t>
  </si>
  <si>
    <t>施設数</t>
  </si>
  <si>
    <t xml:space="preserve">    知的障害者援護施設( 4月 1日現在)</t>
  </si>
  <si>
    <t>注）国立の重症心身障害児施設を除く。</t>
  </si>
  <si>
    <t>重症心身障害児施設</t>
  </si>
  <si>
    <t>肢体不自由児通園施設</t>
  </si>
  <si>
    <t>肢体不自由児施設</t>
  </si>
  <si>
    <t>ろうあ児施設</t>
  </si>
  <si>
    <t>盲児施設</t>
  </si>
  <si>
    <t>知的障害児通園施設</t>
  </si>
  <si>
    <t>知的障害児施設</t>
  </si>
  <si>
    <t xml:space="preserve"> 注）</t>
  </si>
  <si>
    <t xml:space="preserve">    児童福祉施設( 4月 1日現在)</t>
  </si>
  <si>
    <t>盲人ホーム</t>
  </si>
  <si>
    <t>聴覚障害者情報提供施設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2"/>
  </si>
  <si>
    <t>点字図書館</t>
  </si>
  <si>
    <t>補装具製作施設</t>
  </si>
  <si>
    <t>身体障害者療護施設</t>
  </si>
  <si>
    <t>身体障害者福祉工場</t>
  </si>
  <si>
    <t>身体障害者通所授産施設</t>
  </si>
  <si>
    <t>身体障害者授産施設</t>
  </si>
  <si>
    <t>重度身障者更生援護施設</t>
  </si>
  <si>
    <t>肢体不自由者更生施設</t>
  </si>
  <si>
    <t xml:space="preserve"> 通所者</t>
  </si>
  <si>
    <t xml:space="preserve"> 入 所</t>
  </si>
  <si>
    <t>身体障害者更生援護施設( 4月 1日現在)</t>
  </si>
  <si>
    <t>Ａ．障害福祉施設</t>
  </si>
  <si>
    <t>Ｓ-06 主な社会福祉施設</t>
  </si>
  <si>
    <t>資料：県長寿社会推進課</t>
  </si>
  <si>
    <t>－</t>
    <phoneticPr fontId="2"/>
  </si>
  <si>
    <t>老人休養ホーム</t>
  </si>
  <si>
    <t>軽費老人ホーム</t>
  </si>
  <si>
    <t>特別養護老人ﾎｰﾑ</t>
  </si>
  <si>
    <t>養護老人ホーム</t>
  </si>
  <si>
    <t xml:space="preserve">      12　 2000</t>
  </si>
  <si>
    <t xml:space="preserve">      11　 1999</t>
  </si>
  <si>
    <t xml:space="preserve">      10　 1998</t>
  </si>
  <si>
    <t xml:space="preserve">       9　 1997</t>
  </si>
  <si>
    <t xml:space="preserve">       8　 1996</t>
  </si>
  <si>
    <t xml:space="preserve">       7　 1995</t>
  </si>
  <si>
    <t>その他</t>
    <phoneticPr fontId="2"/>
  </si>
  <si>
    <t>定 員</t>
    <phoneticPr fontId="2"/>
  </si>
  <si>
    <t>総 数</t>
    <phoneticPr fontId="2"/>
  </si>
  <si>
    <t xml:space="preserve"> 施設数</t>
  </si>
  <si>
    <t>Ｂ．老人福祉施設( 3月末日現在)</t>
  </si>
  <si>
    <t>　Ｓ-06 主な社会福祉施設－続き－</t>
  </si>
  <si>
    <t>注２）母子生活支援施設の定員,在所者総数については世帯数である。</t>
  </si>
  <si>
    <t>注１）ここで言う保育所とは,僻地及び休止中のものを含む保育所数｡</t>
  </si>
  <si>
    <t xml:space="preserve">    資料：県児童家庭課</t>
  </si>
  <si>
    <t>－</t>
  </si>
  <si>
    <t>－</t>
    <phoneticPr fontId="2"/>
  </si>
  <si>
    <t>母子休養ホーム</t>
  </si>
  <si>
    <t>母子福祉センタ－</t>
  </si>
  <si>
    <t>母子福祉施設</t>
  </si>
  <si>
    <t>児童館</t>
  </si>
  <si>
    <t>児童自立支援施設</t>
  </si>
  <si>
    <t>児童養護施設</t>
  </si>
  <si>
    <t>･･･</t>
  </si>
  <si>
    <t>保育所(注1)</t>
  </si>
  <si>
    <t>母子生活支援施設</t>
  </si>
  <si>
    <t>乳児院</t>
  </si>
  <si>
    <t>助産施設</t>
  </si>
  <si>
    <t>･･･</t>
    <phoneticPr fontId="2"/>
  </si>
  <si>
    <t>総数</t>
  </si>
  <si>
    <t>その他</t>
    <phoneticPr fontId="2"/>
  </si>
  <si>
    <t>法人</t>
    <phoneticPr fontId="2"/>
  </si>
  <si>
    <t>市町村</t>
  </si>
  <si>
    <t>在所者</t>
  </si>
  <si>
    <t>定 員</t>
    <phoneticPr fontId="2"/>
  </si>
  <si>
    <t>総 数</t>
    <phoneticPr fontId="2"/>
  </si>
  <si>
    <t>(注2</t>
  </si>
  <si>
    <t>Ｃ．児童福祉施設( 3月末日現在)</t>
  </si>
  <si>
    <t>注）医療保護施設の定員はベッド数｡</t>
  </si>
  <si>
    <t>－</t>
    <phoneticPr fontId="2"/>
  </si>
  <si>
    <t>医療保護施設(注)</t>
  </si>
  <si>
    <t>救護施設</t>
  </si>
  <si>
    <t>人,床</t>
  </si>
  <si>
    <t>総 数</t>
    <phoneticPr fontId="2"/>
  </si>
  <si>
    <t>その他</t>
    <phoneticPr fontId="2"/>
  </si>
  <si>
    <t>在所者</t>
    <phoneticPr fontId="2"/>
  </si>
  <si>
    <t>定 員</t>
    <phoneticPr fontId="2"/>
  </si>
  <si>
    <t>Ｄ．保護施設( 3月末日現在)</t>
  </si>
  <si>
    <t>－</t>
    <phoneticPr fontId="2"/>
  </si>
  <si>
    <t xml:space="preserve">  内部障害</t>
  </si>
  <si>
    <t xml:space="preserve">  肢体不自由</t>
  </si>
  <si>
    <t xml:space="preserve">  音声・言語・そしゃく</t>
  </si>
  <si>
    <t xml:space="preserve">  聴覚・平衡</t>
  </si>
  <si>
    <t xml:space="preserve">  視覚</t>
  </si>
  <si>
    <t xml:space="preserve">          12   2000.3.31</t>
  </si>
  <si>
    <t xml:space="preserve">          11   1999.3.31</t>
  </si>
  <si>
    <t xml:space="preserve">          10   1998.3.31</t>
  </si>
  <si>
    <t xml:space="preserve">           9   1997.3.31</t>
  </si>
  <si>
    <t xml:space="preserve">           8   1996.4.1</t>
  </si>
  <si>
    <t xml:space="preserve">           7   1995.4.1</t>
  </si>
  <si>
    <t xml:space="preserve">           6   1994.4.1</t>
  </si>
  <si>
    <t xml:space="preserve">           5   1993.4.1</t>
  </si>
  <si>
    <t xml:space="preserve">           4   1992.4.1</t>
  </si>
  <si>
    <t xml:space="preserve">           3   1991.4.1</t>
  </si>
  <si>
    <t xml:space="preserve">           2   1990.4.1</t>
  </si>
  <si>
    <t xml:space="preserve">      平成元   1989.4.1</t>
  </si>
  <si>
    <t xml:space="preserve">          63   1988.4.1</t>
  </si>
  <si>
    <t xml:space="preserve">      昭和62年 1987.4.1</t>
  </si>
  <si>
    <t>６級</t>
  </si>
  <si>
    <t>５級</t>
  </si>
  <si>
    <t>４級</t>
  </si>
  <si>
    <t>３級</t>
  </si>
  <si>
    <t>２級</t>
  </si>
  <si>
    <t>１級</t>
  </si>
  <si>
    <t>　総 数</t>
  </si>
  <si>
    <t xml:space="preserve">      障害の種類</t>
  </si>
  <si>
    <t xml:space="preserve">   単位：人</t>
    <phoneticPr fontId="2"/>
  </si>
  <si>
    <t>Ｓ-07 身体障害者手帳交付状況</t>
  </si>
  <si>
    <t>資料：県保険課「社会保険事業年報」</t>
  </si>
  <si>
    <t xml:space="preserve">      田辺</t>
  </si>
  <si>
    <t xml:space="preserve">      和歌山西</t>
  </si>
  <si>
    <t xml:space="preserve">      和歌山東</t>
  </si>
  <si>
    <t xml:space="preserve">    10      1998</t>
  </si>
  <si>
    <t xml:space="preserve">     9      1997</t>
  </si>
  <si>
    <t xml:space="preserve">     8      1996</t>
  </si>
  <si>
    <t xml:space="preserve">     7      1995</t>
  </si>
  <si>
    <t xml:space="preserve">     6      1994</t>
  </si>
  <si>
    <t xml:space="preserve">     5      1993</t>
  </si>
  <si>
    <t xml:space="preserve">     4      1992</t>
  </si>
  <si>
    <t>平成 2      1990</t>
  </si>
  <si>
    <t xml:space="preserve">    60      1985</t>
  </si>
  <si>
    <t xml:space="preserve">    55      1980</t>
  </si>
  <si>
    <t xml:space="preserve">    50      1975</t>
  </si>
  <si>
    <t xml:space="preserve">    45      1970</t>
  </si>
  <si>
    <t>昭和40年度末1965</t>
  </si>
  <si>
    <t>円</t>
  </si>
  <si>
    <t>件</t>
  </si>
  <si>
    <t xml:space="preserve"> 女</t>
  </si>
  <si>
    <t xml:space="preserve"> 男</t>
  </si>
  <si>
    <t xml:space="preserve"> 包括適用</t>
  </si>
  <si>
    <t xml:space="preserve"> 強制適用</t>
  </si>
  <si>
    <t xml:space="preserve"> 任意</t>
  </si>
  <si>
    <t>事業所数</t>
  </si>
  <si>
    <t xml:space="preserve">   平均標準報酬月額</t>
  </si>
  <si>
    <t xml:space="preserve">      被保険者</t>
  </si>
  <si>
    <t>Ａ．適用状況（一般被保険者）</t>
  </si>
  <si>
    <t>（日雇特例被保険者）」の区分となっている。</t>
  </si>
  <si>
    <t>以降は，「政府管掌健康保険（一般被保険者）」と「政府管掌健康保険</t>
  </si>
  <si>
    <t>止になり，「政府管掌健康保険」に取り入れられた。このため，59年10月</t>
  </si>
  <si>
    <t xml:space="preserve">  昭和59年10月の制度改正に伴い従来の「日雇労働者健康保険制度」が廃</t>
  </si>
  <si>
    <t>Ｓ-08 政府管掌健康保険</t>
  </si>
  <si>
    <t xml:space="preserve">    10 1998</t>
  </si>
  <si>
    <t xml:space="preserve">   　9 1997</t>
  </si>
  <si>
    <t xml:space="preserve">   　8 1996</t>
  </si>
  <si>
    <t xml:space="preserve">   　7 1995</t>
  </si>
  <si>
    <t xml:space="preserve">   　6 1994</t>
  </si>
  <si>
    <t>平成 2 1990</t>
  </si>
  <si>
    <t xml:space="preserve">    60 1985</t>
  </si>
  <si>
    <t xml:space="preserve">    55 1980</t>
  </si>
  <si>
    <t>昭和50 1975</t>
  </si>
  <si>
    <t>被扶養者</t>
  </si>
  <si>
    <t>被保険者</t>
  </si>
  <si>
    <t>百万円</t>
  </si>
  <si>
    <t xml:space="preserve"> 金額</t>
  </si>
  <si>
    <t xml:space="preserve"> 件数</t>
  </si>
  <si>
    <t>出産育児一時金</t>
  </si>
  <si>
    <t xml:space="preserve">  育児手当金</t>
  </si>
  <si>
    <t>　出産手当金</t>
  </si>
  <si>
    <t>　　分娩費</t>
  </si>
  <si>
    <t>　 　埋葬料</t>
  </si>
  <si>
    <t>　 傷病手当金</t>
  </si>
  <si>
    <t xml:space="preserve">  現金給付（続き）</t>
  </si>
  <si>
    <t>　　移送費</t>
  </si>
  <si>
    <t xml:space="preserve">  食事療養費</t>
  </si>
  <si>
    <t>　  看護費</t>
  </si>
  <si>
    <t>　高額療養費</t>
  </si>
  <si>
    <t>　 　療養費</t>
  </si>
  <si>
    <t xml:space="preserve">       総数</t>
  </si>
  <si>
    <t xml:space="preserve">  入院時</t>
  </si>
  <si>
    <t xml:space="preserve">     現金給付</t>
  </si>
  <si>
    <t xml:space="preserve">          現金給付</t>
  </si>
  <si>
    <t>Ｂ．現金給付の決定状況（一般被保険者）</t>
  </si>
  <si>
    <t>Ｓ-08 政府管掌健康保険－続き－</t>
  </si>
  <si>
    <t xml:space="preserve">   　10     1998</t>
  </si>
  <si>
    <t xml:space="preserve">   　 9     1997</t>
  </si>
  <si>
    <t xml:space="preserve">    　8     1996</t>
  </si>
  <si>
    <t xml:space="preserve">    　7     1995</t>
  </si>
  <si>
    <t xml:space="preserve">   　 6     1994</t>
  </si>
  <si>
    <t xml:space="preserve"> 平成 2 　  1990</t>
  </si>
  <si>
    <t xml:space="preserve">     60     1985</t>
  </si>
  <si>
    <t xml:space="preserve">     55     1980</t>
  </si>
  <si>
    <t xml:space="preserve"> 昭和50年度 1975</t>
  </si>
  <si>
    <t xml:space="preserve">  収入額</t>
  </si>
  <si>
    <t xml:space="preserve">   日額</t>
  </si>
  <si>
    <t xml:space="preserve">   金額</t>
  </si>
  <si>
    <t xml:space="preserve">   件数</t>
  </si>
  <si>
    <t xml:space="preserve">  保険料</t>
  </si>
  <si>
    <t xml:space="preserve"> 平均賃金</t>
  </si>
  <si>
    <t xml:space="preserve">     被扶養者分</t>
  </si>
  <si>
    <t xml:space="preserve">      被保険者分</t>
  </si>
  <si>
    <t xml:space="preserve">    保険給付 総数　</t>
  </si>
  <si>
    <t>Ｆ．保険給付及び徴収保険料（日雇特例被保険者）</t>
  </si>
  <si>
    <t xml:space="preserve">   資料：県保険課「社会保険事業年報」</t>
  </si>
  <si>
    <t xml:space="preserve">   　 8     1996</t>
  </si>
  <si>
    <t xml:space="preserve">   　 7     1995</t>
  </si>
  <si>
    <t xml:space="preserve"> 平成 2   　1990</t>
  </si>
  <si>
    <t xml:space="preserve">  うち男</t>
  </si>
  <si>
    <t xml:space="preserve"> 通帳数</t>
  </si>
  <si>
    <t xml:space="preserve"> 保険料</t>
  </si>
  <si>
    <t xml:space="preserve">  収納済額</t>
  </si>
  <si>
    <t xml:space="preserve">  手帳数</t>
  </si>
  <si>
    <t xml:space="preserve"> 印紙購入</t>
  </si>
  <si>
    <t xml:space="preserve"> 一人当り</t>
  </si>
  <si>
    <t xml:space="preserve">  有効被保険者</t>
  </si>
  <si>
    <t xml:space="preserve"> 被保険者</t>
  </si>
  <si>
    <t>Ｅ．適用状況（日雇特例被保険者）</t>
  </si>
  <si>
    <t xml:space="preserve">  Ｄ．保険料徴収状況（一般被保険者）</t>
  </si>
  <si>
    <t xml:space="preserve">    件数</t>
  </si>
  <si>
    <t>金額</t>
  </si>
  <si>
    <t>　　　 薬  剤</t>
  </si>
  <si>
    <t>　　  歯科診療</t>
  </si>
  <si>
    <t>　　　 一般診療</t>
  </si>
  <si>
    <t>　       総数</t>
  </si>
  <si>
    <t>　   現物給付</t>
  </si>
  <si>
    <t>　     現物給付</t>
  </si>
  <si>
    <t>Ｃ．現物給付の決定状況（一般被保険者）</t>
  </si>
  <si>
    <t>資料：県国民年金課「国民年金事業年報」</t>
  </si>
  <si>
    <t xml:space="preserve">  ２）障害及び母子福祉年金は，昭和61年度から障害､遺族の各基礎年金に切替。</t>
  </si>
  <si>
    <t>注１）昭和60年度以前は(A)は「強制加入」(B)は「任意加入」の被保険者数。</t>
  </si>
  <si>
    <t xml:space="preserve">    10  1998</t>
  </si>
  <si>
    <t xml:space="preserve">     9  1997</t>
  </si>
  <si>
    <t xml:space="preserve">     8  1996</t>
  </si>
  <si>
    <t xml:space="preserve">     7  1995</t>
  </si>
  <si>
    <t>－</t>
    <phoneticPr fontId="2"/>
  </si>
  <si>
    <t xml:space="preserve">     6  1994</t>
  </si>
  <si>
    <t>平成 2  1990</t>
  </si>
  <si>
    <t xml:space="preserve">    60  1985</t>
  </si>
  <si>
    <t xml:space="preserve">    55  1980</t>
  </si>
  <si>
    <t>昭和50年1975</t>
  </si>
  <si>
    <t xml:space="preserve">  受給権者</t>
  </si>
  <si>
    <t xml:space="preserve">    金額</t>
  </si>
  <si>
    <t xml:space="preserve">   ④ 福祉年金給付額</t>
  </si>
  <si>
    <t>　　　 　寡婦</t>
  </si>
  <si>
    <t xml:space="preserve">        遺族</t>
  </si>
  <si>
    <t xml:space="preserve"> 障害(福祉)</t>
  </si>
  <si>
    <t xml:space="preserve">   注2)</t>
  </si>
  <si>
    <t xml:space="preserve">    ③ 基礎年金給付(続き)</t>
  </si>
  <si>
    <t>障害(福祉)</t>
  </si>
  <si>
    <t xml:space="preserve">      障害(拠出)</t>
  </si>
  <si>
    <t xml:space="preserve">         老齢</t>
  </si>
  <si>
    <t xml:space="preserve">   給付額</t>
  </si>
  <si>
    <t xml:space="preserve">      一時金給付</t>
  </si>
  <si>
    <t xml:space="preserve"> ③基礎年金</t>
  </si>
  <si>
    <t>　 ② 死亡・特別</t>
  </si>
  <si>
    <t xml:space="preserve">        寡婦</t>
  </si>
  <si>
    <t xml:space="preserve">          遺児</t>
  </si>
  <si>
    <t xml:space="preserve">     母子・準母子</t>
  </si>
  <si>
    <t xml:space="preserve">         障害</t>
  </si>
  <si>
    <t>① 国民年金給付額（続き）</t>
  </si>
  <si>
    <t xml:space="preserve"> 受給権者</t>
  </si>
  <si>
    <t xml:space="preserve">   第３号</t>
  </si>
  <si>
    <t>･任意加入</t>
  </si>
  <si>
    <t xml:space="preserve">  者総数</t>
  </si>
  <si>
    <t xml:space="preserve">    老齢・通算老齢</t>
  </si>
  <si>
    <t xml:space="preserve">  給付総額</t>
  </si>
  <si>
    <t>収納額</t>
    <phoneticPr fontId="2"/>
  </si>
  <si>
    <t xml:space="preserve">  (B)</t>
  </si>
  <si>
    <t xml:space="preserve"> (A)第1号</t>
  </si>
  <si>
    <t xml:space="preserve">  在被保険</t>
  </si>
  <si>
    <t xml:space="preserve"> ①国民年金</t>
  </si>
  <si>
    <t xml:space="preserve"> ①+②+③+④</t>
  </si>
  <si>
    <t>保険料</t>
    <phoneticPr fontId="2"/>
  </si>
  <si>
    <t xml:space="preserve">  注１）</t>
  </si>
  <si>
    <t xml:space="preserve">  年度末現</t>
  </si>
  <si>
    <t>Ｓ-09 国民年金</t>
  </si>
  <si>
    <t xml:space="preserve">    10    1998</t>
  </si>
  <si>
    <t xml:space="preserve">     9    1997</t>
  </si>
  <si>
    <t xml:space="preserve">     8    1996</t>
  </si>
  <si>
    <t xml:space="preserve">     7    1995</t>
  </si>
  <si>
    <t xml:space="preserve">     6    1994</t>
  </si>
  <si>
    <t>平成 5年度1993</t>
  </si>
  <si>
    <t xml:space="preserve"> 年金額</t>
  </si>
  <si>
    <t>受給権者</t>
  </si>
  <si>
    <t xml:space="preserve"> 遺族・通算遺族</t>
  </si>
  <si>
    <t xml:space="preserve">      障害</t>
  </si>
  <si>
    <t xml:space="preserve">    通算老齢</t>
  </si>
  <si>
    <t xml:space="preserve">      老齢</t>
  </si>
  <si>
    <t xml:space="preserve">     旧法計</t>
  </si>
  <si>
    <t xml:space="preserve">      旧法</t>
  </si>
  <si>
    <t xml:space="preserve">    厚生年金</t>
  </si>
  <si>
    <t>－</t>
    <phoneticPr fontId="2"/>
  </si>
  <si>
    <t xml:space="preserve">    遺族基礎</t>
  </si>
  <si>
    <t xml:space="preserve">     障害基礎</t>
  </si>
  <si>
    <t xml:space="preserve">     遺族厚生</t>
  </si>
  <si>
    <t xml:space="preserve">     障害厚生</t>
  </si>
  <si>
    <t xml:space="preserve">     老齢厚生</t>
  </si>
  <si>
    <t xml:space="preserve">    新法（続き）</t>
  </si>
  <si>
    <t xml:space="preserve">  適用</t>
  </si>
  <si>
    <t xml:space="preserve">     新法計</t>
  </si>
  <si>
    <t xml:space="preserve">      総数</t>
  </si>
  <si>
    <t>収納済額</t>
  </si>
  <si>
    <t>報酬月額</t>
  </si>
  <si>
    <t xml:space="preserve"> 者総数</t>
  </si>
  <si>
    <t xml:space="preserve"> 任意包括</t>
  </si>
  <si>
    <t>強制適用</t>
  </si>
  <si>
    <t xml:space="preserve">  総数</t>
  </si>
  <si>
    <t>平均標準</t>
  </si>
  <si>
    <t xml:space="preserve"> 被保険</t>
  </si>
  <si>
    <t xml:space="preserve"> 事業所</t>
  </si>
  <si>
    <t>受給権者数は各年度末現在。</t>
  </si>
  <si>
    <t>Ｓ-10 厚生年金保険</t>
  </si>
  <si>
    <t>資料：和歌山労働局</t>
    <phoneticPr fontId="2"/>
  </si>
  <si>
    <t xml:space="preserve">    11    1999</t>
  </si>
  <si>
    <t xml:space="preserve">  百万円</t>
  </si>
  <si>
    <t xml:space="preserve">      件</t>
  </si>
  <si>
    <t xml:space="preserve">  金額</t>
  </si>
  <si>
    <t xml:space="preserve">  件数</t>
  </si>
  <si>
    <t xml:space="preserve">   年金給付等</t>
  </si>
  <si>
    <t xml:space="preserve">      葬祭</t>
  </si>
  <si>
    <t xml:space="preserve"> 遺族(補償)給付</t>
  </si>
  <si>
    <t>労働者災害補償保険（続き）</t>
  </si>
  <si>
    <t xml:space="preserve"> 給者数</t>
  </si>
  <si>
    <t xml:space="preserve"> 障害(補償)給付</t>
  </si>
  <si>
    <t xml:space="preserve"> 休業(補償)給付</t>
  </si>
  <si>
    <t xml:space="preserve"> 療養(補償)給付</t>
  </si>
  <si>
    <t xml:space="preserve">    給付総数</t>
  </si>
  <si>
    <t xml:space="preserve"> 新規受</t>
  </si>
  <si>
    <t>労働者災害補償保険</t>
  </si>
  <si>
    <t>Ｓ-11 労働者災害補償保険</t>
  </si>
  <si>
    <t>資料：県雇用保険課「雇用保険業務概要」</t>
  </si>
  <si>
    <t xml:space="preserve">    10   1998</t>
    <phoneticPr fontId="2"/>
  </si>
  <si>
    <t xml:space="preserve">     5    1993</t>
  </si>
  <si>
    <t>平成 2    1990</t>
  </si>
  <si>
    <t>昭和60年度1985</t>
  </si>
  <si>
    <t xml:space="preserve"> 活動費</t>
  </si>
  <si>
    <t xml:space="preserve"> 移転費</t>
  </si>
  <si>
    <t>手当</t>
  </si>
  <si>
    <t xml:space="preserve"> 支度金</t>
  </si>
  <si>
    <t>支給金額</t>
  </si>
  <si>
    <t>実人員</t>
  </si>
  <si>
    <t>受給者数</t>
  </si>
  <si>
    <t xml:space="preserve"> 広域求職</t>
  </si>
  <si>
    <t xml:space="preserve"> 再就職</t>
  </si>
  <si>
    <t xml:space="preserve"> 常用就職</t>
  </si>
  <si>
    <t xml:space="preserve"> 支給総額</t>
  </si>
  <si>
    <t>受給者</t>
  </si>
  <si>
    <t xml:space="preserve"> 就職促進給付</t>
  </si>
  <si>
    <t xml:space="preserve">   日雇求職者給付</t>
  </si>
  <si>
    <t xml:space="preserve">     特例一時金</t>
  </si>
  <si>
    <t xml:space="preserve"> （旧法による福祉施設給付金を含む）</t>
  </si>
  <si>
    <t>失業給付金－続き－</t>
  </si>
  <si>
    <t xml:space="preserve"> 支給金額</t>
  </si>
  <si>
    <t xml:space="preserve"> 受給者数</t>
  </si>
  <si>
    <t>訓練延長</t>
  </si>
  <si>
    <t>個別延長</t>
  </si>
  <si>
    <t>傷病手当</t>
  </si>
  <si>
    <t xml:space="preserve"> 寄宿手当</t>
  </si>
  <si>
    <t>技能習得</t>
  </si>
  <si>
    <t xml:space="preserve"> 延長給付</t>
  </si>
  <si>
    <t xml:space="preserve"> 基本手当</t>
  </si>
  <si>
    <t>高年齢求職者給付金</t>
  </si>
  <si>
    <t xml:space="preserve">      基本手当,延長給付－続き－</t>
  </si>
  <si>
    <t>一般求職者給付－続き－</t>
  </si>
  <si>
    <t xml:space="preserve"> 実人員</t>
  </si>
  <si>
    <t xml:space="preserve"> 数</t>
  </si>
  <si>
    <t xml:space="preserve"> 事業所数</t>
  </si>
  <si>
    <t xml:space="preserve">    延長給付</t>
  </si>
  <si>
    <t xml:space="preserve"> 資格決定</t>
  </si>
  <si>
    <t xml:space="preserve"> 給総額</t>
  </si>
  <si>
    <t xml:space="preserve">    基本手当,</t>
  </si>
  <si>
    <t xml:space="preserve"> 一般受給</t>
  </si>
  <si>
    <t xml:space="preserve"> 者給付支</t>
  </si>
  <si>
    <t>失業給付金</t>
  </si>
  <si>
    <t>保険料</t>
  </si>
  <si>
    <t xml:space="preserve">     適用状況</t>
  </si>
  <si>
    <t xml:space="preserve"> 一般求職</t>
  </si>
  <si>
    <t>雇用勘定</t>
  </si>
  <si>
    <t xml:space="preserve">     年度末現在</t>
  </si>
  <si>
    <t>短時間労働被保険者分を含む。「実人員」は，年度の月平均。</t>
  </si>
  <si>
    <t>Ｓ-12 雇用保険</t>
  </si>
  <si>
    <t>注1）「任意継続」は，疾病部門と年金部門の合計。注2）疾病部門の額。注3）年度末現在。</t>
  </si>
  <si>
    <t xml:space="preserve">    10   1998</t>
    <phoneticPr fontId="2"/>
  </si>
  <si>
    <t>－</t>
    <phoneticPr fontId="2"/>
  </si>
  <si>
    <t xml:space="preserve">  年金額</t>
  </si>
  <si>
    <t>人数</t>
  </si>
  <si>
    <t>給付金額</t>
  </si>
  <si>
    <t xml:space="preserve"> 給付総額</t>
  </si>
  <si>
    <t>　　失業給付支払</t>
  </si>
  <si>
    <t>注3)</t>
  </si>
  <si>
    <t xml:space="preserve">     被保険者分</t>
  </si>
  <si>
    <t xml:space="preserve"> 疾病部門</t>
  </si>
  <si>
    <t>旧法 年金受給権者</t>
  </si>
  <si>
    <t xml:space="preserve"> 収納済額</t>
  </si>
  <si>
    <t xml:space="preserve"> 報酬月額</t>
  </si>
  <si>
    <t>者数</t>
  </si>
  <si>
    <t xml:space="preserve"> 有者数</t>
  </si>
  <si>
    <t xml:space="preserve"> 任意継続</t>
  </si>
  <si>
    <t xml:space="preserve">  有者数</t>
  </si>
  <si>
    <t xml:space="preserve"> 平均標準</t>
  </si>
  <si>
    <t xml:space="preserve"> 被保険 </t>
  </si>
  <si>
    <t xml:space="preserve"> 船舶所</t>
  </si>
  <si>
    <t>注2)平均標準報酬月額</t>
  </si>
  <si>
    <t xml:space="preserve">   注1)被保険者数</t>
  </si>
  <si>
    <t xml:space="preserve">  船舶所</t>
  </si>
  <si>
    <t>失業保険</t>
  </si>
  <si>
    <t xml:space="preserve"> 普通保険</t>
  </si>
  <si>
    <t xml:space="preserve">        ＝年度末現在適用状況＝</t>
  </si>
  <si>
    <t>Ｓ-14 船員保険</t>
  </si>
  <si>
    <t xml:space="preserve"> 支部組合</t>
  </si>
  <si>
    <t xml:space="preserve"> 本部組合</t>
  </si>
  <si>
    <t xml:space="preserve">    計</t>
  </si>
  <si>
    <t>支部組合</t>
  </si>
  <si>
    <t xml:space="preserve">     計</t>
  </si>
  <si>
    <t xml:space="preserve">      平均標準報酬月額</t>
  </si>
  <si>
    <t xml:space="preserve">   被扶養者数(年度末現在)</t>
  </si>
  <si>
    <t xml:space="preserve">   被保険者数(年度末現在)</t>
  </si>
  <si>
    <t>Ｓ-15 組合管掌健康保険</t>
  </si>
  <si>
    <t>注)国民年金=障害･母子･準母子･寡婦･遺児年金+死亡･特別一時金。</t>
  </si>
  <si>
    <t xml:space="preserve">   資料:県国民年金課｢事業年報｣</t>
  </si>
  <si>
    <t xml:space="preserve">  住所不明</t>
  </si>
  <si>
    <t xml:space="preserve">  北 山 村</t>
  </si>
  <si>
    <t xml:space="preserve">  本 宮 町</t>
  </si>
  <si>
    <t xml:space="preserve">  熊野川町</t>
  </si>
  <si>
    <t xml:space="preserve">  古座川町</t>
  </si>
  <si>
    <t xml:space="preserve">  古 座 町</t>
  </si>
  <si>
    <t xml:space="preserve">  太 地 町</t>
  </si>
  <si>
    <t xml:space="preserve">  那智勝浦町</t>
  </si>
  <si>
    <t xml:space="preserve">  串 本 町</t>
  </si>
  <si>
    <t xml:space="preserve">  すさみ町</t>
  </si>
  <si>
    <t xml:space="preserve">  日置川町</t>
  </si>
  <si>
    <t xml:space="preserve">  上富田町</t>
  </si>
  <si>
    <t xml:space="preserve">  大 塔 村</t>
  </si>
  <si>
    <t xml:space="preserve">  中辺路町</t>
  </si>
  <si>
    <t xml:space="preserve">  白 浜 町</t>
  </si>
  <si>
    <t xml:space="preserve">  印 南 町</t>
  </si>
  <si>
    <t xml:space="preserve">  南 部 町</t>
  </si>
  <si>
    <t xml:space="preserve">  南部川村</t>
  </si>
  <si>
    <t xml:space="preserve">  龍 神 村</t>
  </si>
  <si>
    <t xml:space="preserve">  美 山 村</t>
  </si>
  <si>
    <t xml:space="preserve">  中 津 村</t>
  </si>
  <si>
    <t xml:space="preserve">  川 辺 町</t>
  </si>
  <si>
    <t xml:space="preserve">  由 良 町</t>
  </si>
  <si>
    <t xml:space="preserve">  日 高 町</t>
  </si>
  <si>
    <t xml:space="preserve">  美 浜 町</t>
  </si>
  <si>
    <t xml:space="preserve">  清 水 町</t>
  </si>
  <si>
    <t xml:space="preserve">  金 屋 町</t>
  </si>
  <si>
    <t xml:space="preserve">  吉 備 町</t>
  </si>
  <si>
    <t xml:space="preserve">  広 川 町</t>
  </si>
  <si>
    <t xml:space="preserve">  湯 浅 町</t>
  </si>
  <si>
    <t xml:space="preserve">  花 園 村</t>
  </si>
  <si>
    <t xml:space="preserve">  高 野 町</t>
  </si>
  <si>
    <t xml:space="preserve">  九度山町</t>
  </si>
  <si>
    <t xml:space="preserve">  高野口町</t>
  </si>
  <si>
    <t xml:space="preserve">  かつらぎ町</t>
  </si>
  <si>
    <t xml:space="preserve">  岩 出 町</t>
  </si>
  <si>
    <t xml:space="preserve">  貴志川町</t>
  </si>
  <si>
    <t xml:space="preserve">  桃 山 町</t>
  </si>
  <si>
    <t xml:space="preserve">  那 賀 町</t>
  </si>
  <si>
    <t xml:space="preserve">  粉 河 町</t>
  </si>
  <si>
    <t xml:space="preserve">  打 田 町</t>
  </si>
  <si>
    <t xml:space="preserve">  美 里 町</t>
  </si>
  <si>
    <t xml:space="preserve">  野 上 町</t>
  </si>
  <si>
    <t xml:space="preserve">  下 津 町</t>
  </si>
  <si>
    <t xml:space="preserve">  新 宮 市</t>
  </si>
  <si>
    <t xml:space="preserve">  田 辺 市</t>
  </si>
  <si>
    <t xml:space="preserve">  御 坊 市</t>
  </si>
  <si>
    <t xml:space="preserve">  有 田 市</t>
  </si>
  <si>
    <t xml:space="preserve">  橋 本 市</t>
  </si>
  <si>
    <t xml:space="preserve">  海 南 市</t>
  </si>
  <si>
    <t xml:space="preserve">  和歌山市</t>
  </si>
  <si>
    <t>平成10年度1998</t>
  </si>
  <si>
    <t xml:space="preserve"> 百万円</t>
  </si>
  <si>
    <t>福祉年金</t>
    <phoneticPr fontId="2"/>
  </si>
  <si>
    <t xml:space="preserve"> 国民年金</t>
  </si>
  <si>
    <t xml:space="preserve"> 基礎年金</t>
  </si>
  <si>
    <t>総額</t>
  </si>
  <si>
    <t>収納額</t>
    <phoneticPr fontId="2"/>
  </si>
  <si>
    <t>被保険者数</t>
    <phoneticPr fontId="2"/>
  </si>
  <si>
    <t xml:space="preserve">  短期年金給付（注</t>
  </si>
  <si>
    <t xml:space="preserve">     老齢年金給付</t>
  </si>
  <si>
    <t xml:space="preserve"> 年金給付</t>
  </si>
  <si>
    <t>保険料</t>
    <phoneticPr fontId="2"/>
  </si>
  <si>
    <t xml:space="preserve">  (年度末)</t>
  </si>
  <si>
    <t>Ｓ-16 市町村別国民年金の状況</t>
  </si>
  <si>
    <t>注１）昭和61年からの新年金制度。</t>
  </si>
  <si>
    <t xml:space="preserve">   総年金額</t>
  </si>
  <si>
    <t>年度末受給権者</t>
  </si>
  <si>
    <t xml:space="preserve">    旧法小計（旧制度分）</t>
  </si>
  <si>
    <t xml:space="preserve">  注1)新法小計（新制度分）</t>
  </si>
  <si>
    <t xml:space="preserve">            合計</t>
  </si>
  <si>
    <t>Ｓ-17 市町村別厚生年金の状況</t>
  </si>
  <si>
    <t xml:space="preserve">   注2）移送費を含む。</t>
  </si>
  <si>
    <t xml:space="preserve">   注1）御坊市,美浜町,日高町,川辺町</t>
  </si>
  <si>
    <t xml:space="preserve">      資料:県保険課「国民健康保険事業状況(紀州の国保)」</t>
  </si>
  <si>
    <t>－</t>
    <phoneticPr fontId="2"/>
  </si>
  <si>
    <t xml:space="preserve"> 薬剤師   〃</t>
  </si>
  <si>
    <t xml:space="preserve"> 歯科医師 〃</t>
  </si>
  <si>
    <t xml:space="preserve"> 医師国保組合</t>
  </si>
  <si>
    <t xml:space="preserve">  御坊市外(注1</t>
  </si>
  <si>
    <t xml:space="preserve"> 療養費</t>
  </si>
  <si>
    <t xml:space="preserve"> 費（注2</t>
  </si>
  <si>
    <t>その他</t>
    <phoneticPr fontId="2"/>
  </si>
  <si>
    <t>療養費</t>
    <phoneticPr fontId="2"/>
  </si>
  <si>
    <t>給付費</t>
  </si>
  <si>
    <t>被保険者数</t>
  </si>
  <si>
    <t xml:space="preserve">  世帯数</t>
  </si>
  <si>
    <t xml:space="preserve"> 高額</t>
  </si>
  <si>
    <t>療養諸</t>
    <phoneticPr fontId="2"/>
  </si>
  <si>
    <t xml:space="preserve">  療養</t>
    <phoneticPr fontId="2"/>
  </si>
  <si>
    <t xml:space="preserve"> 費総額</t>
    <phoneticPr fontId="2"/>
  </si>
  <si>
    <t>収入額</t>
    <phoneticPr fontId="2"/>
  </si>
  <si>
    <t xml:space="preserve">  市町村等</t>
  </si>
  <si>
    <t xml:space="preserve"> 退職被保険者分</t>
  </si>
  <si>
    <t>一般被保険者分</t>
  </si>
  <si>
    <t xml:space="preserve"> 保険給付</t>
  </si>
  <si>
    <t>保険料</t>
    <phoneticPr fontId="2"/>
  </si>
  <si>
    <t xml:space="preserve"> 年度末現在適用状況</t>
  </si>
  <si>
    <t>Ｓ-18 市町村別国民健康保険の事業状況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</si>
</sst>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6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i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37" fontId="0" fillId="0" borderId="0"/>
  </cellStyleXfs>
  <cellXfs count="61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1" xfId="0" applyFont="1" applyBorder="1" applyProtection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2" xfId="0" applyFont="1" applyBorder="1" applyAlignment="1" applyProtection="1">
      <alignment horizontal="right"/>
    </xf>
    <xf numFmtId="37" fontId="3" fillId="0" borderId="1" xfId="0" applyFont="1" applyBorder="1" applyAlignment="1" applyProtection="1">
      <alignment horizontal="center"/>
    </xf>
    <xf numFmtId="37" fontId="3" fillId="0" borderId="3" xfId="0" applyFont="1" applyBorder="1"/>
    <xf numFmtId="37" fontId="3" fillId="0" borderId="4" xfId="0" applyFont="1" applyBorder="1" applyAlignment="1" applyProtection="1">
      <alignment horizontal="left"/>
    </xf>
    <xf numFmtId="37" fontId="3" fillId="0" borderId="1" xfId="0" applyFont="1" applyBorder="1"/>
    <xf numFmtId="37" fontId="3" fillId="0" borderId="1" xfId="0" applyFont="1" applyBorder="1" applyProtection="1"/>
    <xf numFmtId="37" fontId="3" fillId="0" borderId="0" xfId="0" applyFont="1" applyProtection="1"/>
    <xf numFmtId="37" fontId="3" fillId="0" borderId="0" xfId="0" applyFont="1" applyProtection="1">
      <protection locked="0"/>
    </xf>
    <xf numFmtId="37" fontId="3" fillId="0" borderId="1" xfId="0" applyFont="1" applyBorder="1" applyProtection="1">
      <protection locked="0"/>
    </xf>
    <xf numFmtId="37" fontId="3" fillId="0" borderId="4" xfId="0" applyFont="1" applyBorder="1"/>
    <xf numFmtId="37" fontId="3" fillId="0" borderId="1" xfId="0" applyFont="1" applyBorder="1" applyAlignment="1" applyProtection="1">
      <alignment horizontal="right"/>
      <protection locked="0"/>
    </xf>
    <xf numFmtId="37" fontId="3" fillId="0" borderId="0" xfId="0" applyFont="1" applyAlignment="1" applyProtection="1">
      <alignment horizontal="right"/>
      <protection locked="0"/>
    </xf>
    <xf numFmtId="37" fontId="3" fillId="0" borderId="5" xfId="0" applyFont="1" applyBorder="1"/>
    <xf numFmtId="37" fontId="1" fillId="0" borderId="5" xfId="0" applyFont="1" applyBorder="1" applyProtection="1"/>
    <xf numFmtId="37" fontId="1" fillId="0" borderId="2" xfId="0" applyFont="1" applyBorder="1" applyProtection="1"/>
    <xf numFmtId="37" fontId="3" fillId="0" borderId="2" xfId="0" applyFont="1" applyBorder="1" applyProtection="1">
      <protection locked="0"/>
    </xf>
    <xf numFmtId="37" fontId="1" fillId="0" borderId="0" xfId="0" applyFont="1" applyProtection="1">
      <protection locked="0"/>
    </xf>
    <xf numFmtId="37" fontId="3" fillId="0" borderId="4" xfId="0" applyFont="1" applyBorder="1" applyAlignment="1" applyProtection="1">
      <alignment horizontal="center"/>
    </xf>
    <xf numFmtId="37" fontId="3" fillId="0" borderId="1" xfId="0" applyFont="1" applyBorder="1" applyAlignment="1" applyProtection="1">
      <alignment horizontal="left"/>
    </xf>
    <xf numFmtId="37" fontId="3" fillId="0" borderId="0" xfId="0" applyFont="1" applyAlignment="1" applyProtection="1">
      <alignment horizontal="center"/>
    </xf>
    <xf numFmtId="37" fontId="3" fillId="0" borderId="3" xfId="0" applyFont="1" applyBorder="1" applyAlignment="1" applyProtection="1">
      <alignment horizontal="left"/>
    </xf>
    <xf numFmtId="37" fontId="1" fillId="0" borderId="2" xfId="0" applyFont="1" applyBorder="1" applyAlignment="1" applyProtection="1">
      <alignment horizontal="left"/>
    </xf>
    <xf numFmtId="37" fontId="1" fillId="0" borderId="1" xfId="0" applyFont="1" applyBorder="1" applyProtection="1">
      <protection locked="0"/>
    </xf>
    <xf numFmtId="37" fontId="1" fillId="0" borderId="0" xfId="0" applyFont="1" applyAlignment="1" applyProtection="1">
      <alignment horizontal="center"/>
    </xf>
    <xf numFmtId="37" fontId="3" fillId="0" borderId="0" xfId="0" applyFont="1" applyAlignment="1" applyProtection="1">
      <alignment horizontal="right"/>
    </xf>
    <xf numFmtId="37" fontId="3" fillId="0" borderId="1" xfId="0" applyFont="1" applyBorder="1" applyAlignment="1" applyProtection="1">
      <alignment horizontal="right"/>
    </xf>
    <xf numFmtId="1" fontId="3" fillId="0" borderId="1" xfId="0" applyNumberFormat="1" applyFont="1" applyBorder="1" applyAlignment="1" applyProtection="1">
      <alignment horizontal="center"/>
    </xf>
    <xf numFmtId="37" fontId="1" fillId="0" borderId="0" xfId="0" applyFont="1" applyAlignment="1" applyProtection="1">
      <alignment horizontal="right"/>
      <protection locked="0"/>
    </xf>
    <xf numFmtId="37" fontId="3" fillId="0" borderId="3" xfId="0" applyFont="1" applyBorder="1" applyAlignment="1" applyProtection="1">
      <alignment horizontal="right"/>
    </xf>
    <xf numFmtId="37" fontId="1" fillId="0" borderId="0" xfId="0" applyFont="1" applyAlignment="1" applyProtection="1">
      <alignment horizontal="right"/>
    </xf>
    <xf numFmtId="37" fontId="3" fillId="0" borderId="2" xfId="0" applyFont="1" applyBorder="1" applyAlignment="1">
      <alignment horizontal="right"/>
    </xf>
    <xf numFmtId="37" fontId="5" fillId="0" borderId="0" xfId="0" applyFont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37" fontId="3" fillId="0" borderId="0" xfId="0" applyFont="1" applyBorder="1"/>
    <xf numFmtId="37" fontId="3" fillId="0" borderId="0" xfId="0" applyFont="1" applyBorder="1" applyAlignment="1" applyProtection="1">
      <alignment horizontal="left"/>
    </xf>
    <xf numFmtId="37" fontId="3" fillId="0" borderId="3" xfId="0" applyFont="1" applyBorder="1" applyAlignment="1" applyProtection="1">
      <alignment horizontal="center"/>
    </xf>
    <xf numFmtId="37" fontId="1" fillId="0" borderId="0" xfId="0" applyFont="1" applyBorder="1" applyProtection="1"/>
    <xf numFmtId="37" fontId="1" fillId="0" borderId="0" xfId="0" applyFont="1" applyBorder="1" applyProtection="1">
      <protection locked="0"/>
    </xf>
    <xf numFmtId="37" fontId="1" fillId="0" borderId="1" xfId="0" applyFont="1" applyBorder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37" fontId="3" fillId="0" borderId="0" xfId="0" applyFont="1" applyBorder="1" applyAlignment="1" applyProtection="1">
      <alignment horizontal="right"/>
    </xf>
    <xf numFmtId="37" fontId="1" fillId="0" borderId="3" xfId="0" applyFont="1" applyBorder="1" applyProtection="1"/>
    <xf numFmtId="37" fontId="3" fillId="0" borderId="5" xfId="0" applyFont="1" applyBorder="1" applyProtection="1">
      <protection locked="0"/>
    </xf>
    <xf numFmtId="37" fontId="3" fillId="0" borderId="4" xfId="0" applyFont="1" applyBorder="1" applyAlignment="1" applyProtection="1"/>
    <xf numFmtId="37" fontId="3" fillId="0" borderId="0" xfId="0" applyNumberFormat="1" applyFont="1" applyProtection="1"/>
    <xf numFmtId="37" fontId="3" fillId="0" borderId="2" xfId="0" applyNumberFormat="1" applyFont="1" applyBorder="1" applyProtection="1"/>
    <xf numFmtId="37" fontId="3" fillId="0" borderId="2" xfId="0" applyNumberFormat="1" applyFont="1" applyBorder="1" applyProtection="1">
      <protection locked="0"/>
    </xf>
    <xf numFmtId="37" fontId="3" fillId="0" borderId="0" xfId="0" applyNumberFormat="1" applyFont="1" applyProtection="1">
      <protection locked="0"/>
    </xf>
    <xf numFmtId="176" fontId="3" fillId="0" borderId="1" xfId="0" applyNumberFormat="1" applyFont="1" applyBorder="1" applyProtection="1"/>
    <xf numFmtId="37" fontId="1" fillId="0" borderId="0" xfId="0" applyFont="1" applyAlignment="1" applyProtection="1">
      <alignment horizontal="left"/>
      <protection locked="0"/>
    </xf>
    <xf numFmtId="37" fontId="3" fillId="0" borderId="6" xfId="0" applyFont="1" applyBorder="1"/>
    <xf numFmtId="37" fontId="3" fillId="0" borderId="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9"/>
  <sheetViews>
    <sheetView showGridLines="0" zoomScale="75" zoomScaleNormal="100" workbookViewId="0"/>
  </sheetViews>
  <sheetFormatPr defaultColWidth="11.69921875" defaultRowHeight="17.25" x14ac:dyDescent="0.2"/>
  <cols>
    <col min="1" max="1" width="10.69921875" style="5" customWidth="1"/>
    <col min="2" max="2" width="2.69921875" style="5" customWidth="1"/>
    <col min="3" max="4" width="10.69921875" style="5" customWidth="1"/>
    <col min="5" max="16384" width="11.69921875" style="5"/>
  </cols>
  <sheetData>
    <row r="1" spans="1:12" x14ac:dyDescent="0.2">
      <c r="A1" s="4"/>
    </row>
    <row r="6" spans="1:12" x14ac:dyDescent="0.2">
      <c r="E6" s="1" t="s">
        <v>0</v>
      </c>
    </row>
    <row r="8" spans="1:12" x14ac:dyDescent="0.2">
      <c r="D8" s="4" t="s">
        <v>1</v>
      </c>
    </row>
    <row r="9" spans="1:12" x14ac:dyDescent="0.2">
      <c r="D9" s="4" t="s">
        <v>2</v>
      </c>
    </row>
    <row r="10" spans="1:12" ht="18" thickBot="1" x14ac:dyDescent="0.25">
      <c r="B10" s="6"/>
      <c r="C10" s="6"/>
      <c r="D10" s="7" t="s">
        <v>3</v>
      </c>
      <c r="E10" s="6"/>
      <c r="F10" s="6"/>
      <c r="G10" s="6"/>
      <c r="H10" s="6"/>
      <c r="I10" s="6"/>
      <c r="J10" s="6"/>
      <c r="K10" s="8" t="s">
        <v>4</v>
      </c>
    </row>
    <row r="11" spans="1:12" x14ac:dyDescent="0.2">
      <c r="F11" s="9" t="s">
        <v>5</v>
      </c>
      <c r="G11" s="9" t="s">
        <v>6</v>
      </c>
      <c r="H11" s="9" t="s">
        <v>7</v>
      </c>
      <c r="I11" s="9" t="s">
        <v>8</v>
      </c>
      <c r="J11" s="9" t="s">
        <v>9</v>
      </c>
      <c r="K11" s="9" t="s">
        <v>10</v>
      </c>
    </row>
    <row r="12" spans="1:12" x14ac:dyDescent="0.2">
      <c r="B12" s="10"/>
      <c r="C12" s="10"/>
      <c r="D12" s="10"/>
      <c r="E12" s="10"/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15</v>
      </c>
      <c r="K12" s="11" t="s">
        <v>16</v>
      </c>
    </row>
    <row r="13" spans="1:12" x14ac:dyDescent="0.2">
      <c r="F13" s="12"/>
    </row>
    <row r="14" spans="1:12" x14ac:dyDescent="0.2">
      <c r="C14" s="1" t="s">
        <v>17</v>
      </c>
      <c r="D14" s="2"/>
      <c r="E14" s="2"/>
      <c r="F14" s="3">
        <f t="shared" ref="F14:K14" si="0">F16+F27+F28+F34+F35+F37</f>
        <v>319814</v>
      </c>
      <c r="G14" s="2">
        <f t="shared" si="0"/>
        <v>331453</v>
      </c>
      <c r="H14" s="2">
        <f t="shared" si="0"/>
        <v>352518</v>
      </c>
      <c r="I14" s="2">
        <f t="shared" si="0"/>
        <v>361539</v>
      </c>
      <c r="J14" s="2">
        <f t="shared" si="0"/>
        <v>372102</v>
      </c>
      <c r="K14" s="2">
        <f t="shared" si="0"/>
        <v>369749</v>
      </c>
    </row>
    <row r="15" spans="1:12" x14ac:dyDescent="0.2">
      <c r="F15" s="12"/>
    </row>
    <row r="16" spans="1:12" x14ac:dyDescent="0.2">
      <c r="C16" s="4" t="s">
        <v>18</v>
      </c>
      <c r="F16" s="13">
        <f t="shared" ref="F16:K16" si="1">F17+F21+F22+F25</f>
        <v>163531</v>
      </c>
      <c r="G16" s="14">
        <f t="shared" si="1"/>
        <v>172073</v>
      </c>
      <c r="H16" s="14">
        <f t="shared" si="1"/>
        <v>184614</v>
      </c>
      <c r="I16" s="14">
        <f t="shared" si="1"/>
        <v>190087</v>
      </c>
      <c r="J16" s="14">
        <f t="shared" si="1"/>
        <v>195932</v>
      </c>
      <c r="K16" s="14">
        <f t="shared" si="1"/>
        <v>193010</v>
      </c>
      <c r="L16" s="15"/>
    </row>
    <row r="17" spans="3:12" x14ac:dyDescent="0.2">
      <c r="C17" s="4" t="s">
        <v>19</v>
      </c>
      <c r="F17" s="13">
        <f t="shared" ref="F17:K17" si="2">F18+F19</f>
        <v>125860</v>
      </c>
      <c r="G17" s="14">
        <f t="shared" si="2"/>
        <v>133828</v>
      </c>
      <c r="H17" s="14">
        <f t="shared" si="2"/>
        <v>146163</v>
      </c>
      <c r="I17" s="14">
        <f t="shared" si="2"/>
        <v>151078</v>
      </c>
      <c r="J17" s="14">
        <f t="shared" si="2"/>
        <v>156745</v>
      </c>
      <c r="K17" s="14">
        <f t="shared" si="2"/>
        <v>154358</v>
      </c>
      <c r="L17" s="15"/>
    </row>
    <row r="18" spans="3:12" x14ac:dyDescent="0.2">
      <c r="C18" s="4" t="s">
        <v>20</v>
      </c>
      <c r="F18" s="16">
        <v>41363</v>
      </c>
      <c r="G18" s="15">
        <v>43034</v>
      </c>
      <c r="H18" s="15">
        <v>44285</v>
      </c>
      <c r="I18" s="15">
        <v>45599</v>
      </c>
      <c r="J18" s="15">
        <v>47163</v>
      </c>
      <c r="K18" s="15">
        <v>47713</v>
      </c>
    </row>
    <row r="19" spans="3:12" x14ac:dyDescent="0.2">
      <c r="C19" s="4" t="s">
        <v>21</v>
      </c>
      <c r="F19" s="16">
        <v>84497</v>
      </c>
      <c r="G19" s="15">
        <v>90794</v>
      </c>
      <c r="H19" s="15">
        <v>101878</v>
      </c>
      <c r="I19" s="15">
        <v>105479</v>
      </c>
      <c r="J19" s="15">
        <v>109582</v>
      </c>
      <c r="K19" s="15">
        <v>106645</v>
      </c>
      <c r="L19" s="15"/>
    </row>
    <row r="20" spans="3:12" x14ac:dyDescent="0.2">
      <c r="F20" s="16"/>
      <c r="G20" s="15"/>
      <c r="H20" s="15"/>
      <c r="I20" s="15"/>
      <c r="J20" s="15"/>
      <c r="K20" s="15"/>
    </row>
    <row r="21" spans="3:12" x14ac:dyDescent="0.2">
      <c r="C21" s="4" t="s">
        <v>22</v>
      </c>
      <c r="F21" s="16">
        <v>16339</v>
      </c>
      <c r="G21" s="15">
        <v>17098</v>
      </c>
      <c r="H21" s="15">
        <v>17959</v>
      </c>
      <c r="I21" s="15">
        <v>18785</v>
      </c>
      <c r="J21" s="15">
        <v>19045</v>
      </c>
      <c r="K21" s="15">
        <v>19482</v>
      </c>
      <c r="L21" s="15"/>
    </row>
    <row r="22" spans="3:12" x14ac:dyDescent="0.2">
      <c r="C22" s="4" t="s">
        <v>23</v>
      </c>
      <c r="F22" s="13">
        <f t="shared" ref="F22:K22" si="3">F23+F24</f>
        <v>20427</v>
      </c>
      <c r="G22" s="14">
        <f t="shared" si="3"/>
        <v>20242</v>
      </c>
      <c r="H22" s="14">
        <f t="shared" si="3"/>
        <v>19641</v>
      </c>
      <c r="I22" s="14">
        <f t="shared" si="3"/>
        <v>19373</v>
      </c>
      <c r="J22" s="14">
        <f t="shared" si="3"/>
        <v>19335</v>
      </c>
      <c r="K22" s="14">
        <f t="shared" si="3"/>
        <v>18399</v>
      </c>
      <c r="L22" s="15"/>
    </row>
    <row r="23" spans="3:12" x14ac:dyDescent="0.2">
      <c r="C23" s="4" t="s">
        <v>24</v>
      </c>
      <c r="F23" s="16">
        <v>11651</v>
      </c>
      <c r="G23" s="15">
        <v>11368</v>
      </c>
      <c r="H23" s="15">
        <v>10688</v>
      </c>
      <c r="I23" s="15">
        <v>10324</v>
      </c>
      <c r="J23" s="15">
        <v>10208</v>
      </c>
      <c r="K23" s="15">
        <v>9332</v>
      </c>
      <c r="L23" s="15"/>
    </row>
    <row r="24" spans="3:12" x14ac:dyDescent="0.2">
      <c r="C24" s="4" t="s">
        <v>25</v>
      </c>
      <c r="F24" s="16">
        <v>8776</v>
      </c>
      <c r="G24" s="15">
        <v>8874</v>
      </c>
      <c r="H24" s="15">
        <v>8953</v>
      </c>
      <c r="I24" s="15">
        <v>9049</v>
      </c>
      <c r="J24" s="15">
        <v>9127</v>
      </c>
      <c r="K24" s="15">
        <v>9067</v>
      </c>
    </row>
    <row r="25" spans="3:12" x14ac:dyDescent="0.2">
      <c r="C25" s="4" t="s">
        <v>26</v>
      </c>
      <c r="F25" s="16">
        <v>905</v>
      </c>
      <c r="G25" s="15">
        <v>905</v>
      </c>
      <c r="H25" s="15">
        <v>851</v>
      </c>
      <c r="I25" s="15">
        <v>851</v>
      </c>
      <c r="J25" s="15">
        <v>807</v>
      </c>
      <c r="K25" s="15">
        <v>771</v>
      </c>
      <c r="L25" s="15"/>
    </row>
    <row r="26" spans="3:12" x14ac:dyDescent="0.2">
      <c r="F26" s="16"/>
      <c r="G26" s="15"/>
      <c r="H26" s="15"/>
      <c r="I26" s="15"/>
      <c r="J26" s="15"/>
      <c r="K26" s="15"/>
    </row>
    <row r="27" spans="3:12" x14ac:dyDescent="0.2">
      <c r="C27" s="4" t="s">
        <v>27</v>
      </c>
      <c r="F27" s="16">
        <v>27879</v>
      </c>
      <c r="G27" s="15">
        <v>28303</v>
      </c>
      <c r="H27" s="15">
        <v>29069</v>
      </c>
      <c r="I27" s="15">
        <v>29232</v>
      </c>
      <c r="J27" s="15">
        <v>30337</v>
      </c>
      <c r="K27" s="15">
        <v>30157</v>
      </c>
    </row>
    <row r="28" spans="3:12" x14ac:dyDescent="0.2">
      <c r="C28" s="4" t="s">
        <v>28</v>
      </c>
      <c r="F28" s="13">
        <f t="shared" ref="F28:K28" si="4">SUM(F29:F32)</f>
        <v>78067</v>
      </c>
      <c r="G28" s="14">
        <f t="shared" si="4"/>
        <v>80702</v>
      </c>
      <c r="H28" s="14">
        <f t="shared" si="4"/>
        <v>86519</v>
      </c>
      <c r="I28" s="14">
        <f t="shared" si="4"/>
        <v>88493</v>
      </c>
      <c r="J28" s="14">
        <f t="shared" si="4"/>
        <v>87930</v>
      </c>
      <c r="K28" s="14">
        <f t="shared" si="4"/>
        <v>88764</v>
      </c>
      <c r="L28" s="15"/>
    </row>
    <row r="29" spans="3:12" x14ac:dyDescent="0.2">
      <c r="C29" s="4" t="s">
        <v>29</v>
      </c>
      <c r="F29" s="16">
        <v>10622</v>
      </c>
      <c r="G29" s="15">
        <v>11004</v>
      </c>
      <c r="H29" s="15">
        <v>11533</v>
      </c>
      <c r="I29" s="15">
        <v>11609</v>
      </c>
      <c r="J29" s="15">
        <v>11954</v>
      </c>
      <c r="K29" s="15">
        <v>12148</v>
      </c>
      <c r="L29" s="15"/>
    </row>
    <row r="30" spans="3:12" x14ac:dyDescent="0.2">
      <c r="C30" s="4" t="s">
        <v>30</v>
      </c>
      <c r="F30" s="16">
        <v>54464</v>
      </c>
      <c r="G30" s="15">
        <v>56856</v>
      </c>
      <c r="H30" s="15">
        <v>60913</v>
      </c>
      <c r="I30" s="15">
        <v>63495</v>
      </c>
      <c r="J30" s="15">
        <v>65613</v>
      </c>
      <c r="K30" s="15">
        <v>65741</v>
      </c>
      <c r="L30" s="15"/>
    </row>
    <row r="31" spans="3:12" x14ac:dyDescent="0.2">
      <c r="C31" s="4" t="s">
        <v>31</v>
      </c>
      <c r="F31" s="16">
        <v>7549</v>
      </c>
      <c r="G31" s="15">
        <v>7257</v>
      </c>
      <c r="H31" s="15">
        <v>7680</v>
      </c>
      <c r="I31" s="15">
        <v>6903</v>
      </c>
      <c r="J31" s="15">
        <v>3605</v>
      </c>
      <c r="K31" s="15">
        <v>4105</v>
      </c>
      <c r="L31" s="15"/>
    </row>
    <row r="32" spans="3:12" x14ac:dyDescent="0.2">
      <c r="C32" s="4" t="s">
        <v>32</v>
      </c>
      <c r="F32" s="16">
        <v>5432</v>
      </c>
      <c r="G32" s="15">
        <v>5585</v>
      </c>
      <c r="H32" s="15">
        <v>6393</v>
      </c>
      <c r="I32" s="15">
        <v>6486</v>
      </c>
      <c r="J32" s="15">
        <v>6758</v>
      </c>
      <c r="K32" s="15">
        <v>6770</v>
      </c>
    </row>
    <row r="33" spans="3:12" x14ac:dyDescent="0.2">
      <c r="F33" s="16"/>
      <c r="G33" s="15"/>
      <c r="H33" s="15"/>
      <c r="I33" s="15"/>
      <c r="J33" s="15"/>
      <c r="K33" s="15"/>
      <c r="L33" s="15"/>
    </row>
    <row r="34" spans="3:12" x14ac:dyDescent="0.2">
      <c r="C34" s="4" t="s">
        <v>33</v>
      </c>
      <c r="F34" s="16">
        <v>32235</v>
      </c>
      <c r="G34" s="15">
        <v>32720</v>
      </c>
      <c r="H34" s="15">
        <v>33470</v>
      </c>
      <c r="I34" s="15">
        <v>34300</v>
      </c>
      <c r="J34" s="15">
        <v>36464</v>
      </c>
      <c r="K34" s="15">
        <v>36698</v>
      </c>
      <c r="L34" s="15"/>
    </row>
    <row r="35" spans="3:12" x14ac:dyDescent="0.2">
      <c r="C35" s="4" t="s">
        <v>34</v>
      </c>
      <c r="F35" s="16">
        <v>913</v>
      </c>
      <c r="G35" s="15">
        <v>879</v>
      </c>
      <c r="H35" s="15">
        <v>857</v>
      </c>
      <c r="I35" s="15">
        <v>843</v>
      </c>
      <c r="J35" s="15">
        <v>833</v>
      </c>
      <c r="K35" s="15">
        <v>808</v>
      </c>
    </row>
    <row r="36" spans="3:12" x14ac:dyDescent="0.2">
      <c r="F36" s="12"/>
      <c r="L36" s="15"/>
    </row>
    <row r="37" spans="3:12" x14ac:dyDescent="0.2">
      <c r="C37" s="4" t="s">
        <v>35</v>
      </c>
      <c r="F37" s="13">
        <f t="shared" ref="F37:K37" si="5">F38+F39</f>
        <v>17189</v>
      </c>
      <c r="G37" s="14">
        <f t="shared" si="5"/>
        <v>16776</v>
      </c>
      <c r="H37" s="14">
        <f t="shared" si="5"/>
        <v>17989</v>
      </c>
      <c r="I37" s="14">
        <f t="shared" si="5"/>
        <v>18584</v>
      </c>
      <c r="J37" s="14">
        <f t="shared" si="5"/>
        <v>20606</v>
      </c>
      <c r="K37" s="14">
        <f t="shared" si="5"/>
        <v>20312</v>
      </c>
      <c r="L37" s="15"/>
    </row>
    <row r="38" spans="3:12" x14ac:dyDescent="0.2">
      <c r="C38" s="4" t="s">
        <v>36</v>
      </c>
      <c r="F38" s="16">
        <v>16794</v>
      </c>
      <c r="G38" s="15">
        <v>16377</v>
      </c>
      <c r="H38" s="15">
        <v>17586</v>
      </c>
      <c r="I38" s="15">
        <v>18176</v>
      </c>
      <c r="J38" s="15">
        <v>20187</v>
      </c>
      <c r="K38" s="15">
        <v>19892</v>
      </c>
    </row>
    <row r="39" spans="3:12" x14ac:dyDescent="0.2">
      <c r="C39" s="4" t="s">
        <v>37</v>
      </c>
      <c r="F39" s="16">
        <v>395</v>
      </c>
      <c r="G39" s="15">
        <v>399</v>
      </c>
      <c r="H39" s="15">
        <v>403</v>
      </c>
      <c r="I39" s="15">
        <v>408</v>
      </c>
      <c r="J39" s="15">
        <v>419</v>
      </c>
      <c r="K39" s="15">
        <v>420</v>
      </c>
    </row>
    <row r="40" spans="3:12" x14ac:dyDescent="0.2">
      <c r="C40" s="10"/>
      <c r="D40" s="10"/>
      <c r="E40" s="10"/>
      <c r="F40" s="17"/>
      <c r="G40" s="10"/>
      <c r="H40" s="10"/>
      <c r="I40" s="10"/>
      <c r="J40" s="10"/>
      <c r="K40" s="10"/>
    </row>
    <row r="41" spans="3:12" x14ac:dyDescent="0.2">
      <c r="F41" s="12"/>
    </row>
    <row r="42" spans="3:12" x14ac:dyDescent="0.2">
      <c r="C42" s="1" t="s">
        <v>38</v>
      </c>
      <c r="D42" s="2"/>
      <c r="E42" s="2"/>
      <c r="F42" s="3">
        <f t="shared" ref="F42:K42" si="6">F44+F55+F56+F62+F63+F65</f>
        <v>162556</v>
      </c>
      <c r="G42" s="2">
        <f t="shared" si="6"/>
        <v>169132</v>
      </c>
      <c r="H42" s="2">
        <f t="shared" si="6"/>
        <v>180984</v>
      </c>
      <c r="I42" s="2">
        <f t="shared" si="6"/>
        <v>186098</v>
      </c>
      <c r="J42" s="2">
        <f t="shared" si="6"/>
        <v>191560</v>
      </c>
      <c r="K42" s="2">
        <f t="shared" si="6"/>
        <v>190712</v>
      </c>
    </row>
    <row r="43" spans="3:12" x14ac:dyDescent="0.2">
      <c r="F43" s="12"/>
    </row>
    <row r="44" spans="3:12" x14ac:dyDescent="0.2">
      <c r="C44" s="4" t="s">
        <v>18</v>
      </c>
      <c r="F44" s="13">
        <f t="shared" ref="F44:K44" si="7">F45+F49+F50+F53</f>
        <v>83843</v>
      </c>
      <c r="G44" s="14">
        <f t="shared" si="7"/>
        <v>88554</v>
      </c>
      <c r="H44" s="14">
        <f t="shared" si="7"/>
        <v>95605</v>
      </c>
      <c r="I44" s="14">
        <f t="shared" si="7"/>
        <v>98931</v>
      </c>
      <c r="J44" s="14">
        <f t="shared" si="7"/>
        <v>102045</v>
      </c>
      <c r="K44" s="14">
        <f t="shared" si="7"/>
        <v>101255</v>
      </c>
    </row>
    <row r="45" spans="3:12" x14ac:dyDescent="0.2">
      <c r="C45" s="4" t="s">
        <v>19</v>
      </c>
      <c r="F45" s="13">
        <f t="shared" ref="F45:K45" si="8">F46+F47</f>
        <v>62786</v>
      </c>
      <c r="G45" s="14">
        <f t="shared" si="8"/>
        <v>66768</v>
      </c>
      <c r="H45" s="14">
        <f t="shared" si="8"/>
        <v>72934</v>
      </c>
      <c r="I45" s="14">
        <f t="shared" si="8"/>
        <v>75386</v>
      </c>
      <c r="J45" s="14">
        <f t="shared" si="8"/>
        <v>78213</v>
      </c>
      <c r="K45" s="14">
        <f t="shared" si="8"/>
        <v>77026</v>
      </c>
    </row>
    <row r="46" spans="3:12" x14ac:dyDescent="0.2">
      <c r="C46" s="4" t="s">
        <v>20</v>
      </c>
      <c r="F46" s="16">
        <v>20538</v>
      </c>
      <c r="G46" s="15">
        <v>21371</v>
      </c>
      <c r="H46" s="15">
        <v>21995</v>
      </c>
      <c r="I46" s="15">
        <v>22647</v>
      </c>
      <c r="J46" s="15">
        <v>23422</v>
      </c>
      <c r="K46" s="15">
        <v>23704</v>
      </c>
    </row>
    <row r="47" spans="3:12" x14ac:dyDescent="0.2">
      <c r="C47" s="4" t="s">
        <v>21</v>
      </c>
      <c r="F47" s="16">
        <v>42248</v>
      </c>
      <c r="G47" s="15">
        <v>45397</v>
      </c>
      <c r="H47" s="15">
        <v>50939</v>
      </c>
      <c r="I47" s="15">
        <v>52739</v>
      </c>
      <c r="J47" s="15">
        <v>54791</v>
      </c>
      <c r="K47" s="15">
        <v>53322</v>
      </c>
    </row>
    <row r="48" spans="3:12" x14ac:dyDescent="0.2">
      <c r="F48" s="16"/>
      <c r="G48" s="15"/>
      <c r="H48" s="15"/>
      <c r="I48" s="15"/>
      <c r="J48" s="15"/>
      <c r="K48" s="15"/>
    </row>
    <row r="49" spans="3:11" x14ac:dyDescent="0.2">
      <c r="C49" s="4" t="s">
        <v>22</v>
      </c>
      <c r="F49" s="16">
        <v>16339</v>
      </c>
      <c r="G49" s="15">
        <v>17098</v>
      </c>
      <c r="H49" s="15">
        <v>17959</v>
      </c>
      <c r="I49" s="15">
        <v>18785</v>
      </c>
      <c r="J49" s="15">
        <v>19045</v>
      </c>
      <c r="K49" s="15">
        <v>19482</v>
      </c>
    </row>
    <row r="50" spans="3:11" x14ac:dyDescent="0.2">
      <c r="C50" s="4" t="s">
        <v>23</v>
      </c>
      <c r="F50" s="13">
        <f t="shared" ref="F50:K50" si="9">F51+F52</f>
        <v>4388</v>
      </c>
      <c r="G50" s="14">
        <f t="shared" si="9"/>
        <v>4437</v>
      </c>
      <c r="H50" s="14">
        <f t="shared" si="9"/>
        <v>4476</v>
      </c>
      <c r="I50" s="14">
        <f t="shared" si="9"/>
        <v>4524</v>
      </c>
      <c r="J50" s="14">
        <f t="shared" si="9"/>
        <v>4563</v>
      </c>
      <c r="K50" s="14">
        <f t="shared" si="9"/>
        <v>4533</v>
      </c>
    </row>
    <row r="51" spans="3:11" x14ac:dyDescent="0.2">
      <c r="C51" s="4" t="s">
        <v>24</v>
      </c>
      <c r="F51" s="18" t="s">
        <v>40</v>
      </c>
      <c r="G51" s="19" t="s">
        <v>40</v>
      </c>
      <c r="H51" s="19" t="s">
        <v>40</v>
      </c>
      <c r="I51" s="19" t="s">
        <v>40</v>
      </c>
      <c r="J51" s="19" t="s">
        <v>40</v>
      </c>
      <c r="K51" s="19" t="s">
        <v>40</v>
      </c>
    </row>
    <row r="52" spans="3:11" x14ac:dyDescent="0.2">
      <c r="C52" s="4" t="s">
        <v>25</v>
      </c>
      <c r="F52" s="16">
        <v>4388</v>
      </c>
      <c r="G52" s="15">
        <v>4437</v>
      </c>
      <c r="H52" s="15">
        <v>4476</v>
      </c>
      <c r="I52" s="15">
        <v>4524</v>
      </c>
      <c r="J52" s="15">
        <v>4563</v>
      </c>
      <c r="K52" s="15">
        <v>4533</v>
      </c>
    </row>
    <row r="53" spans="3:11" x14ac:dyDescent="0.2">
      <c r="C53" s="4" t="s">
        <v>26</v>
      </c>
      <c r="F53" s="16">
        <v>330</v>
      </c>
      <c r="G53" s="15">
        <v>251</v>
      </c>
      <c r="H53" s="15">
        <v>236</v>
      </c>
      <c r="I53" s="15">
        <v>236</v>
      </c>
      <c r="J53" s="15">
        <v>224</v>
      </c>
      <c r="K53" s="15">
        <v>214</v>
      </c>
    </row>
    <row r="54" spans="3:11" x14ac:dyDescent="0.2">
      <c r="F54" s="16"/>
      <c r="G54" s="15"/>
      <c r="H54" s="15"/>
      <c r="I54" s="15"/>
      <c r="J54" s="15"/>
      <c r="K54" s="15"/>
    </row>
    <row r="55" spans="3:11" x14ac:dyDescent="0.2">
      <c r="C55" s="4" t="s">
        <v>27</v>
      </c>
      <c r="F55" s="16">
        <v>27879</v>
      </c>
      <c r="G55" s="15">
        <v>28303</v>
      </c>
      <c r="H55" s="15">
        <v>29069</v>
      </c>
      <c r="I55" s="15">
        <v>29232</v>
      </c>
      <c r="J55" s="15">
        <v>30337</v>
      </c>
      <c r="K55" s="15">
        <v>30157</v>
      </c>
    </row>
    <row r="56" spans="3:11" x14ac:dyDescent="0.2">
      <c r="C56" s="4" t="s">
        <v>28</v>
      </c>
      <c r="F56" s="13">
        <f t="shared" ref="F56:K56" si="10">SUM(F57:F60)</f>
        <v>29877</v>
      </c>
      <c r="G56" s="14">
        <f t="shared" si="10"/>
        <v>31266</v>
      </c>
      <c r="H56" s="14">
        <f t="shared" si="10"/>
        <v>34490</v>
      </c>
      <c r="I56" s="14">
        <f t="shared" si="10"/>
        <v>35516</v>
      </c>
      <c r="J56" s="14">
        <f t="shared" si="10"/>
        <v>35027</v>
      </c>
      <c r="K56" s="14">
        <f t="shared" si="10"/>
        <v>35179</v>
      </c>
    </row>
    <row r="57" spans="3:11" x14ac:dyDescent="0.2">
      <c r="C57" s="4" t="s">
        <v>29</v>
      </c>
      <c r="F57" s="16">
        <v>3276</v>
      </c>
      <c r="G57" s="15">
        <v>3417</v>
      </c>
      <c r="H57" s="15">
        <v>3726</v>
      </c>
      <c r="I57" s="15">
        <v>3840</v>
      </c>
      <c r="J57" s="15">
        <v>3960</v>
      </c>
      <c r="K57" s="15">
        <v>4025</v>
      </c>
    </row>
    <row r="58" spans="3:11" x14ac:dyDescent="0.2">
      <c r="C58" s="4" t="s">
        <v>30</v>
      </c>
      <c r="F58" s="16">
        <v>21944</v>
      </c>
      <c r="G58" s="15">
        <v>23159</v>
      </c>
      <c r="H58" s="15">
        <v>25500</v>
      </c>
      <c r="I58" s="15">
        <v>26530</v>
      </c>
      <c r="J58" s="15">
        <v>27654</v>
      </c>
      <c r="K58" s="15">
        <v>27734</v>
      </c>
    </row>
    <row r="59" spans="3:11" x14ac:dyDescent="0.2">
      <c r="C59" s="4" t="s">
        <v>31</v>
      </c>
      <c r="F59" s="16">
        <v>1923</v>
      </c>
      <c r="G59" s="15">
        <v>1879</v>
      </c>
      <c r="H59" s="15">
        <v>2034</v>
      </c>
      <c r="I59" s="15">
        <v>1869</v>
      </c>
      <c r="J59" s="19" t="s">
        <v>40</v>
      </c>
      <c r="K59" s="19" t="s">
        <v>40</v>
      </c>
    </row>
    <row r="60" spans="3:11" x14ac:dyDescent="0.2">
      <c r="C60" s="4" t="s">
        <v>32</v>
      </c>
      <c r="F60" s="16">
        <v>2734</v>
      </c>
      <c r="G60" s="15">
        <v>2811</v>
      </c>
      <c r="H60" s="15">
        <v>3230</v>
      </c>
      <c r="I60" s="15">
        <v>3277</v>
      </c>
      <c r="J60" s="15">
        <v>3413</v>
      </c>
      <c r="K60" s="15">
        <v>3420</v>
      </c>
    </row>
    <row r="61" spans="3:11" x14ac:dyDescent="0.2">
      <c r="F61" s="16"/>
      <c r="G61" s="15"/>
      <c r="H61" s="15"/>
      <c r="I61" s="15"/>
      <c r="J61" s="15"/>
      <c r="K61" s="15"/>
    </row>
    <row r="62" spans="3:11" x14ac:dyDescent="0.2">
      <c r="C62" s="4" t="s">
        <v>33</v>
      </c>
      <c r="F62" s="16">
        <v>14008</v>
      </c>
      <c r="G62" s="15">
        <v>14232</v>
      </c>
      <c r="H62" s="15">
        <v>14572</v>
      </c>
      <c r="I62" s="15">
        <v>14948</v>
      </c>
      <c r="J62" s="15">
        <v>15892</v>
      </c>
      <c r="K62" s="15">
        <v>15994</v>
      </c>
    </row>
    <row r="63" spans="3:11" x14ac:dyDescent="0.2">
      <c r="C63" s="4" t="s">
        <v>34</v>
      </c>
      <c r="F63" s="18" t="s">
        <v>40</v>
      </c>
      <c r="G63" s="19" t="s">
        <v>40</v>
      </c>
      <c r="H63" s="19" t="s">
        <v>40</v>
      </c>
      <c r="I63" s="19" t="s">
        <v>40</v>
      </c>
      <c r="J63" s="19" t="s">
        <v>40</v>
      </c>
      <c r="K63" s="19" t="s">
        <v>40</v>
      </c>
    </row>
    <row r="64" spans="3:11" x14ac:dyDescent="0.2">
      <c r="F64" s="12"/>
    </row>
    <row r="65" spans="2:11" x14ac:dyDescent="0.2">
      <c r="C65" s="4" t="s">
        <v>35</v>
      </c>
      <c r="F65" s="13">
        <f t="shared" ref="F65:K65" si="11">F66+F67</f>
        <v>6949</v>
      </c>
      <c r="G65" s="14">
        <f t="shared" si="11"/>
        <v>6777</v>
      </c>
      <c r="H65" s="14">
        <f t="shared" si="11"/>
        <v>7248</v>
      </c>
      <c r="I65" s="14">
        <f t="shared" si="11"/>
        <v>7471</v>
      </c>
      <c r="J65" s="14">
        <f t="shared" si="11"/>
        <v>8259</v>
      </c>
      <c r="K65" s="14">
        <f t="shared" si="11"/>
        <v>8127</v>
      </c>
    </row>
    <row r="66" spans="2:11" x14ac:dyDescent="0.2">
      <c r="C66" s="4" t="s">
        <v>36</v>
      </c>
      <c r="F66" s="16">
        <v>6949</v>
      </c>
      <c r="G66" s="15">
        <v>6777</v>
      </c>
      <c r="H66" s="15">
        <v>7248</v>
      </c>
      <c r="I66" s="15">
        <v>7471</v>
      </c>
      <c r="J66" s="15">
        <v>8259</v>
      </c>
      <c r="K66" s="15">
        <v>8127</v>
      </c>
    </row>
    <row r="67" spans="2:11" x14ac:dyDescent="0.2">
      <c r="C67" s="4" t="s">
        <v>37</v>
      </c>
      <c r="F67" s="18" t="s">
        <v>40</v>
      </c>
      <c r="G67" s="19" t="s">
        <v>40</v>
      </c>
      <c r="H67" s="19" t="s">
        <v>40</v>
      </c>
      <c r="I67" s="19" t="s">
        <v>40</v>
      </c>
      <c r="J67" s="19" t="s">
        <v>40</v>
      </c>
      <c r="K67" s="19" t="s">
        <v>40</v>
      </c>
    </row>
    <row r="68" spans="2:11" ht="18" thickBot="1" x14ac:dyDescent="0.25">
      <c r="B68" s="6"/>
      <c r="C68" s="6"/>
      <c r="D68" s="6"/>
      <c r="E68" s="6"/>
      <c r="F68" s="20"/>
      <c r="G68" s="6"/>
      <c r="H68" s="6"/>
      <c r="I68" s="6"/>
      <c r="J68" s="6"/>
      <c r="K68" s="6"/>
    </row>
    <row r="69" spans="2:11" x14ac:dyDescent="0.2">
      <c r="F69" s="4" t="s">
        <v>39</v>
      </c>
    </row>
  </sheetData>
  <phoneticPr fontId="2"/>
  <pageMargins left="0.32" right="0.28000000000000003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7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0.69921875" style="5"/>
    <col min="3" max="3" width="7.69921875" style="5" customWidth="1"/>
    <col min="4" max="4" width="10.69921875" style="5"/>
    <col min="5" max="5" width="9.69921875" style="5" customWidth="1"/>
    <col min="6" max="6" width="10.69921875" style="5"/>
    <col min="7" max="7" width="11.69921875" style="5" customWidth="1"/>
    <col min="8" max="9" width="10.69921875" style="5"/>
    <col min="10" max="11" width="11.69921875" style="5" customWidth="1"/>
    <col min="12" max="16384" width="10.69921875" style="5"/>
  </cols>
  <sheetData>
    <row r="1" spans="1:12" x14ac:dyDescent="0.2">
      <c r="A1" s="4"/>
    </row>
    <row r="6" spans="1:12" x14ac:dyDescent="0.2">
      <c r="F6" s="1" t="s">
        <v>320</v>
      </c>
    </row>
    <row r="7" spans="1:12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7" t="s">
        <v>319</v>
      </c>
    </row>
    <row r="8" spans="1:12" x14ac:dyDescent="0.2">
      <c r="E8" s="12"/>
      <c r="F8" s="10"/>
      <c r="G8" s="10"/>
      <c r="H8" s="10"/>
      <c r="I8" s="10"/>
      <c r="J8" s="10"/>
      <c r="K8" s="10"/>
    </row>
    <row r="9" spans="1:12" x14ac:dyDescent="0.2">
      <c r="B9" s="4" t="s">
        <v>318</v>
      </c>
      <c r="E9" s="26" t="s">
        <v>317</v>
      </c>
      <c r="F9" s="12"/>
      <c r="G9" s="12"/>
      <c r="H9" s="12"/>
      <c r="I9" s="12"/>
      <c r="J9" s="12"/>
      <c r="K9" s="12"/>
      <c r="L9" s="42"/>
    </row>
    <row r="10" spans="1:12" x14ac:dyDescent="0.2">
      <c r="B10" s="10"/>
      <c r="C10" s="10"/>
      <c r="D10" s="10"/>
      <c r="E10" s="17"/>
      <c r="F10" s="25" t="s">
        <v>316</v>
      </c>
      <c r="G10" s="25" t="s">
        <v>315</v>
      </c>
      <c r="H10" s="25" t="s">
        <v>314</v>
      </c>
      <c r="I10" s="25" t="s">
        <v>313</v>
      </c>
      <c r="J10" s="25" t="s">
        <v>312</v>
      </c>
      <c r="K10" s="25" t="s">
        <v>311</v>
      </c>
      <c r="L10" s="42"/>
    </row>
    <row r="11" spans="1:12" x14ac:dyDescent="0.2">
      <c r="E11" s="12"/>
    </row>
    <row r="12" spans="1:12" x14ac:dyDescent="0.2">
      <c r="B12" s="4" t="s">
        <v>310</v>
      </c>
      <c r="E12" s="13">
        <f>SUM(F12:K12)</f>
        <v>37740</v>
      </c>
      <c r="F12" s="15">
        <v>6181</v>
      </c>
      <c r="G12" s="15">
        <v>8267</v>
      </c>
      <c r="H12" s="15">
        <v>6774</v>
      </c>
      <c r="I12" s="15">
        <v>7256</v>
      </c>
      <c r="J12" s="15">
        <v>5318</v>
      </c>
      <c r="K12" s="15">
        <v>3944</v>
      </c>
    </row>
    <row r="13" spans="1:12" x14ac:dyDescent="0.2">
      <c r="B13" s="4" t="s">
        <v>309</v>
      </c>
      <c r="E13" s="13">
        <f>SUM(F13:K13)</f>
        <v>38826</v>
      </c>
      <c r="F13" s="15">
        <v>6655</v>
      </c>
      <c r="G13" s="15">
        <v>8480</v>
      </c>
      <c r="H13" s="15">
        <v>6915</v>
      </c>
      <c r="I13" s="15">
        <v>7505</v>
      </c>
      <c r="J13" s="15">
        <v>5285</v>
      </c>
      <c r="K13" s="15">
        <v>3986</v>
      </c>
    </row>
    <row r="14" spans="1:12" x14ac:dyDescent="0.2">
      <c r="B14" s="4" t="s">
        <v>308</v>
      </c>
      <c r="E14" s="13">
        <f>SUM(F14:K14)</f>
        <v>39980</v>
      </c>
      <c r="F14" s="15">
        <v>7026</v>
      </c>
      <c r="G14" s="15">
        <v>8769</v>
      </c>
      <c r="H14" s="15">
        <v>7054</v>
      </c>
      <c r="I14" s="15">
        <v>7759</v>
      </c>
      <c r="J14" s="15">
        <v>5355</v>
      </c>
      <c r="K14" s="15">
        <v>4017</v>
      </c>
    </row>
    <row r="15" spans="1:12" x14ac:dyDescent="0.2">
      <c r="B15" s="4" t="s">
        <v>307</v>
      </c>
      <c r="E15" s="13">
        <f>SUM(F15:K15)</f>
        <v>41444</v>
      </c>
      <c r="F15" s="15">
        <v>7519</v>
      </c>
      <c r="G15" s="15">
        <v>9024</v>
      </c>
      <c r="H15" s="15">
        <v>7219</v>
      </c>
      <c r="I15" s="15">
        <v>8081</v>
      </c>
      <c r="J15" s="15">
        <v>5455</v>
      </c>
      <c r="K15" s="15">
        <v>4146</v>
      </c>
    </row>
    <row r="16" spans="1:12" x14ac:dyDescent="0.2">
      <c r="E16" s="12"/>
    </row>
    <row r="17" spans="2:11" x14ac:dyDescent="0.2">
      <c r="B17" s="4" t="s">
        <v>306</v>
      </c>
      <c r="E17" s="13">
        <f>SUM(F17:K17)</f>
        <v>42360</v>
      </c>
      <c r="F17" s="15">
        <v>7927</v>
      </c>
      <c r="G17" s="15">
        <v>9173</v>
      </c>
      <c r="H17" s="15">
        <v>7342</v>
      </c>
      <c r="I17" s="15">
        <v>8349</v>
      </c>
      <c r="J17" s="15">
        <v>5451</v>
      </c>
      <c r="K17" s="15">
        <v>4118</v>
      </c>
    </row>
    <row r="18" spans="2:11" x14ac:dyDescent="0.2">
      <c r="B18" s="4" t="s">
        <v>305</v>
      </c>
      <c r="E18" s="13">
        <f>SUM(F18:K18)</f>
        <v>43323</v>
      </c>
      <c r="F18" s="15">
        <v>8259</v>
      </c>
      <c r="G18" s="15">
        <v>9308</v>
      </c>
      <c r="H18" s="15">
        <v>7534</v>
      </c>
      <c r="I18" s="15">
        <v>8628</v>
      </c>
      <c r="J18" s="15">
        <v>5481</v>
      </c>
      <c r="K18" s="15">
        <v>4113</v>
      </c>
    </row>
    <row r="19" spans="2:11" x14ac:dyDescent="0.2">
      <c r="B19" s="4" t="s">
        <v>304</v>
      </c>
      <c r="E19" s="13">
        <f>SUM(F19:K19)</f>
        <v>42614</v>
      </c>
      <c r="F19" s="15">
        <v>8261</v>
      </c>
      <c r="G19" s="15">
        <v>9143</v>
      </c>
      <c r="H19" s="15">
        <v>7410</v>
      </c>
      <c r="I19" s="15">
        <v>8459</v>
      </c>
      <c r="J19" s="15">
        <v>5297</v>
      </c>
      <c r="K19" s="15">
        <v>4044</v>
      </c>
    </row>
    <row r="20" spans="2:11" x14ac:dyDescent="0.2">
      <c r="B20" s="4" t="s">
        <v>303</v>
      </c>
      <c r="E20" s="13">
        <f>SUM(F20:K20)</f>
        <v>43406</v>
      </c>
      <c r="F20" s="15">
        <v>8558</v>
      </c>
      <c r="G20" s="15">
        <v>9333</v>
      </c>
      <c r="H20" s="15">
        <v>7533</v>
      </c>
      <c r="I20" s="15">
        <v>8647</v>
      </c>
      <c r="J20" s="15">
        <v>5250</v>
      </c>
      <c r="K20" s="15">
        <v>4085</v>
      </c>
    </row>
    <row r="21" spans="2:11" x14ac:dyDescent="0.2">
      <c r="E21" s="12"/>
    </row>
    <row r="22" spans="2:11" x14ac:dyDescent="0.2">
      <c r="B22" s="4" t="s">
        <v>302</v>
      </c>
      <c r="E22" s="13">
        <f>SUM(F22:K22)</f>
        <v>44326</v>
      </c>
      <c r="F22" s="15">
        <v>8869</v>
      </c>
      <c r="G22" s="15">
        <v>9418</v>
      </c>
      <c r="H22" s="15">
        <v>7642</v>
      </c>
      <c r="I22" s="15">
        <v>8934</v>
      </c>
      <c r="J22" s="15">
        <v>5281</v>
      </c>
      <c r="K22" s="15">
        <v>4182</v>
      </c>
    </row>
    <row r="23" spans="2:11" x14ac:dyDescent="0.2">
      <c r="B23" s="4" t="s">
        <v>301</v>
      </c>
      <c r="E23" s="13">
        <f>SUM(F23:K23)</f>
        <v>45504</v>
      </c>
      <c r="F23" s="15">
        <v>10254</v>
      </c>
      <c r="G23" s="15">
        <v>9290</v>
      </c>
      <c r="H23" s="15">
        <v>7398</v>
      </c>
      <c r="I23" s="15">
        <v>9333</v>
      </c>
      <c r="J23" s="15">
        <v>5061</v>
      </c>
      <c r="K23" s="15">
        <v>4168</v>
      </c>
    </row>
    <row r="24" spans="2:11" x14ac:dyDescent="0.2">
      <c r="B24" s="4" t="s">
        <v>300</v>
      </c>
      <c r="E24" s="13">
        <f>SUM(F24:K24)</f>
        <v>46340</v>
      </c>
      <c r="F24" s="15">
        <v>10629</v>
      </c>
      <c r="G24" s="15">
        <v>9390</v>
      </c>
      <c r="H24" s="15">
        <v>7458</v>
      </c>
      <c r="I24" s="15">
        <v>9604</v>
      </c>
      <c r="J24" s="15">
        <v>5008</v>
      </c>
      <c r="K24" s="15">
        <v>4251</v>
      </c>
    </row>
    <row r="25" spans="2:11" x14ac:dyDescent="0.2">
      <c r="E25" s="12"/>
    </row>
    <row r="26" spans="2:11" x14ac:dyDescent="0.2">
      <c r="B26" s="4" t="s">
        <v>299</v>
      </c>
      <c r="E26" s="13">
        <f>SUM(F26:K26)</f>
        <v>48228</v>
      </c>
      <c r="F26" s="15">
        <v>11610</v>
      </c>
      <c r="G26" s="15">
        <v>9536</v>
      </c>
      <c r="H26" s="15">
        <v>7814</v>
      </c>
      <c r="I26" s="15">
        <v>9965</v>
      </c>
      <c r="J26" s="15">
        <v>4940</v>
      </c>
      <c r="K26" s="15">
        <v>4363</v>
      </c>
    </row>
    <row r="27" spans="2:11" x14ac:dyDescent="0.2">
      <c r="B27" s="4" t="s">
        <v>298</v>
      </c>
      <c r="E27" s="13">
        <f>SUM(F27:K27)</f>
        <v>50041</v>
      </c>
      <c r="F27" s="15">
        <v>12190</v>
      </c>
      <c r="G27" s="15">
        <v>9907</v>
      </c>
      <c r="H27" s="15">
        <v>8123</v>
      </c>
      <c r="I27" s="15">
        <v>10334</v>
      </c>
      <c r="J27" s="15">
        <v>4996</v>
      </c>
      <c r="K27" s="15">
        <v>4491</v>
      </c>
    </row>
    <row r="28" spans="2:11" x14ac:dyDescent="0.2">
      <c r="B28" s="1" t="s">
        <v>297</v>
      </c>
      <c r="C28" s="2"/>
      <c r="D28" s="2"/>
      <c r="E28" s="3">
        <f>E30+E31+E32+E34+E35</f>
        <v>51939</v>
      </c>
      <c r="F28" s="2">
        <f>F30+F31+F32+F34+F35</f>
        <v>12852</v>
      </c>
      <c r="G28" s="2">
        <f>G30+G31+G32+G34+G35</f>
        <v>10291</v>
      </c>
      <c r="H28" s="2">
        <f>H30+H31+H32+H34+H35</f>
        <v>8461</v>
      </c>
      <c r="I28" s="2">
        <f>I30+I31+I32+I34+I35</f>
        <v>10759</v>
      </c>
      <c r="J28" s="2">
        <f>J30+J31+J32+J34+J35</f>
        <v>4969</v>
      </c>
      <c r="K28" s="2">
        <f>K30+K31+K32+K34+K35</f>
        <v>4607</v>
      </c>
    </row>
    <row r="29" spans="2:11" x14ac:dyDescent="0.2">
      <c r="E29" s="12"/>
    </row>
    <row r="30" spans="2:11" x14ac:dyDescent="0.2">
      <c r="B30" s="4" t="s">
        <v>296</v>
      </c>
      <c r="E30" s="13">
        <f>SUM(F30:K30)</f>
        <v>4633</v>
      </c>
      <c r="F30" s="15">
        <v>1670</v>
      </c>
      <c r="G30" s="15">
        <v>1155</v>
      </c>
      <c r="H30" s="15">
        <v>335</v>
      </c>
      <c r="I30" s="15">
        <v>386</v>
      </c>
      <c r="J30" s="15">
        <v>513</v>
      </c>
      <c r="K30" s="15">
        <v>574</v>
      </c>
    </row>
    <row r="31" spans="2:11" x14ac:dyDescent="0.2">
      <c r="B31" s="4" t="s">
        <v>295</v>
      </c>
      <c r="E31" s="13">
        <f>SUM(F31:K31)</f>
        <v>6204</v>
      </c>
      <c r="F31" s="15">
        <v>573</v>
      </c>
      <c r="G31" s="15">
        <v>1365</v>
      </c>
      <c r="H31" s="15">
        <v>748</v>
      </c>
      <c r="I31" s="15">
        <v>1019</v>
      </c>
      <c r="J31" s="15">
        <v>44</v>
      </c>
      <c r="K31" s="15">
        <v>2455</v>
      </c>
    </row>
    <row r="32" spans="2:11" x14ac:dyDescent="0.2">
      <c r="B32" s="4" t="s">
        <v>294</v>
      </c>
      <c r="E32" s="13">
        <f>SUM(F32:K32)</f>
        <v>517</v>
      </c>
      <c r="F32" s="15">
        <v>7</v>
      </c>
      <c r="G32" s="15">
        <v>47</v>
      </c>
      <c r="H32" s="15">
        <v>280</v>
      </c>
      <c r="I32" s="15">
        <v>183</v>
      </c>
      <c r="J32" s="19" t="s">
        <v>291</v>
      </c>
      <c r="K32" s="19" t="s">
        <v>291</v>
      </c>
    </row>
    <row r="33" spans="2:11" x14ac:dyDescent="0.2">
      <c r="E33" s="12"/>
    </row>
    <row r="34" spans="2:11" x14ac:dyDescent="0.2">
      <c r="B34" s="4" t="s">
        <v>293</v>
      </c>
      <c r="E34" s="13">
        <f>SUM(F34:K34)</f>
        <v>30350</v>
      </c>
      <c r="F34" s="15">
        <v>5302</v>
      </c>
      <c r="G34" s="15">
        <v>7654</v>
      </c>
      <c r="H34" s="15">
        <v>5026</v>
      </c>
      <c r="I34" s="15">
        <v>6378</v>
      </c>
      <c r="J34" s="15">
        <v>4412</v>
      </c>
      <c r="K34" s="15">
        <v>1578</v>
      </c>
    </row>
    <row r="35" spans="2:11" x14ac:dyDescent="0.2">
      <c r="B35" s="4" t="s">
        <v>292</v>
      </c>
      <c r="E35" s="13">
        <f>SUM(F35:K35)</f>
        <v>10235</v>
      </c>
      <c r="F35" s="15">
        <v>5300</v>
      </c>
      <c r="G35" s="15">
        <v>70</v>
      </c>
      <c r="H35" s="15">
        <v>2072</v>
      </c>
      <c r="I35" s="15">
        <v>2793</v>
      </c>
      <c r="J35" s="19" t="s">
        <v>291</v>
      </c>
      <c r="K35" s="19" t="s">
        <v>291</v>
      </c>
    </row>
    <row r="36" spans="2:11" ht="18" thickBot="1" x14ac:dyDescent="0.25">
      <c r="B36" s="6"/>
      <c r="C36" s="6"/>
      <c r="D36" s="6"/>
      <c r="E36" s="20"/>
      <c r="F36" s="6"/>
      <c r="G36" s="6"/>
      <c r="H36" s="6"/>
      <c r="I36" s="6"/>
      <c r="J36" s="6"/>
      <c r="K36" s="6"/>
    </row>
    <row r="37" spans="2:11" x14ac:dyDescent="0.2">
      <c r="E37" s="4" t="s">
        <v>187</v>
      </c>
    </row>
  </sheetData>
  <phoneticPr fontId="4"/>
  <pageMargins left="0.4" right="0.43" top="0.6" bottom="0.65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0.69921875" style="5"/>
    <col min="3" max="3" width="7.69921875" style="5" customWidth="1"/>
    <col min="4" max="4" width="10.69921875" style="5"/>
    <col min="5" max="5" width="9.69921875" style="5" customWidth="1"/>
    <col min="6" max="6" width="10.69921875" style="5"/>
    <col min="7" max="7" width="11.69921875" style="5" customWidth="1"/>
    <col min="8" max="9" width="10.69921875" style="5"/>
    <col min="10" max="11" width="11.69921875" style="5" customWidth="1"/>
    <col min="12" max="16384" width="10.69921875" style="5"/>
  </cols>
  <sheetData>
    <row r="1" spans="1:12" x14ac:dyDescent="0.2">
      <c r="A1" s="4"/>
    </row>
    <row r="6" spans="1:12" x14ac:dyDescent="0.2">
      <c r="F6" s="1" t="s">
        <v>353</v>
      </c>
    </row>
    <row r="7" spans="1:12" x14ac:dyDescent="0.2">
      <c r="D7" s="4" t="s">
        <v>352</v>
      </c>
    </row>
    <row r="8" spans="1:12" x14ac:dyDescent="0.2">
      <c r="D8" s="4" t="s">
        <v>351</v>
      </c>
    </row>
    <row r="9" spans="1:12" x14ac:dyDescent="0.2">
      <c r="D9" s="4" t="s">
        <v>350</v>
      </c>
    </row>
    <row r="10" spans="1:12" x14ac:dyDescent="0.2">
      <c r="D10" s="4" t="s">
        <v>349</v>
      </c>
    </row>
    <row r="12" spans="1:12" ht="18" thickBot="1" x14ac:dyDescent="0.25">
      <c r="B12" s="6"/>
      <c r="C12" s="6"/>
      <c r="D12" s="29" t="s">
        <v>348</v>
      </c>
      <c r="E12" s="6"/>
      <c r="F12" s="6"/>
      <c r="G12" s="6"/>
      <c r="H12" s="6"/>
      <c r="I12" s="6"/>
      <c r="J12" s="6"/>
      <c r="K12" s="6"/>
    </row>
    <row r="13" spans="1:12" x14ac:dyDescent="0.2">
      <c r="D13" s="12"/>
      <c r="E13" s="10"/>
      <c r="F13" s="10"/>
      <c r="G13" s="12"/>
      <c r="H13" s="44" t="s">
        <v>347</v>
      </c>
      <c r="I13" s="10"/>
      <c r="J13" s="25" t="s">
        <v>346</v>
      </c>
      <c r="K13" s="10"/>
      <c r="L13" s="42"/>
    </row>
    <row r="14" spans="1:12" x14ac:dyDescent="0.2">
      <c r="B14" s="4"/>
      <c r="D14" s="9" t="s">
        <v>345</v>
      </c>
      <c r="E14" s="12"/>
      <c r="F14" s="26" t="s">
        <v>344</v>
      </c>
      <c r="G14" s="9" t="s">
        <v>206</v>
      </c>
      <c r="H14" s="12"/>
      <c r="I14" s="12"/>
      <c r="J14" s="12"/>
      <c r="K14" s="12"/>
      <c r="L14" s="42"/>
    </row>
    <row r="15" spans="1:12" x14ac:dyDescent="0.2">
      <c r="B15" s="10"/>
      <c r="C15" s="10"/>
      <c r="D15" s="17"/>
      <c r="E15" s="25" t="s">
        <v>343</v>
      </c>
      <c r="F15" s="25" t="s">
        <v>342</v>
      </c>
      <c r="G15" s="17"/>
      <c r="H15" s="25" t="s">
        <v>341</v>
      </c>
      <c r="I15" s="25" t="s">
        <v>340</v>
      </c>
      <c r="J15" s="25" t="s">
        <v>341</v>
      </c>
      <c r="K15" s="25" t="s">
        <v>340</v>
      </c>
      <c r="L15" s="42"/>
    </row>
    <row r="16" spans="1:12" x14ac:dyDescent="0.2">
      <c r="D16" s="33" t="s">
        <v>339</v>
      </c>
      <c r="E16" s="32" t="s">
        <v>339</v>
      </c>
      <c r="F16" s="32" t="s">
        <v>339</v>
      </c>
      <c r="G16" s="32" t="s">
        <v>177</v>
      </c>
      <c r="H16" s="32" t="s">
        <v>177</v>
      </c>
      <c r="I16" s="32" t="s">
        <v>177</v>
      </c>
      <c r="J16" s="32" t="s">
        <v>338</v>
      </c>
      <c r="K16" s="32" t="s">
        <v>338</v>
      </c>
    </row>
    <row r="17" spans="2:11" x14ac:dyDescent="0.2">
      <c r="B17" s="4" t="s">
        <v>337</v>
      </c>
      <c r="D17" s="13">
        <f>E17+F17</f>
        <v>5127</v>
      </c>
      <c r="E17" s="15">
        <v>4217</v>
      </c>
      <c r="F17" s="15">
        <v>910</v>
      </c>
      <c r="G17" s="14">
        <f>H17+I17</f>
        <v>104139</v>
      </c>
      <c r="H17" s="15">
        <v>66256</v>
      </c>
      <c r="I17" s="15">
        <v>37883</v>
      </c>
      <c r="J17" s="15">
        <v>31028</v>
      </c>
      <c r="K17" s="15">
        <v>16388</v>
      </c>
    </row>
    <row r="18" spans="2:11" x14ac:dyDescent="0.2">
      <c r="B18" s="4" t="s">
        <v>336</v>
      </c>
      <c r="D18" s="13">
        <f>E18+F18</f>
        <v>6459</v>
      </c>
      <c r="E18" s="15">
        <v>4988</v>
      </c>
      <c r="F18" s="15">
        <v>1471</v>
      </c>
      <c r="G18" s="14">
        <f>H18+I18</f>
        <v>122201</v>
      </c>
      <c r="H18" s="15">
        <v>76942</v>
      </c>
      <c r="I18" s="15">
        <v>45259</v>
      </c>
      <c r="J18" s="15">
        <v>58864</v>
      </c>
      <c r="K18" s="15">
        <v>30129</v>
      </c>
    </row>
    <row r="19" spans="2:11" x14ac:dyDescent="0.2">
      <c r="B19" s="4" t="s">
        <v>335</v>
      </c>
      <c r="D19" s="13">
        <f>E19+F19</f>
        <v>7275</v>
      </c>
      <c r="E19" s="15">
        <v>5351</v>
      </c>
      <c r="F19" s="15">
        <v>1924</v>
      </c>
      <c r="G19" s="14">
        <f>H19+I19</f>
        <v>118722</v>
      </c>
      <c r="H19" s="15">
        <v>77055</v>
      </c>
      <c r="I19" s="15">
        <v>41667</v>
      </c>
      <c r="J19" s="15">
        <v>127084</v>
      </c>
      <c r="K19" s="15">
        <v>72447</v>
      </c>
    </row>
    <row r="20" spans="2:11" x14ac:dyDescent="0.2">
      <c r="D20" s="12"/>
    </row>
    <row r="21" spans="2:11" x14ac:dyDescent="0.2">
      <c r="B21" s="4" t="s">
        <v>334</v>
      </c>
      <c r="D21" s="13">
        <f>E21+F21</f>
        <v>8173</v>
      </c>
      <c r="E21" s="15">
        <v>5753</v>
      </c>
      <c r="F21" s="15">
        <v>2420</v>
      </c>
      <c r="G21" s="14">
        <f>H21+I21</f>
        <v>120631</v>
      </c>
      <c r="H21" s="15">
        <v>78990</v>
      </c>
      <c r="I21" s="15">
        <v>41641</v>
      </c>
      <c r="J21" s="15">
        <v>191542</v>
      </c>
      <c r="K21" s="15">
        <v>110012</v>
      </c>
    </row>
    <row r="22" spans="2:11" x14ac:dyDescent="0.2">
      <c r="B22" s="4" t="s">
        <v>333</v>
      </c>
      <c r="D22" s="13">
        <f>E22+F22</f>
        <v>8457</v>
      </c>
      <c r="E22" s="15">
        <v>5687</v>
      </c>
      <c r="F22" s="15">
        <v>2770</v>
      </c>
      <c r="G22" s="14">
        <f>H22+I22</f>
        <v>122191</v>
      </c>
      <c r="H22" s="15">
        <v>80468</v>
      </c>
      <c r="I22" s="15">
        <v>41723</v>
      </c>
      <c r="J22" s="15">
        <v>241374</v>
      </c>
      <c r="K22" s="15">
        <v>141723</v>
      </c>
    </row>
    <row r="23" spans="2:11" x14ac:dyDescent="0.2">
      <c r="B23" s="4" t="s">
        <v>332</v>
      </c>
      <c r="D23" s="13">
        <f>E23+F23</f>
        <v>10934</v>
      </c>
      <c r="E23" s="15">
        <v>9553</v>
      </c>
      <c r="F23" s="15">
        <v>1381</v>
      </c>
      <c r="G23" s="14">
        <f>H23+I23</f>
        <v>141296</v>
      </c>
      <c r="H23" s="15">
        <v>91696</v>
      </c>
      <c r="I23" s="15">
        <v>49600</v>
      </c>
      <c r="J23" s="15">
        <v>279655</v>
      </c>
      <c r="K23" s="15">
        <v>167849</v>
      </c>
    </row>
    <row r="24" spans="2:11" x14ac:dyDescent="0.2">
      <c r="D24" s="12"/>
      <c r="E24" s="15"/>
      <c r="F24" s="15"/>
      <c r="H24" s="15"/>
      <c r="I24" s="15"/>
      <c r="J24" s="15"/>
      <c r="K24" s="15"/>
    </row>
    <row r="25" spans="2:11" x14ac:dyDescent="0.2">
      <c r="B25" s="4" t="s">
        <v>331</v>
      </c>
      <c r="D25" s="13">
        <f>E25+F25</f>
        <v>12204</v>
      </c>
      <c r="E25" s="15">
        <v>10505</v>
      </c>
      <c r="F25" s="15">
        <v>1699</v>
      </c>
      <c r="G25" s="14">
        <f>H25+I25</f>
        <v>151201</v>
      </c>
      <c r="H25" s="15">
        <v>97747</v>
      </c>
      <c r="I25" s="15">
        <v>53454</v>
      </c>
      <c r="J25" s="15">
        <v>309750</v>
      </c>
      <c r="K25" s="15">
        <v>186494</v>
      </c>
    </row>
    <row r="26" spans="2:11" x14ac:dyDescent="0.2">
      <c r="B26" s="4" t="s">
        <v>330</v>
      </c>
      <c r="D26" s="13">
        <f>E26+F26</f>
        <v>12604</v>
      </c>
      <c r="E26" s="15">
        <v>10750</v>
      </c>
      <c r="F26" s="15">
        <v>1854</v>
      </c>
      <c r="G26" s="14">
        <f>H26+I26</f>
        <v>153987</v>
      </c>
      <c r="H26" s="15">
        <v>99786</v>
      </c>
      <c r="I26" s="15">
        <v>54201</v>
      </c>
      <c r="J26" s="15">
        <v>315449</v>
      </c>
      <c r="K26" s="15">
        <v>192011</v>
      </c>
    </row>
    <row r="27" spans="2:11" x14ac:dyDescent="0.2">
      <c r="B27" s="4" t="s">
        <v>329</v>
      </c>
      <c r="D27" s="13">
        <f>E27+F27</f>
        <v>12965</v>
      </c>
      <c r="E27" s="15">
        <v>11052</v>
      </c>
      <c r="F27" s="15">
        <v>1913</v>
      </c>
      <c r="G27" s="14">
        <f>H27+I27</f>
        <v>157210</v>
      </c>
      <c r="H27" s="15">
        <v>101661</v>
      </c>
      <c r="I27" s="15">
        <v>55549</v>
      </c>
      <c r="J27" s="15">
        <v>319085</v>
      </c>
      <c r="K27" s="15">
        <v>196745</v>
      </c>
    </row>
    <row r="28" spans="2:11" x14ac:dyDescent="0.2">
      <c r="B28" s="4" t="s">
        <v>328</v>
      </c>
      <c r="D28" s="13">
        <f>E28+F28</f>
        <v>13311</v>
      </c>
      <c r="E28" s="15">
        <v>11306</v>
      </c>
      <c r="F28" s="15">
        <v>2005</v>
      </c>
      <c r="G28" s="14">
        <f>H28+I28</f>
        <v>160034</v>
      </c>
      <c r="H28" s="15">
        <v>103093</v>
      </c>
      <c r="I28" s="15">
        <v>56941</v>
      </c>
      <c r="J28" s="15">
        <v>321793</v>
      </c>
      <c r="K28" s="15">
        <v>199639</v>
      </c>
    </row>
    <row r="29" spans="2:11" x14ac:dyDescent="0.2">
      <c r="D29" s="12"/>
    </row>
    <row r="30" spans="2:11" x14ac:dyDescent="0.2">
      <c r="B30" s="4" t="s">
        <v>327</v>
      </c>
      <c r="D30" s="13">
        <f>E30+F30</f>
        <v>13556</v>
      </c>
      <c r="E30" s="15">
        <v>11473</v>
      </c>
      <c r="F30" s="15">
        <v>2083</v>
      </c>
      <c r="G30" s="14">
        <f>H30+I30</f>
        <v>162118</v>
      </c>
      <c r="H30" s="15">
        <v>104166</v>
      </c>
      <c r="I30" s="15">
        <v>57952</v>
      </c>
      <c r="J30" s="15">
        <v>325787</v>
      </c>
      <c r="K30" s="15">
        <v>202843</v>
      </c>
    </row>
    <row r="31" spans="2:11" x14ac:dyDescent="0.2">
      <c r="B31" s="4" t="s">
        <v>326</v>
      </c>
      <c r="D31" s="13">
        <f>E31+F31</f>
        <v>13817</v>
      </c>
      <c r="E31" s="15">
        <v>11681</v>
      </c>
      <c r="F31" s="15">
        <v>2136</v>
      </c>
      <c r="G31" s="14">
        <f>H31+I31</f>
        <v>161551</v>
      </c>
      <c r="H31" s="15">
        <v>103986</v>
      </c>
      <c r="I31" s="15">
        <v>57565</v>
      </c>
      <c r="J31" s="15">
        <v>330105</v>
      </c>
      <c r="K31" s="15">
        <v>206418</v>
      </c>
    </row>
    <row r="32" spans="2:11" x14ac:dyDescent="0.2">
      <c r="B32" s="1" t="s">
        <v>325</v>
      </c>
      <c r="C32" s="2"/>
      <c r="D32" s="3">
        <f>E32+F32</f>
        <v>13823</v>
      </c>
      <c r="E32" s="2">
        <f>SUM(E34:E36)</f>
        <v>11723</v>
      </c>
      <c r="F32" s="2">
        <f>SUM(F34:F36)</f>
        <v>2100</v>
      </c>
      <c r="G32" s="2">
        <f>H32+I32</f>
        <v>159147</v>
      </c>
      <c r="H32" s="2">
        <f>SUM(H34:H36)</f>
        <v>102512</v>
      </c>
      <c r="I32" s="2">
        <f>SUM(I34:I36)</f>
        <v>56635</v>
      </c>
      <c r="J32" s="2">
        <v>328550</v>
      </c>
      <c r="K32" s="2">
        <v>208075</v>
      </c>
    </row>
    <row r="33" spans="1:12" x14ac:dyDescent="0.2">
      <c r="D33" s="12"/>
      <c r="E33" s="15"/>
      <c r="F33" s="15"/>
      <c r="H33" s="15"/>
      <c r="I33" s="15"/>
      <c r="J33" s="15"/>
      <c r="K33" s="15"/>
    </row>
    <row r="34" spans="1:12" x14ac:dyDescent="0.2">
      <c r="B34" s="4" t="s">
        <v>324</v>
      </c>
      <c r="D34" s="13">
        <f>E34+F34</f>
        <v>5688</v>
      </c>
      <c r="E34" s="15">
        <v>4879</v>
      </c>
      <c r="F34" s="15">
        <v>809</v>
      </c>
      <c r="G34" s="14">
        <f>H34+I34</f>
        <v>67714</v>
      </c>
      <c r="H34" s="15">
        <v>44804</v>
      </c>
      <c r="I34" s="15">
        <v>22910</v>
      </c>
      <c r="J34" s="15">
        <v>329077</v>
      </c>
      <c r="K34" s="15">
        <v>211586</v>
      </c>
    </row>
    <row r="35" spans="1:12" x14ac:dyDescent="0.2">
      <c r="B35" s="4" t="s">
        <v>323</v>
      </c>
      <c r="D35" s="13">
        <f>E35+F35</f>
        <v>4426</v>
      </c>
      <c r="E35" s="15">
        <v>3751</v>
      </c>
      <c r="F35" s="15">
        <v>675</v>
      </c>
      <c r="G35" s="14">
        <f>H35+I35</f>
        <v>51302</v>
      </c>
      <c r="H35" s="15">
        <v>32965</v>
      </c>
      <c r="I35" s="15">
        <v>18337</v>
      </c>
      <c r="J35" s="15">
        <v>337819</v>
      </c>
      <c r="K35" s="15">
        <v>211417</v>
      </c>
    </row>
    <row r="36" spans="1:12" x14ac:dyDescent="0.2">
      <c r="B36" s="4" t="s">
        <v>322</v>
      </c>
      <c r="D36" s="13">
        <f>E36+F36</f>
        <v>3709</v>
      </c>
      <c r="E36" s="15">
        <v>3093</v>
      </c>
      <c r="F36" s="15">
        <v>616</v>
      </c>
      <c r="G36" s="14">
        <f>H36+I36</f>
        <v>40131</v>
      </c>
      <c r="H36" s="15">
        <v>24743</v>
      </c>
      <c r="I36" s="15">
        <v>15388</v>
      </c>
      <c r="J36" s="15">
        <v>315248</v>
      </c>
      <c r="K36" s="15">
        <v>198863</v>
      </c>
    </row>
    <row r="37" spans="1:12" ht="18" thickBot="1" x14ac:dyDescent="0.25">
      <c r="B37" s="6"/>
      <c r="C37" s="6"/>
      <c r="D37" s="20"/>
      <c r="E37" s="6"/>
      <c r="F37" s="6"/>
      <c r="G37" s="6"/>
      <c r="H37" s="6"/>
      <c r="I37" s="6"/>
      <c r="J37" s="6"/>
      <c r="K37" s="6"/>
    </row>
    <row r="38" spans="1:12" x14ac:dyDescent="0.2">
      <c r="B38" s="42"/>
      <c r="C38" s="42"/>
      <c r="D38" s="43" t="s">
        <v>321</v>
      </c>
      <c r="E38" s="42"/>
      <c r="F38" s="42"/>
      <c r="G38" s="42"/>
      <c r="H38" s="42"/>
      <c r="I38" s="42"/>
      <c r="J38" s="42"/>
      <c r="K38" s="42"/>
    </row>
    <row r="39" spans="1:12" x14ac:dyDescent="0.2">
      <c r="A39" s="4"/>
      <c r="L39" s="42"/>
    </row>
  </sheetData>
  <phoneticPr fontId="4"/>
  <pageMargins left="0.4" right="0.43" top="0.6" bottom="0.65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workbookViewId="0"/>
  </sheetViews>
  <sheetFormatPr defaultColWidth="7.69921875" defaultRowHeight="17.25" x14ac:dyDescent="0.2"/>
  <cols>
    <col min="1" max="1" width="10.69921875" style="5" customWidth="1"/>
    <col min="2" max="2" width="12.69921875" style="5" customWidth="1"/>
    <col min="3" max="3" width="9.69921875" style="5" customWidth="1"/>
    <col min="4" max="4" width="7.69921875" style="5"/>
    <col min="5" max="5" width="8.69921875" style="5" customWidth="1"/>
    <col min="6" max="16384" width="7.69921875" style="5"/>
  </cols>
  <sheetData>
    <row r="1" spans="1:15" x14ac:dyDescent="0.2">
      <c r="A1" s="4"/>
    </row>
    <row r="6" spans="1:15" x14ac:dyDescent="0.2">
      <c r="E6" s="1" t="s">
        <v>385</v>
      </c>
    </row>
    <row r="7" spans="1:15" x14ac:dyDescent="0.2">
      <c r="C7" s="1" t="s">
        <v>384</v>
      </c>
      <c r="K7" s="42"/>
      <c r="L7" s="42"/>
    </row>
    <row r="8" spans="1:15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x14ac:dyDescent="0.2">
      <c r="C9" s="12"/>
      <c r="D9" s="42"/>
      <c r="E9" s="10"/>
      <c r="F9" s="10"/>
      <c r="G9" s="10"/>
      <c r="H9" s="28" t="s">
        <v>383</v>
      </c>
      <c r="I9" s="10"/>
      <c r="J9" s="10"/>
      <c r="K9" s="10"/>
      <c r="L9" s="10"/>
      <c r="M9" s="10"/>
      <c r="N9" s="10"/>
    </row>
    <row r="10" spans="1:15" x14ac:dyDescent="0.2">
      <c r="C10" s="26" t="s">
        <v>382</v>
      </c>
      <c r="E10" s="12"/>
      <c r="F10" s="42"/>
      <c r="G10" s="12"/>
      <c r="H10" s="42"/>
      <c r="I10" s="12"/>
      <c r="J10" s="42"/>
      <c r="K10" s="26" t="s">
        <v>381</v>
      </c>
      <c r="L10" s="42"/>
      <c r="M10" s="12"/>
      <c r="N10" s="42"/>
    </row>
    <row r="11" spans="1:15" x14ac:dyDescent="0.2">
      <c r="C11" s="11" t="s">
        <v>380</v>
      </c>
      <c r="D11" s="10"/>
      <c r="E11" s="11" t="s">
        <v>379</v>
      </c>
      <c r="F11" s="10"/>
      <c r="G11" s="11" t="s">
        <v>378</v>
      </c>
      <c r="H11" s="10"/>
      <c r="I11" s="11" t="s">
        <v>377</v>
      </c>
      <c r="J11" s="10"/>
      <c r="K11" s="11" t="s">
        <v>376</v>
      </c>
      <c r="L11" s="10"/>
      <c r="M11" s="11" t="s">
        <v>375</v>
      </c>
      <c r="N11" s="10"/>
      <c r="O11" s="42"/>
    </row>
    <row r="12" spans="1:15" x14ac:dyDescent="0.2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2"/>
    </row>
    <row r="13" spans="1:15" x14ac:dyDescent="0.2">
      <c r="B13" s="10"/>
      <c r="C13" s="25" t="s">
        <v>367</v>
      </c>
      <c r="D13" s="25" t="s">
        <v>366</v>
      </c>
      <c r="E13" s="25" t="s">
        <v>367</v>
      </c>
      <c r="F13" s="25" t="s">
        <v>366</v>
      </c>
      <c r="G13" s="25" t="s">
        <v>367</v>
      </c>
      <c r="H13" s="25" t="s">
        <v>366</v>
      </c>
      <c r="I13" s="25" t="s">
        <v>367</v>
      </c>
      <c r="J13" s="25" t="s">
        <v>366</v>
      </c>
      <c r="K13" s="25" t="s">
        <v>367</v>
      </c>
      <c r="L13" s="25" t="s">
        <v>366</v>
      </c>
      <c r="M13" s="25" t="s">
        <v>367</v>
      </c>
      <c r="N13" s="25" t="s">
        <v>366</v>
      </c>
      <c r="O13" s="42"/>
    </row>
    <row r="14" spans="1:15" x14ac:dyDescent="0.2">
      <c r="C14" s="33" t="s">
        <v>339</v>
      </c>
      <c r="D14" s="32" t="s">
        <v>365</v>
      </c>
      <c r="E14" s="49" t="s">
        <v>339</v>
      </c>
      <c r="F14" s="32" t="s">
        <v>365</v>
      </c>
      <c r="G14" s="32" t="s">
        <v>339</v>
      </c>
      <c r="H14" s="32" t="s">
        <v>365</v>
      </c>
      <c r="I14" s="32" t="s">
        <v>339</v>
      </c>
      <c r="J14" s="32" t="s">
        <v>365</v>
      </c>
      <c r="K14" s="32" t="s">
        <v>339</v>
      </c>
      <c r="L14" s="32" t="s">
        <v>365</v>
      </c>
      <c r="M14" s="49" t="s">
        <v>339</v>
      </c>
      <c r="N14" s="32" t="s">
        <v>365</v>
      </c>
    </row>
    <row r="15" spans="1:15" x14ac:dyDescent="0.2">
      <c r="B15" s="32" t="s">
        <v>85</v>
      </c>
      <c r="C15" s="12"/>
      <c r="E15" s="42"/>
      <c r="G15" s="1" t="s">
        <v>364</v>
      </c>
      <c r="M15" s="42"/>
    </row>
    <row r="16" spans="1:15" x14ac:dyDescent="0.2">
      <c r="B16" s="4" t="s">
        <v>362</v>
      </c>
      <c r="C16" s="13">
        <f>E16+G16+I16+K16+M16+C46+E46+G46+I46+K46+M46</f>
        <v>40411</v>
      </c>
      <c r="D16" s="14">
        <f>F16+H16+J16+L16+N16+D46+F46+H46+J46+L46+N46+1</f>
        <v>1238</v>
      </c>
      <c r="E16" s="48">
        <v>17399</v>
      </c>
      <c r="F16" s="15">
        <v>106</v>
      </c>
      <c r="G16" s="19" t="s">
        <v>266</v>
      </c>
      <c r="H16" s="19" t="s">
        <v>266</v>
      </c>
      <c r="I16" s="15">
        <v>18</v>
      </c>
      <c r="J16" s="15">
        <v>1</v>
      </c>
      <c r="K16" s="19" t="s">
        <v>258</v>
      </c>
      <c r="L16" s="19" t="s">
        <v>258</v>
      </c>
      <c r="M16" s="48">
        <v>3</v>
      </c>
      <c r="N16" s="19">
        <v>0</v>
      </c>
    </row>
    <row r="17" spans="2:14" x14ac:dyDescent="0.2">
      <c r="B17" s="4" t="s">
        <v>361</v>
      </c>
      <c r="C17" s="13">
        <f>E17+G17+I17+K17+M17+C47+E47+G47+I47+K47+M47</f>
        <v>57629</v>
      </c>
      <c r="D17" s="14">
        <f>F17+H17+J17+L17+N17+D47+F47+H47+J47+L47+N47-1</f>
        <v>2249</v>
      </c>
      <c r="E17" s="48">
        <v>33088</v>
      </c>
      <c r="F17" s="15">
        <v>215</v>
      </c>
      <c r="G17" s="19" t="s">
        <v>266</v>
      </c>
      <c r="H17" s="19" t="s">
        <v>266</v>
      </c>
      <c r="I17" s="15">
        <v>45</v>
      </c>
      <c r="J17" s="15">
        <v>6</v>
      </c>
      <c r="K17" s="19" t="s">
        <v>258</v>
      </c>
      <c r="L17" s="19" t="s">
        <v>258</v>
      </c>
      <c r="M17" s="19" t="s">
        <v>258</v>
      </c>
      <c r="N17" s="19" t="s">
        <v>258</v>
      </c>
    </row>
    <row r="18" spans="2:14" x14ac:dyDescent="0.2">
      <c r="B18" s="4" t="s">
        <v>360</v>
      </c>
      <c r="C18" s="13">
        <f>E18+G18+I18+K18+M18+C48+E48+G48+I48+K48+M48</f>
        <v>71123</v>
      </c>
      <c r="D18" s="14">
        <f>F18+H18+J18+L18+N18+D48+F48+H48+J48+L48+N48</f>
        <v>2415</v>
      </c>
      <c r="E18" s="48">
        <v>51329</v>
      </c>
      <c r="F18" s="15">
        <v>391</v>
      </c>
      <c r="G18" s="15">
        <v>963</v>
      </c>
      <c r="H18" s="15">
        <v>43</v>
      </c>
      <c r="I18" s="15">
        <v>30</v>
      </c>
      <c r="J18" s="15">
        <v>3</v>
      </c>
      <c r="K18" s="19" t="s">
        <v>258</v>
      </c>
      <c r="L18" s="19" t="s">
        <v>258</v>
      </c>
      <c r="M18" s="19" t="s">
        <v>258</v>
      </c>
      <c r="N18" s="19" t="s">
        <v>258</v>
      </c>
    </row>
    <row r="19" spans="2:14" x14ac:dyDescent="0.2">
      <c r="B19" s="4" t="s">
        <v>359</v>
      </c>
      <c r="C19" s="13">
        <f>E19+G19+I19+K19+M19+C49+E49+G49+I49+K49+M49</f>
        <v>89733</v>
      </c>
      <c r="D19" s="14">
        <f>F19+H19+J19+L19+N19+D49+F49+H49+J49+L49+N49</f>
        <v>2537</v>
      </c>
      <c r="E19" s="48">
        <v>72966</v>
      </c>
      <c r="F19" s="15">
        <v>550</v>
      </c>
      <c r="G19" s="15">
        <v>1115</v>
      </c>
      <c r="H19" s="15">
        <v>47</v>
      </c>
      <c r="I19" s="15">
        <v>55</v>
      </c>
      <c r="J19" s="15">
        <v>5</v>
      </c>
      <c r="K19" s="19" t="s">
        <v>258</v>
      </c>
      <c r="L19" s="19" t="s">
        <v>258</v>
      </c>
      <c r="M19" s="48">
        <v>2</v>
      </c>
      <c r="N19" s="19">
        <v>0</v>
      </c>
    </row>
    <row r="20" spans="2:14" x14ac:dyDescent="0.2">
      <c r="C20" s="12"/>
      <c r="E20" s="42"/>
      <c r="M20" s="42"/>
    </row>
    <row r="21" spans="2:14" x14ac:dyDescent="0.2">
      <c r="B21" s="4" t="s">
        <v>358</v>
      </c>
      <c r="C21" s="13">
        <f>E21+G21+I21+K21+M21+C51+E51+G51+I51+K51+M51</f>
        <v>97918</v>
      </c>
      <c r="D21" s="14">
        <f>F21+H21+J21+L21+N21+D51+F51+H51+J51+L51+N51</f>
        <v>2899.5</v>
      </c>
      <c r="E21" s="48">
        <v>82230</v>
      </c>
      <c r="F21" s="15">
        <v>616</v>
      </c>
      <c r="G21" s="15">
        <f>1038+243</f>
        <v>1281</v>
      </c>
      <c r="H21" s="15">
        <v>68</v>
      </c>
      <c r="I21" s="15">
        <v>53</v>
      </c>
      <c r="J21" s="15">
        <v>5</v>
      </c>
      <c r="K21" s="19" t="s">
        <v>258</v>
      </c>
      <c r="L21" s="19" t="s">
        <v>258</v>
      </c>
      <c r="M21" s="19" t="s">
        <v>258</v>
      </c>
      <c r="N21" s="19" t="s">
        <v>258</v>
      </c>
    </row>
    <row r="22" spans="2:14" x14ac:dyDescent="0.2">
      <c r="B22" s="4" t="s">
        <v>357</v>
      </c>
      <c r="C22" s="13">
        <f>E22+G22+I22+K22+M22+C52+E52+G52+I52+K52+M52</f>
        <v>99946</v>
      </c>
      <c r="D22" s="14">
        <f>F22+H22+J22+L22+N22+D52+F52+H52+J52+L52+N52-2+2</f>
        <v>3053.7669039999996</v>
      </c>
      <c r="E22" s="48">
        <v>84682</v>
      </c>
      <c r="F22" s="15">
        <v>626.02982599999996</v>
      </c>
      <c r="G22" s="15">
        <v>1373</v>
      </c>
      <c r="H22" s="15">
        <v>71.995388000000005</v>
      </c>
      <c r="I22" s="15">
        <v>22</v>
      </c>
      <c r="J22" s="15">
        <v>2.04955</v>
      </c>
      <c r="K22" s="15">
        <v>6</v>
      </c>
      <c r="L22" s="15">
        <v>8.4000000000000005E-2</v>
      </c>
      <c r="M22" s="19" t="s">
        <v>258</v>
      </c>
      <c r="N22" s="19" t="s">
        <v>258</v>
      </c>
    </row>
    <row r="23" spans="2:14" x14ac:dyDescent="0.2">
      <c r="B23" s="4" t="s">
        <v>356</v>
      </c>
      <c r="C23" s="13">
        <f>E23+G23+I23+K23+M23+C53+E53+G53+I53+K53+M53</f>
        <v>100474</v>
      </c>
      <c r="D23" s="14">
        <f>F23+H23+J23+L23+N23+D53+F53+H53+J53+L53+N53</f>
        <v>3123.6077879999998</v>
      </c>
      <c r="E23" s="48">
        <v>84708</v>
      </c>
      <c r="F23" s="15">
        <v>635.90139299999998</v>
      </c>
      <c r="G23" s="15">
        <v>1648</v>
      </c>
      <c r="H23" s="15">
        <v>89.817291999999995</v>
      </c>
      <c r="I23" s="15">
        <v>3</v>
      </c>
      <c r="J23" s="15">
        <v>0.242316</v>
      </c>
      <c r="K23" s="15">
        <v>1</v>
      </c>
      <c r="L23" s="15">
        <v>1.125E-2</v>
      </c>
      <c r="M23" s="48">
        <v>2</v>
      </c>
      <c r="N23" s="15">
        <v>5.076E-2</v>
      </c>
    </row>
    <row r="24" spans="2:14" x14ac:dyDescent="0.2">
      <c r="B24" s="4" t="s">
        <v>355</v>
      </c>
      <c r="C24" s="13">
        <f>E24+G24+I24+K24+M24+C54+E54+G54+I54+K54+M54</f>
        <v>100211</v>
      </c>
      <c r="D24" s="14">
        <f>F24+H24+J24+L24+N24+D54+F54+H54+J54+L54+N54</f>
        <v>3087.5082520000001</v>
      </c>
      <c r="E24" s="48">
        <v>84899</v>
      </c>
      <c r="F24" s="15">
        <v>620.00008400000002</v>
      </c>
      <c r="G24" s="15">
        <v>2554</v>
      </c>
      <c r="H24" s="15">
        <v>173.402725</v>
      </c>
      <c r="I24" s="15">
        <v>1</v>
      </c>
      <c r="J24" s="15">
        <v>8.4419999999999995E-2</v>
      </c>
      <c r="K24" s="15">
        <v>4</v>
      </c>
      <c r="L24" s="15">
        <v>3.0759999999999999E-2</v>
      </c>
      <c r="M24" s="19" t="s">
        <v>258</v>
      </c>
      <c r="N24" s="19" t="s">
        <v>258</v>
      </c>
    </row>
    <row r="25" spans="2:14" x14ac:dyDescent="0.2">
      <c r="B25" s="1" t="s">
        <v>354</v>
      </c>
      <c r="C25" s="3">
        <f>E25+G25+I25+K25+M25+C55+E55+G55+I55+K55+M55</f>
        <v>99465</v>
      </c>
      <c r="D25" s="2">
        <f>F25+H25+J25+L25+N25+D55+F55+H55+J55+L55+N55</f>
        <v>3279.7039119999999</v>
      </c>
      <c r="E25" s="46">
        <v>82108</v>
      </c>
      <c r="F25" s="24">
        <v>562.81410700000004</v>
      </c>
      <c r="G25" s="24">
        <v>4497</v>
      </c>
      <c r="H25" s="24">
        <v>371.10161299999999</v>
      </c>
      <c r="I25" s="35" t="s">
        <v>258</v>
      </c>
      <c r="J25" s="35" t="s">
        <v>258</v>
      </c>
      <c r="K25" s="24">
        <v>1</v>
      </c>
      <c r="L25" s="24">
        <v>2.2000000000000001E-3</v>
      </c>
      <c r="M25" s="46">
        <v>1</v>
      </c>
      <c r="N25" s="24">
        <v>0.08</v>
      </c>
    </row>
    <row r="26" spans="2:14" x14ac:dyDescent="0.2">
      <c r="C26" s="12"/>
      <c r="E26" s="42"/>
      <c r="M26" s="42"/>
    </row>
    <row r="27" spans="2:14" x14ac:dyDescent="0.2">
      <c r="B27" s="32" t="s">
        <v>85</v>
      </c>
      <c r="C27" s="12"/>
      <c r="E27" s="48"/>
      <c r="F27" s="15"/>
      <c r="G27" s="1" t="s">
        <v>363</v>
      </c>
      <c r="H27" s="15"/>
      <c r="I27" s="15"/>
      <c r="J27" s="15"/>
      <c r="K27" s="15"/>
      <c r="L27" s="15"/>
      <c r="M27" s="48"/>
      <c r="N27" s="15"/>
    </row>
    <row r="28" spans="2:14" x14ac:dyDescent="0.2">
      <c r="B28" s="4" t="s">
        <v>362</v>
      </c>
      <c r="C28" s="13">
        <f>E28+G28+I28+K28+M28+C58+E58+G58+I58+K58+M58</f>
        <v>24705</v>
      </c>
      <c r="D28" s="14">
        <f>F28+H28+J28+L28+N28+D58+F58+H58+J58+L58+N58</f>
        <v>382</v>
      </c>
      <c r="E28" s="48">
        <v>14522</v>
      </c>
      <c r="F28" s="15">
        <v>64</v>
      </c>
      <c r="G28" s="15">
        <v>2145</v>
      </c>
      <c r="H28" s="15">
        <v>67</v>
      </c>
      <c r="I28" s="15">
        <v>12</v>
      </c>
      <c r="J28" s="15">
        <v>1</v>
      </c>
      <c r="K28" s="19" t="s">
        <v>258</v>
      </c>
      <c r="L28" s="19" t="s">
        <v>258</v>
      </c>
      <c r="M28" s="19" t="s">
        <v>258</v>
      </c>
      <c r="N28" s="19" t="s">
        <v>258</v>
      </c>
    </row>
    <row r="29" spans="2:14" x14ac:dyDescent="0.2">
      <c r="B29" s="4" t="s">
        <v>361</v>
      </c>
      <c r="C29" s="13">
        <f>E29+G29+I29+K29+M29+C59+E59+G59+I59+K59+M59</f>
        <v>38209</v>
      </c>
      <c r="D29" s="14">
        <f>F29+H29+J29+L29+N29+D59+F59+H59+J59+L59+N59-1</f>
        <v>667</v>
      </c>
      <c r="E29" s="48">
        <v>27878</v>
      </c>
      <c r="F29" s="15">
        <v>135</v>
      </c>
      <c r="G29" s="15">
        <v>3956</v>
      </c>
      <c r="H29" s="15">
        <v>202</v>
      </c>
      <c r="I29" s="15">
        <v>53</v>
      </c>
      <c r="J29" s="15">
        <v>7</v>
      </c>
      <c r="K29" s="19" t="s">
        <v>258</v>
      </c>
      <c r="L29" s="19" t="s">
        <v>258</v>
      </c>
      <c r="M29" s="19" t="s">
        <v>258</v>
      </c>
      <c r="N29" s="19" t="s">
        <v>258</v>
      </c>
    </row>
    <row r="30" spans="2:14" x14ac:dyDescent="0.2">
      <c r="B30" s="4" t="s">
        <v>360</v>
      </c>
      <c r="C30" s="13">
        <f>E30+G30+I30+K30+M30+C60+E60+G60+I60+K60+M60</f>
        <v>40865</v>
      </c>
      <c r="D30" s="14">
        <f>F30+H30+J30+L30+N30+D60+F60+H60+J60+L60+N60</f>
        <v>933</v>
      </c>
      <c r="E30" s="48">
        <v>32175</v>
      </c>
      <c r="F30" s="15">
        <v>180</v>
      </c>
      <c r="G30" s="15">
        <v>2260</v>
      </c>
      <c r="H30" s="15">
        <v>121</v>
      </c>
      <c r="I30" s="15">
        <v>57</v>
      </c>
      <c r="J30" s="15">
        <v>5</v>
      </c>
      <c r="K30" s="19" t="s">
        <v>258</v>
      </c>
      <c r="L30" s="19" t="s">
        <v>258</v>
      </c>
      <c r="M30" s="19" t="s">
        <v>258</v>
      </c>
      <c r="N30" s="19" t="s">
        <v>258</v>
      </c>
    </row>
    <row r="31" spans="2:14" x14ac:dyDescent="0.2">
      <c r="B31" s="4" t="s">
        <v>359</v>
      </c>
      <c r="C31" s="13">
        <f>E31+G31+I31+K31+M31+C61+E61+G61+I61+K61+M61</f>
        <v>53339</v>
      </c>
      <c r="D31" s="14">
        <f>F31+H31+J31+L31+N31+D61+F61+H61+J61+L61+N61+1</f>
        <v>1081.2</v>
      </c>
      <c r="E31" s="48">
        <v>43816</v>
      </c>
      <c r="F31" s="15">
        <v>254</v>
      </c>
      <c r="G31" s="15">
        <v>2686</v>
      </c>
      <c r="H31" s="15">
        <v>135</v>
      </c>
      <c r="I31" s="15">
        <v>73</v>
      </c>
      <c r="J31" s="15">
        <v>5</v>
      </c>
      <c r="K31" s="19" t="s">
        <v>258</v>
      </c>
      <c r="L31" s="19" t="s">
        <v>258</v>
      </c>
      <c r="M31" s="48">
        <v>1</v>
      </c>
      <c r="N31" s="15">
        <v>0.2</v>
      </c>
    </row>
    <row r="32" spans="2:14" x14ac:dyDescent="0.2">
      <c r="C32" s="12"/>
      <c r="E32" s="42"/>
      <c r="M32" s="42"/>
    </row>
    <row r="33" spans="2:15" x14ac:dyDescent="0.2">
      <c r="B33" s="4" t="s">
        <v>358</v>
      </c>
      <c r="C33" s="13">
        <f>E33+G33+I33+K33+M33+C63+E63+G63+I63+K63+M63</f>
        <v>54753</v>
      </c>
      <c r="D33" s="14">
        <f>F33+H33+J33+L33+N33+D63+F63+H63+J63+L63+N63+1</f>
        <v>1362.44705</v>
      </c>
      <c r="E33" s="48">
        <v>45947</v>
      </c>
      <c r="F33" s="15">
        <v>277</v>
      </c>
      <c r="G33" s="15">
        <v>2761</v>
      </c>
      <c r="H33" s="15">
        <v>172</v>
      </c>
      <c r="I33" s="15">
        <v>51</v>
      </c>
      <c r="J33" s="15">
        <v>4</v>
      </c>
      <c r="K33" s="15">
        <v>1</v>
      </c>
      <c r="L33" s="15">
        <v>1.5E-3</v>
      </c>
      <c r="M33" s="48">
        <v>1</v>
      </c>
      <c r="N33" s="15">
        <v>0.44555</v>
      </c>
    </row>
    <row r="34" spans="2:15" x14ac:dyDescent="0.2">
      <c r="B34" s="4" t="s">
        <v>357</v>
      </c>
      <c r="C34" s="13">
        <f>E34+G34+I34+K34+M34+C64+E64+G64+I64+K64+M64</f>
        <v>53955</v>
      </c>
      <c r="D34" s="14">
        <f>F34+H34+J34+L34+N34+D64+F64+H64+J64+L64+N64+1-1</f>
        <v>1497.9948870000001</v>
      </c>
      <c r="E34" s="48">
        <v>47095</v>
      </c>
      <c r="F34" s="15">
        <v>284.07348100000002</v>
      </c>
      <c r="G34" s="15">
        <v>2679</v>
      </c>
      <c r="H34" s="15">
        <v>162.73461499999999</v>
      </c>
      <c r="I34" s="15">
        <v>52</v>
      </c>
      <c r="J34" s="15">
        <v>4.5787909999999998</v>
      </c>
      <c r="K34" s="19" t="s">
        <v>258</v>
      </c>
      <c r="L34" s="19" t="s">
        <v>258</v>
      </c>
      <c r="M34" s="19" t="s">
        <v>258</v>
      </c>
      <c r="N34" s="19" t="s">
        <v>258</v>
      </c>
    </row>
    <row r="35" spans="2:15" x14ac:dyDescent="0.2">
      <c r="B35" s="4" t="s">
        <v>356</v>
      </c>
      <c r="C35" s="13">
        <f>E35+G35+I35+K35+M35+C65+E65+G65+I65+K65+M65</f>
        <v>54334</v>
      </c>
      <c r="D35" s="14">
        <f>F35+H35+J35+L35+N35+D65+F65+H65+J65+L65+N65</f>
        <v>1589.387872</v>
      </c>
      <c r="E35" s="48">
        <v>46914</v>
      </c>
      <c r="F35" s="15">
        <v>288.79096800000002</v>
      </c>
      <c r="G35" s="15">
        <v>3149</v>
      </c>
      <c r="H35" s="15">
        <v>211.818512</v>
      </c>
      <c r="I35" s="15">
        <v>9</v>
      </c>
      <c r="J35" s="15">
        <v>0.58514200000000005</v>
      </c>
      <c r="K35" s="15">
        <v>4</v>
      </c>
      <c r="L35" s="15">
        <v>1.125E-2</v>
      </c>
      <c r="M35" s="48">
        <v>1</v>
      </c>
      <c r="N35" s="15">
        <v>0.04</v>
      </c>
    </row>
    <row r="36" spans="2:15" x14ac:dyDescent="0.2">
      <c r="B36" s="4" t="s">
        <v>355</v>
      </c>
      <c r="C36" s="13">
        <f>E36+G36+I36+K36+M36+C66+E66+G66+I66+K66+M66</f>
        <v>53733</v>
      </c>
      <c r="D36" s="14">
        <f>F36+H36+J36+L36+N36+D66+F66+H66+J66+L66+N66</f>
        <v>1510.00837</v>
      </c>
      <c r="E36" s="48">
        <v>46772</v>
      </c>
      <c r="F36" s="15">
        <v>300.449344</v>
      </c>
      <c r="G36" s="15">
        <v>2931</v>
      </c>
      <c r="H36" s="15">
        <v>195.10334599999999</v>
      </c>
      <c r="I36" s="15">
        <v>1</v>
      </c>
      <c r="J36" s="15">
        <v>5.3920000000000003E-2</v>
      </c>
      <c r="K36" s="15">
        <v>1</v>
      </c>
      <c r="L36" s="15">
        <v>1.7600000000000001E-3</v>
      </c>
      <c r="M36" s="19" t="s">
        <v>258</v>
      </c>
      <c r="N36" s="19" t="s">
        <v>258</v>
      </c>
    </row>
    <row r="37" spans="2:15" x14ac:dyDescent="0.2">
      <c r="B37" s="1" t="s">
        <v>354</v>
      </c>
      <c r="C37" s="3">
        <f>E37+G37+I37+K37+M37+C67+E67+G67+I67+K67+M67</f>
        <v>53888</v>
      </c>
      <c r="D37" s="2">
        <f>F37+H37+J37+L37+N37+D67+F67+H67+J67+L67+N67</f>
        <v>1554.018832</v>
      </c>
      <c r="E37" s="46">
        <v>46763</v>
      </c>
      <c r="F37" s="24">
        <v>300.31629099999998</v>
      </c>
      <c r="G37" s="24">
        <v>3069</v>
      </c>
      <c r="H37" s="24">
        <v>210.673261</v>
      </c>
      <c r="I37" s="35" t="s">
        <v>258</v>
      </c>
      <c r="J37" s="35" t="s">
        <v>258</v>
      </c>
      <c r="K37" s="24">
        <v>2</v>
      </c>
      <c r="L37" s="24">
        <v>2.928E-2</v>
      </c>
      <c r="M37" s="35" t="s">
        <v>258</v>
      </c>
      <c r="N37" s="35" t="s">
        <v>258</v>
      </c>
    </row>
    <row r="38" spans="2:15" ht="18" thickBot="1" x14ac:dyDescent="0.25">
      <c r="B38" s="6"/>
      <c r="C38" s="20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15" x14ac:dyDescent="0.2">
      <c r="C39" s="17"/>
      <c r="D39" s="10"/>
      <c r="E39" s="10"/>
      <c r="F39" s="10"/>
      <c r="G39" s="28" t="s">
        <v>374</v>
      </c>
      <c r="H39" s="10"/>
      <c r="I39" s="10"/>
      <c r="J39" s="10"/>
      <c r="K39" s="10"/>
      <c r="L39" s="10"/>
      <c r="M39" s="10"/>
      <c r="N39" s="10"/>
    </row>
    <row r="40" spans="2:15" x14ac:dyDescent="0.2">
      <c r="C40" s="12"/>
      <c r="E40" s="12"/>
      <c r="F40" s="42"/>
      <c r="G40" s="12"/>
      <c r="H40" s="42"/>
      <c r="I40" s="12"/>
      <c r="J40" s="42"/>
      <c r="K40" s="12"/>
      <c r="L40" s="42"/>
      <c r="M40" s="12"/>
      <c r="N40" s="42"/>
    </row>
    <row r="41" spans="2:15" x14ac:dyDescent="0.2">
      <c r="C41" s="11" t="s">
        <v>373</v>
      </c>
      <c r="D41" s="10"/>
      <c r="E41" s="11" t="s">
        <v>372</v>
      </c>
      <c r="F41" s="10"/>
      <c r="G41" s="11" t="s">
        <v>371</v>
      </c>
      <c r="H41" s="10"/>
      <c r="I41" s="11" t="s">
        <v>370</v>
      </c>
      <c r="J41" s="10"/>
      <c r="K41" s="11" t="s">
        <v>369</v>
      </c>
      <c r="L41" s="10"/>
      <c r="M41" s="11" t="s">
        <v>368</v>
      </c>
      <c r="N41" s="10"/>
      <c r="O41" s="42"/>
    </row>
    <row r="42" spans="2:15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42"/>
    </row>
    <row r="43" spans="2:15" x14ac:dyDescent="0.2">
      <c r="B43" s="10"/>
      <c r="C43" s="25" t="s">
        <v>367</v>
      </c>
      <c r="D43" s="25" t="s">
        <v>366</v>
      </c>
      <c r="E43" s="25" t="s">
        <v>367</v>
      </c>
      <c r="F43" s="25" t="s">
        <v>366</v>
      </c>
      <c r="G43" s="25" t="s">
        <v>367</v>
      </c>
      <c r="H43" s="25" t="s">
        <v>366</v>
      </c>
      <c r="I43" s="25" t="s">
        <v>367</v>
      </c>
      <c r="J43" s="25" t="s">
        <v>366</v>
      </c>
      <c r="K43" s="25" t="s">
        <v>367</v>
      </c>
      <c r="L43" s="25" t="s">
        <v>366</v>
      </c>
      <c r="M43" s="25" t="s">
        <v>367</v>
      </c>
      <c r="N43" s="25" t="s">
        <v>366</v>
      </c>
      <c r="O43" s="42"/>
    </row>
    <row r="44" spans="2:15" x14ac:dyDescent="0.2">
      <c r="C44" s="33" t="s">
        <v>339</v>
      </c>
      <c r="D44" s="32" t="s">
        <v>365</v>
      </c>
      <c r="E44" s="32" t="s">
        <v>339</v>
      </c>
      <c r="F44" s="32" t="s">
        <v>365</v>
      </c>
      <c r="G44" s="32" t="s">
        <v>339</v>
      </c>
      <c r="H44" s="32" t="s">
        <v>365</v>
      </c>
      <c r="I44" s="32" t="s">
        <v>339</v>
      </c>
      <c r="J44" s="32" t="s">
        <v>365</v>
      </c>
      <c r="K44" s="32" t="s">
        <v>339</v>
      </c>
      <c r="L44" s="32" t="s">
        <v>365</v>
      </c>
      <c r="M44" s="49" t="s">
        <v>339</v>
      </c>
      <c r="N44" s="32" t="s">
        <v>365</v>
      </c>
    </row>
    <row r="45" spans="2:15" x14ac:dyDescent="0.2">
      <c r="B45" s="32" t="s">
        <v>85</v>
      </c>
      <c r="C45" s="12"/>
      <c r="G45" s="1" t="s">
        <v>364</v>
      </c>
      <c r="M45" s="42"/>
    </row>
    <row r="46" spans="2:15" x14ac:dyDescent="0.2">
      <c r="B46" s="4" t="s">
        <v>362</v>
      </c>
      <c r="C46" s="16">
        <v>19774</v>
      </c>
      <c r="D46" s="15">
        <v>963</v>
      </c>
      <c r="E46" s="15">
        <v>352</v>
      </c>
      <c r="F46" s="15">
        <v>36</v>
      </c>
      <c r="G46" s="15">
        <v>1014</v>
      </c>
      <c r="H46" s="15">
        <v>53</v>
      </c>
      <c r="I46" s="15">
        <v>867</v>
      </c>
      <c r="J46" s="15">
        <v>76</v>
      </c>
      <c r="K46" s="15">
        <v>984</v>
      </c>
      <c r="L46" s="15">
        <v>2</v>
      </c>
      <c r="M46" s="19" t="s">
        <v>258</v>
      </c>
      <c r="N46" s="19" t="s">
        <v>258</v>
      </c>
    </row>
    <row r="47" spans="2:15" x14ac:dyDescent="0.2">
      <c r="B47" s="43" t="s">
        <v>361</v>
      </c>
      <c r="C47" s="16">
        <v>21730</v>
      </c>
      <c r="D47" s="48">
        <v>1794</v>
      </c>
      <c r="E47" s="48">
        <v>341</v>
      </c>
      <c r="F47" s="48">
        <v>56</v>
      </c>
      <c r="G47" s="48">
        <v>860</v>
      </c>
      <c r="H47" s="48">
        <v>78</v>
      </c>
      <c r="I47" s="48">
        <v>731</v>
      </c>
      <c r="J47" s="48">
        <v>99</v>
      </c>
      <c r="K47" s="48">
        <v>834</v>
      </c>
      <c r="L47" s="48">
        <v>2</v>
      </c>
      <c r="M47" s="19" t="s">
        <v>258</v>
      </c>
      <c r="N47" s="19" t="s">
        <v>258</v>
      </c>
    </row>
    <row r="48" spans="2:15" x14ac:dyDescent="0.2">
      <c r="B48" s="4" t="s">
        <v>360</v>
      </c>
      <c r="C48" s="16">
        <v>16043</v>
      </c>
      <c r="D48" s="15">
        <v>1608</v>
      </c>
      <c r="E48" s="15">
        <v>345</v>
      </c>
      <c r="F48" s="15">
        <v>77</v>
      </c>
      <c r="G48" s="15">
        <v>856</v>
      </c>
      <c r="H48" s="15">
        <v>167</v>
      </c>
      <c r="I48" s="15">
        <v>715</v>
      </c>
      <c r="J48" s="15">
        <v>124</v>
      </c>
      <c r="K48" s="15">
        <v>842</v>
      </c>
      <c r="L48" s="15">
        <v>2</v>
      </c>
      <c r="M48" s="19" t="s">
        <v>258</v>
      </c>
      <c r="N48" s="19" t="s">
        <v>258</v>
      </c>
    </row>
    <row r="49" spans="2:14" x14ac:dyDescent="0.2">
      <c r="B49" s="4" t="s">
        <v>359</v>
      </c>
      <c r="C49" s="16">
        <v>12871</v>
      </c>
      <c r="D49" s="15">
        <v>1498</v>
      </c>
      <c r="E49" s="15">
        <v>340</v>
      </c>
      <c r="F49" s="15">
        <v>89</v>
      </c>
      <c r="G49" s="15">
        <v>846</v>
      </c>
      <c r="H49" s="15">
        <v>170</v>
      </c>
      <c r="I49" s="15">
        <v>708</v>
      </c>
      <c r="J49" s="15">
        <v>176</v>
      </c>
      <c r="K49" s="15">
        <v>830</v>
      </c>
      <c r="L49" s="15">
        <v>2</v>
      </c>
      <c r="M49" s="19" t="s">
        <v>258</v>
      </c>
      <c r="N49" s="19" t="s">
        <v>258</v>
      </c>
    </row>
    <row r="50" spans="2:14" x14ac:dyDescent="0.2">
      <c r="C50" s="12"/>
      <c r="M50" s="42"/>
    </row>
    <row r="51" spans="2:14" x14ac:dyDescent="0.2">
      <c r="B51" s="4" t="s">
        <v>358</v>
      </c>
      <c r="C51" s="16">
        <v>11843</v>
      </c>
      <c r="D51" s="15">
        <v>1638</v>
      </c>
      <c r="E51" s="15">
        <v>388</v>
      </c>
      <c r="F51" s="15">
        <v>120</v>
      </c>
      <c r="G51" s="15">
        <v>550</v>
      </c>
      <c r="H51" s="15">
        <v>133</v>
      </c>
      <c r="I51" s="15">
        <v>761</v>
      </c>
      <c r="J51" s="15">
        <v>236</v>
      </c>
      <c r="K51" s="15">
        <v>537</v>
      </c>
      <c r="L51" s="15">
        <v>1</v>
      </c>
      <c r="M51" s="48">
        <v>275</v>
      </c>
      <c r="N51" s="15">
        <v>82.5</v>
      </c>
    </row>
    <row r="52" spans="2:14" x14ac:dyDescent="0.2">
      <c r="B52" s="4" t="s">
        <v>357</v>
      </c>
      <c r="C52" s="16">
        <v>11764</v>
      </c>
      <c r="D52" s="15">
        <v>1702.990256</v>
      </c>
      <c r="E52" s="15">
        <v>375</v>
      </c>
      <c r="F52" s="15">
        <v>120.26415</v>
      </c>
      <c r="G52" s="15">
        <v>3</v>
      </c>
      <c r="H52" s="15">
        <v>0.72</v>
      </c>
      <c r="I52" s="15">
        <v>808</v>
      </c>
      <c r="J52" s="15">
        <v>256.32973399999997</v>
      </c>
      <c r="K52" s="15">
        <v>2</v>
      </c>
      <c r="L52" s="15">
        <v>4.0000000000000001E-3</v>
      </c>
      <c r="M52" s="48">
        <v>911</v>
      </c>
      <c r="N52" s="15">
        <v>273.3</v>
      </c>
    </row>
    <row r="53" spans="2:14" x14ac:dyDescent="0.2">
      <c r="B53" s="4" t="s">
        <v>356</v>
      </c>
      <c r="C53" s="16">
        <v>12029</v>
      </c>
      <c r="D53" s="15">
        <v>1743.808217</v>
      </c>
      <c r="E53" s="15">
        <v>396</v>
      </c>
      <c r="F53" s="15">
        <v>123.904224</v>
      </c>
      <c r="G53" s="19" t="s">
        <v>258</v>
      </c>
      <c r="H53" s="19" t="s">
        <v>258</v>
      </c>
      <c r="I53" s="15">
        <v>839</v>
      </c>
      <c r="J53" s="15">
        <v>275.47233599999998</v>
      </c>
      <c r="K53" s="19" t="s">
        <v>258</v>
      </c>
      <c r="L53" s="19" t="s">
        <v>258</v>
      </c>
      <c r="M53" s="48">
        <v>848</v>
      </c>
      <c r="N53" s="15">
        <v>254.4</v>
      </c>
    </row>
    <row r="54" spans="2:14" x14ac:dyDescent="0.2">
      <c r="B54" s="4" t="s">
        <v>355</v>
      </c>
      <c r="C54" s="16">
        <v>10617</v>
      </c>
      <c r="D54" s="15">
        <v>1618.8717859999999</v>
      </c>
      <c r="E54" s="15">
        <v>440</v>
      </c>
      <c r="F54" s="15">
        <v>137.391728</v>
      </c>
      <c r="G54" s="19" t="s">
        <v>258</v>
      </c>
      <c r="H54" s="19" t="s">
        <v>258</v>
      </c>
      <c r="I54" s="15">
        <v>839</v>
      </c>
      <c r="J54" s="15">
        <v>280.62674900000002</v>
      </c>
      <c r="K54" s="19" t="s">
        <v>258</v>
      </c>
      <c r="L54" s="19" t="s">
        <v>258</v>
      </c>
      <c r="M54" s="48">
        <v>857</v>
      </c>
      <c r="N54" s="15">
        <v>257.10000000000002</v>
      </c>
    </row>
    <row r="55" spans="2:14" x14ac:dyDescent="0.2">
      <c r="B55" s="1" t="s">
        <v>354</v>
      </c>
      <c r="C55" s="30">
        <v>10584</v>
      </c>
      <c r="D55" s="24">
        <v>1601.128712</v>
      </c>
      <c r="E55" s="24">
        <v>430</v>
      </c>
      <c r="F55" s="24">
        <v>138.199005</v>
      </c>
      <c r="G55" s="35" t="s">
        <v>258</v>
      </c>
      <c r="H55" s="35" t="s">
        <v>258</v>
      </c>
      <c r="I55" s="24">
        <v>907</v>
      </c>
      <c r="J55" s="24">
        <v>325.27827500000001</v>
      </c>
      <c r="K55" s="35" t="s">
        <v>258</v>
      </c>
      <c r="L55" s="35" t="s">
        <v>258</v>
      </c>
      <c r="M55" s="46">
        <v>937</v>
      </c>
      <c r="N55" s="24">
        <v>281.10000000000002</v>
      </c>
    </row>
    <row r="56" spans="2:14" x14ac:dyDescent="0.2">
      <c r="C56" s="12"/>
      <c r="M56" s="42"/>
    </row>
    <row r="57" spans="2:14" x14ac:dyDescent="0.2">
      <c r="B57" s="32" t="s">
        <v>85</v>
      </c>
      <c r="C57" s="16"/>
      <c r="D57" s="15"/>
      <c r="E57" s="15"/>
      <c r="F57" s="15"/>
      <c r="G57" s="1" t="s">
        <v>363</v>
      </c>
      <c r="H57" s="15"/>
      <c r="I57" s="15"/>
      <c r="J57" s="15"/>
      <c r="K57" s="15"/>
      <c r="L57" s="15"/>
      <c r="M57" s="48"/>
      <c r="N57" s="15"/>
    </row>
    <row r="58" spans="2:14" x14ac:dyDescent="0.2">
      <c r="B58" s="4" t="s">
        <v>362</v>
      </c>
      <c r="C58" s="18" t="s">
        <v>266</v>
      </c>
      <c r="D58" s="19" t="s">
        <v>266</v>
      </c>
      <c r="E58" s="15">
        <v>637</v>
      </c>
      <c r="F58" s="15">
        <v>19</v>
      </c>
      <c r="G58" s="15">
        <v>3731</v>
      </c>
      <c r="H58" s="15">
        <v>224</v>
      </c>
      <c r="I58" s="19" t="s">
        <v>266</v>
      </c>
      <c r="J58" s="19" t="s">
        <v>266</v>
      </c>
      <c r="K58" s="15">
        <v>3658</v>
      </c>
      <c r="L58" s="15">
        <v>7</v>
      </c>
      <c r="M58" s="19" t="s">
        <v>258</v>
      </c>
      <c r="N58" s="19" t="s">
        <v>258</v>
      </c>
    </row>
    <row r="59" spans="2:14" x14ac:dyDescent="0.2">
      <c r="B59" s="4" t="s">
        <v>361</v>
      </c>
      <c r="C59" s="18" t="s">
        <v>266</v>
      </c>
      <c r="D59" s="19" t="s">
        <v>266</v>
      </c>
      <c r="E59" s="15">
        <v>770</v>
      </c>
      <c r="F59" s="15">
        <v>39</v>
      </c>
      <c r="G59" s="15">
        <v>2804</v>
      </c>
      <c r="H59" s="15">
        <v>280</v>
      </c>
      <c r="I59" s="19" t="s">
        <v>266</v>
      </c>
      <c r="J59" s="19" t="s">
        <v>266</v>
      </c>
      <c r="K59" s="15">
        <v>2748</v>
      </c>
      <c r="L59" s="15">
        <v>5</v>
      </c>
      <c r="M59" s="19" t="s">
        <v>258</v>
      </c>
      <c r="N59" s="19" t="s">
        <v>258</v>
      </c>
    </row>
    <row r="60" spans="2:14" x14ac:dyDescent="0.2">
      <c r="B60" s="4" t="s">
        <v>360</v>
      </c>
      <c r="C60" s="18" t="s">
        <v>266</v>
      </c>
      <c r="D60" s="19" t="s">
        <v>266</v>
      </c>
      <c r="E60" s="15">
        <v>923</v>
      </c>
      <c r="F60" s="15">
        <v>88</v>
      </c>
      <c r="G60" s="15">
        <v>2741</v>
      </c>
      <c r="H60" s="15">
        <v>534</v>
      </c>
      <c r="I60" s="19" t="s">
        <v>266</v>
      </c>
      <c r="J60" s="19" t="s">
        <v>266</v>
      </c>
      <c r="K60" s="15">
        <v>2709</v>
      </c>
      <c r="L60" s="15">
        <v>5</v>
      </c>
      <c r="M60" s="19" t="s">
        <v>258</v>
      </c>
      <c r="N60" s="19" t="s">
        <v>258</v>
      </c>
    </row>
    <row r="61" spans="2:14" x14ac:dyDescent="0.2">
      <c r="B61" s="4" t="s">
        <v>359</v>
      </c>
      <c r="C61" s="18" t="s">
        <v>266</v>
      </c>
      <c r="D61" s="19" t="s">
        <v>266</v>
      </c>
      <c r="E61" s="15">
        <v>869</v>
      </c>
      <c r="F61" s="15">
        <v>87</v>
      </c>
      <c r="G61" s="15">
        <v>2967</v>
      </c>
      <c r="H61" s="15">
        <v>593</v>
      </c>
      <c r="I61" s="19" t="s">
        <v>266</v>
      </c>
      <c r="J61" s="19" t="s">
        <v>266</v>
      </c>
      <c r="K61" s="15">
        <v>2927</v>
      </c>
      <c r="L61" s="15">
        <v>6</v>
      </c>
      <c r="M61" s="19" t="s">
        <v>258</v>
      </c>
      <c r="N61" s="19" t="s">
        <v>258</v>
      </c>
    </row>
    <row r="62" spans="2:14" x14ac:dyDescent="0.2">
      <c r="C62" s="12"/>
      <c r="M62" s="42"/>
    </row>
    <row r="63" spans="2:14" x14ac:dyDescent="0.2">
      <c r="B63" s="4" t="s">
        <v>358</v>
      </c>
      <c r="C63" s="18" t="s">
        <v>266</v>
      </c>
      <c r="D63" s="19" t="s">
        <v>266</v>
      </c>
      <c r="E63" s="15">
        <v>1053</v>
      </c>
      <c r="F63" s="15">
        <v>105</v>
      </c>
      <c r="G63" s="15">
        <v>1915</v>
      </c>
      <c r="H63" s="15">
        <v>460</v>
      </c>
      <c r="I63" s="19" t="s">
        <v>266</v>
      </c>
      <c r="J63" s="19" t="s">
        <v>266</v>
      </c>
      <c r="K63" s="15">
        <v>1894</v>
      </c>
      <c r="L63" s="15">
        <v>4</v>
      </c>
      <c r="M63" s="48">
        <v>1130</v>
      </c>
      <c r="N63" s="15">
        <v>339</v>
      </c>
    </row>
    <row r="64" spans="2:14" x14ac:dyDescent="0.2">
      <c r="B64" s="4" t="s">
        <v>357</v>
      </c>
      <c r="C64" s="18" t="s">
        <v>266</v>
      </c>
      <c r="D64" s="19" t="s">
        <v>266</v>
      </c>
      <c r="E64" s="15">
        <v>953</v>
      </c>
      <c r="F64" s="15">
        <v>95.3</v>
      </c>
      <c r="G64" s="15">
        <v>5</v>
      </c>
      <c r="H64" s="15">
        <v>1.2</v>
      </c>
      <c r="I64" s="19" t="s">
        <v>266</v>
      </c>
      <c r="J64" s="19" t="s">
        <v>266</v>
      </c>
      <c r="K64" s="15">
        <v>4</v>
      </c>
      <c r="L64" s="15">
        <v>8.0000000000000002E-3</v>
      </c>
      <c r="M64" s="48">
        <v>3167</v>
      </c>
      <c r="N64" s="15">
        <v>950.1</v>
      </c>
    </row>
    <row r="65" spans="1:14" x14ac:dyDescent="0.2">
      <c r="B65" s="4" t="s">
        <v>356</v>
      </c>
      <c r="C65" s="18" t="s">
        <v>266</v>
      </c>
      <c r="D65" s="19" t="s">
        <v>266</v>
      </c>
      <c r="E65" s="15">
        <v>943</v>
      </c>
      <c r="F65" s="15">
        <v>94.3</v>
      </c>
      <c r="G65" s="15">
        <v>1</v>
      </c>
      <c r="H65" s="15">
        <v>0.24</v>
      </c>
      <c r="I65" s="19" t="s">
        <v>266</v>
      </c>
      <c r="J65" s="19" t="s">
        <v>266</v>
      </c>
      <c r="K65" s="15">
        <v>1</v>
      </c>
      <c r="L65" s="15">
        <v>2E-3</v>
      </c>
      <c r="M65" s="48">
        <v>3312</v>
      </c>
      <c r="N65" s="15">
        <v>993.6</v>
      </c>
    </row>
    <row r="66" spans="1:14" x14ac:dyDescent="0.2">
      <c r="B66" s="4" t="s">
        <v>355</v>
      </c>
      <c r="C66" s="18" t="s">
        <v>266</v>
      </c>
      <c r="D66" s="19" t="s">
        <v>266</v>
      </c>
      <c r="E66" s="15">
        <v>970</v>
      </c>
      <c r="F66" s="15">
        <v>97</v>
      </c>
      <c r="G66" s="19" t="s">
        <v>258</v>
      </c>
      <c r="H66" s="19" t="s">
        <v>258</v>
      </c>
      <c r="I66" s="19" t="s">
        <v>266</v>
      </c>
      <c r="J66" s="19" t="s">
        <v>266</v>
      </c>
      <c r="K66" s="19" t="s">
        <v>258</v>
      </c>
      <c r="L66" s="19" t="s">
        <v>258</v>
      </c>
      <c r="M66" s="48">
        <v>3058</v>
      </c>
      <c r="N66" s="15">
        <v>917.4</v>
      </c>
    </row>
    <row r="67" spans="1:14" x14ac:dyDescent="0.2">
      <c r="B67" s="1" t="s">
        <v>354</v>
      </c>
      <c r="C67" s="47" t="s">
        <v>266</v>
      </c>
      <c r="D67" s="35" t="s">
        <v>266</v>
      </c>
      <c r="E67" s="24">
        <v>866</v>
      </c>
      <c r="F67" s="24">
        <v>86.6</v>
      </c>
      <c r="G67" s="35" t="s">
        <v>258</v>
      </c>
      <c r="H67" s="35" t="s">
        <v>258</v>
      </c>
      <c r="I67" s="35" t="s">
        <v>266</v>
      </c>
      <c r="J67" s="35" t="s">
        <v>266</v>
      </c>
      <c r="K67" s="35" t="s">
        <v>258</v>
      </c>
      <c r="L67" s="35" t="s">
        <v>258</v>
      </c>
      <c r="M67" s="46">
        <v>3188</v>
      </c>
      <c r="N67" s="24">
        <v>956.4</v>
      </c>
    </row>
    <row r="68" spans="1:14" ht="18" thickBot="1" x14ac:dyDescent="0.25">
      <c r="B68" s="22"/>
      <c r="C68" s="20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x14ac:dyDescent="0.2">
      <c r="B69" s="2"/>
      <c r="C69" s="4" t="s">
        <v>321</v>
      </c>
      <c r="D69" s="2"/>
      <c r="E69" s="2"/>
      <c r="F69" s="2"/>
      <c r="G69" s="2"/>
      <c r="H69" s="2"/>
      <c r="I69" s="2"/>
      <c r="J69" s="2"/>
      <c r="K69" s="2"/>
      <c r="L69" s="2"/>
      <c r="M69" s="45"/>
      <c r="N69" s="2"/>
    </row>
    <row r="70" spans="1:14" x14ac:dyDescent="0.2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45"/>
      <c r="N70" s="2"/>
    </row>
    <row r="71" spans="1:14" x14ac:dyDescent="0.2">
      <c r="A71" s="2"/>
      <c r="C71" s="2"/>
    </row>
    <row r="72" spans="1:14" x14ac:dyDescent="0.2">
      <c r="A72" s="2"/>
      <c r="C72" s="2"/>
    </row>
  </sheetData>
  <phoneticPr fontId="4"/>
  <pageMargins left="0.43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97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7.69921875" style="5" customWidth="1"/>
    <col min="3" max="3" width="11.69921875" style="5" customWidth="1"/>
    <col min="4" max="4" width="10.69921875" style="5"/>
    <col min="5" max="5" width="11.69921875" style="5" customWidth="1"/>
    <col min="6" max="16384" width="10.69921875" style="5"/>
  </cols>
  <sheetData>
    <row r="1" spans="1:11" x14ac:dyDescent="0.2">
      <c r="A1" s="4"/>
    </row>
    <row r="6" spans="1:11" x14ac:dyDescent="0.2">
      <c r="E6" s="1" t="s">
        <v>385</v>
      </c>
    </row>
    <row r="7" spans="1:11" ht="18" thickBot="1" x14ac:dyDescent="0.25">
      <c r="B7" s="6"/>
      <c r="C7" s="29" t="s">
        <v>428</v>
      </c>
      <c r="D7" s="6"/>
      <c r="E7" s="6"/>
      <c r="F7" s="6"/>
      <c r="G7" s="6"/>
      <c r="H7" s="6"/>
      <c r="I7" s="6"/>
      <c r="J7" s="6"/>
    </row>
    <row r="8" spans="1:11" x14ac:dyDescent="0.2">
      <c r="C8" s="26" t="s">
        <v>427</v>
      </c>
      <c r="D8" s="42"/>
      <c r="E8" s="10"/>
      <c r="F8" s="10"/>
      <c r="G8" s="28" t="s">
        <v>426</v>
      </c>
      <c r="H8" s="10"/>
      <c r="I8" s="10"/>
      <c r="J8" s="10"/>
    </row>
    <row r="9" spans="1:11" x14ac:dyDescent="0.2">
      <c r="C9" s="11" t="s">
        <v>425</v>
      </c>
      <c r="D9" s="10"/>
      <c r="E9" s="11" t="s">
        <v>424</v>
      </c>
      <c r="F9" s="10"/>
      <c r="G9" s="11" t="s">
        <v>423</v>
      </c>
      <c r="H9" s="10"/>
      <c r="I9" s="11" t="s">
        <v>422</v>
      </c>
      <c r="J9" s="10"/>
      <c r="K9" s="42"/>
    </row>
    <row r="10" spans="1:11" x14ac:dyDescent="0.2">
      <c r="B10" s="10"/>
      <c r="C10" s="25" t="s">
        <v>367</v>
      </c>
      <c r="D10" s="25" t="s">
        <v>421</v>
      </c>
      <c r="E10" s="11" t="s">
        <v>420</v>
      </c>
      <c r="F10" s="25" t="s">
        <v>366</v>
      </c>
      <c r="G10" s="11" t="s">
        <v>398</v>
      </c>
      <c r="H10" s="25" t="s">
        <v>366</v>
      </c>
      <c r="I10" s="11" t="s">
        <v>398</v>
      </c>
      <c r="J10" s="11" t="s">
        <v>397</v>
      </c>
      <c r="K10" s="42"/>
    </row>
    <row r="11" spans="1:11" x14ac:dyDescent="0.2">
      <c r="C11" s="33" t="s">
        <v>339</v>
      </c>
      <c r="D11" s="32" t="s">
        <v>365</v>
      </c>
      <c r="E11" s="49" t="s">
        <v>339</v>
      </c>
      <c r="F11" s="32" t="s">
        <v>365</v>
      </c>
      <c r="G11" s="32" t="s">
        <v>339</v>
      </c>
      <c r="H11" s="32" t="s">
        <v>365</v>
      </c>
      <c r="I11" s="32" t="s">
        <v>339</v>
      </c>
      <c r="J11" s="32" t="s">
        <v>365</v>
      </c>
    </row>
    <row r="12" spans="1:11" x14ac:dyDescent="0.2">
      <c r="C12" s="12"/>
      <c r="E12" s="42"/>
      <c r="F12" s="1" t="s">
        <v>364</v>
      </c>
    </row>
    <row r="13" spans="1:11" x14ac:dyDescent="0.2">
      <c r="B13" s="4" t="s">
        <v>394</v>
      </c>
      <c r="C13" s="13">
        <f>E13+G13+I13</f>
        <v>891116</v>
      </c>
      <c r="D13" s="14">
        <f>F13+H13+J13</f>
        <v>9353</v>
      </c>
      <c r="E13" s="48">
        <v>763079</v>
      </c>
      <c r="F13" s="15">
        <v>8421</v>
      </c>
      <c r="G13" s="15">
        <v>123164</v>
      </c>
      <c r="H13" s="15">
        <v>925</v>
      </c>
      <c r="I13" s="15">
        <v>4873</v>
      </c>
      <c r="J13" s="15">
        <v>7</v>
      </c>
    </row>
    <row r="14" spans="1:11" x14ac:dyDescent="0.2">
      <c r="B14" s="4" t="s">
        <v>393</v>
      </c>
      <c r="C14" s="13">
        <f>E14+G14+I14</f>
        <v>958625</v>
      </c>
      <c r="D14" s="14">
        <f>F14+H14+J14</f>
        <v>15651</v>
      </c>
      <c r="E14" s="48">
        <v>804524</v>
      </c>
      <c r="F14" s="15">
        <v>13500</v>
      </c>
      <c r="G14" s="15">
        <v>144471</v>
      </c>
      <c r="H14" s="15">
        <v>2104</v>
      </c>
      <c r="I14" s="15">
        <v>9630</v>
      </c>
      <c r="J14" s="15">
        <v>47</v>
      </c>
    </row>
    <row r="15" spans="1:11" x14ac:dyDescent="0.2">
      <c r="B15" s="4" t="s">
        <v>392</v>
      </c>
      <c r="C15" s="13">
        <f>E15+G15+I15</f>
        <v>923011</v>
      </c>
      <c r="D15" s="14">
        <f>F15+H15+J15</f>
        <v>13768</v>
      </c>
      <c r="E15" s="48">
        <v>765502</v>
      </c>
      <c r="F15" s="15">
        <v>11644</v>
      </c>
      <c r="G15" s="15">
        <v>142511</v>
      </c>
      <c r="H15" s="15">
        <v>2043</v>
      </c>
      <c r="I15" s="15">
        <v>14998</v>
      </c>
      <c r="J15" s="15">
        <v>81</v>
      </c>
    </row>
    <row r="16" spans="1:11" x14ac:dyDescent="0.2">
      <c r="B16" s="4" t="s">
        <v>408</v>
      </c>
      <c r="C16" s="13">
        <f>E16+G16+I16</f>
        <v>1108503</v>
      </c>
      <c r="D16" s="14">
        <f>F16+H16+J16</f>
        <v>17382</v>
      </c>
      <c r="E16" s="48">
        <v>909476</v>
      </c>
      <c r="F16" s="15">
        <v>14735</v>
      </c>
      <c r="G16" s="15">
        <v>183188</v>
      </c>
      <c r="H16" s="15">
        <v>2556</v>
      </c>
      <c r="I16" s="15">
        <v>15839</v>
      </c>
      <c r="J16" s="15">
        <v>91</v>
      </c>
    </row>
    <row r="17" spans="2:10" x14ac:dyDescent="0.2">
      <c r="C17" s="12"/>
      <c r="E17" s="48"/>
      <c r="F17" s="15"/>
      <c r="G17" s="15"/>
      <c r="H17" s="15"/>
      <c r="I17" s="15"/>
      <c r="J17" s="15"/>
    </row>
    <row r="18" spans="2:10" x14ac:dyDescent="0.2">
      <c r="B18" s="4" t="s">
        <v>390</v>
      </c>
      <c r="C18" s="13">
        <f>E18+G18+I18</f>
        <v>1324433</v>
      </c>
      <c r="D18" s="14">
        <f>F18+H18+J18</f>
        <v>22112</v>
      </c>
      <c r="E18" s="48">
        <v>1077321</v>
      </c>
      <c r="F18" s="15">
        <v>18742</v>
      </c>
      <c r="G18" s="15">
        <v>211553</v>
      </c>
      <c r="H18" s="15">
        <v>3143</v>
      </c>
      <c r="I18" s="15">
        <v>35559</v>
      </c>
      <c r="J18" s="15">
        <v>227</v>
      </c>
    </row>
    <row r="19" spans="2:10" x14ac:dyDescent="0.2">
      <c r="B19" s="4" t="s">
        <v>407</v>
      </c>
      <c r="C19" s="13">
        <f>E19+G19+I19</f>
        <v>1336943</v>
      </c>
      <c r="D19" s="14">
        <f>F19+H19+J19</f>
        <v>22269.634899999997</v>
      </c>
      <c r="E19" s="48">
        <v>1074004</v>
      </c>
      <c r="F19" s="15">
        <v>18765.382217999999</v>
      </c>
      <c r="G19" s="15">
        <v>214257</v>
      </c>
      <c r="H19" s="15">
        <v>3186.9065810000002</v>
      </c>
      <c r="I19" s="15">
        <v>48682</v>
      </c>
      <c r="J19" s="15">
        <v>317.34610099999998</v>
      </c>
    </row>
    <row r="20" spans="2:10" x14ac:dyDescent="0.2">
      <c r="B20" s="4" t="s">
        <v>406</v>
      </c>
      <c r="C20" s="13">
        <f>E20+G20+I20</f>
        <v>1393465</v>
      </c>
      <c r="D20" s="14">
        <f>F20+H20+J20</f>
        <v>23509.099543</v>
      </c>
      <c r="E20" s="48">
        <v>1110189</v>
      </c>
      <c r="F20" s="15">
        <v>19688.313251</v>
      </c>
      <c r="G20" s="15">
        <v>223346</v>
      </c>
      <c r="H20" s="15">
        <v>3445.6933079999999</v>
      </c>
      <c r="I20" s="15">
        <v>59930</v>
      </c>
      <c r="J20" s="15">
        <v>375.092984</v>
      </c>
    </row>
    <row r="21" spans="2:10" x14ac:dyDescent="0.2">
      <c r="B21" s="4" t="s">
        <v>387</v>
      </c>
      <c r="C21" s="13">
        <f>E21+G21+I21</f>
        <v>1357386</v>
      </c>
      <c r="D21" s="14">
        <f>F21+H21+J21</f>
        <v>20751.067213000002</v>
      </c>
      <c r="E21" s="48">
        <v>1068975</v>
      </c>
      <c r="F21" s="15">
        <v>17255.580359</v>
      </c>
      <c r="G21" s="15">
        <v>218727</v>
      </c>
      <c r="H21" s="15">
        <v>3107.70415</v>
      </c>
      <c r="I21" s="15">
        <v>69684</v>
      </c>
      <c r="J21" s="15">
        <v>387.78270400000002</v>
      </c>
    </row>
    <row r="22" spans="2:10" x14ac:dyDescent="0.2">
      <c r="B22" s="1" t="s">
        <v>386</v>
      </c>
      <c r="C22" s="3">
        <f>E22+G22+I22</f>
        <v>1331543</v>
      </c>
      <c r="D22" s="2">
        <f>F22+H22+J22</f>
        <v>18492.934899</v>
      </c>
      <c r="E22" s="46">
        <v>1034336</v>
      </c>
      <c r="F22" s="24">
        <v>15290.695664000001</v>
      </c>
      <c r="G22" s="24">
        <v>210327</v>
      </c>
      <c r="H22" s="24">
        <v>2771.7965469999999</v>
      </c>
      <c r="I22" s="24">
        <v>86880</v>
      </c>
      <c r="J22" s="24">
        <v>430.44268799999998</v>
      </c>
    </row>
    <row r="23" spans="2:10" x14ac:dyDescent="0.2">
      <c r="C23" s="12"/>
      <c r="E23" s="48"/>
      <c r="F23" s="1" t="s">
        <v>363</v>
      </c>
      <c r="G23" s="15"/>
      <c r="H23" s="15"/>
      <c r="I23" s="15"/>
      <c r="J23" s="15"/>
    </row>
    <row r="24" spans="2:10" x14ac:dyDescent="0.2">
      <c r="B24" s="4" t="s">
        <v>394</v>
      </c>
      <c r="C24" s="13">
        <f>E24+G24+I24</f>
        <v>913154</v>
      </c>
      <c r="D24" s="14">
        <f>F24+H24+J24</f>
        <v>4468</v>
      </c>
      <c r="E24" s="48">
        <v>790672</v>
      </c>
      <c r="F24" s="15">
        <v>4009</v>
      </c>
      <c r="G24" s="15">
        <v>120382</v>
      </c>
      <c r="H24" s="15">
        <v>457</v>
      </c>
      <c r="I24" s="15">
        <v>2100</v>
      </c>
      <c r="J24" s="15">
        <v>2</v>
      </c>
    </row>
    <row r="25" spans="2:10" x14ac:dyDescent="0.2">
      <c r="B25" s="4" t="s">
        <v>393</v>
      </c>
      <c r="C25" s="13">
        <f>E25+G25+I25</f>
        <v>990121</v>
      </c>
      <c r="D25" s="14">
        <f>F25+H25+J25</f>
        <v>8891</v>
      </c>
      <c r="E25" s="48">
        <v>845707</v>
      </c>
      <c r="F25" s="15">
        <v>7917</v>
      </c>
      <c r="G25" s="15">
        <v>141061</v>
      </c>
      <c r="H25" s="15">
        <v>965</v>
      </c>
      <c r="I25" s="15">
        <v>3353</v>
      </c>
      <c r="J25" s="15">
        <v>9</v>
      </c>
    </row>
    <row r="26" spans="2:10" x14ac:dyDescent="0.2">
      <c r="B26" s="4" t="s">
        <v>392</v>
      </c>
      <c r="C26" s="13">
        <f>E26+G26+I26</f>
        <v>866218</v>
      </c>
      <c r="D26" s="14">
        <f>F26+H26+J26</f>
        <v>8041</v>
      </c>
      <c r="E26" s="48">
        <v>723703</v>
      </c>
      <c r="F26" s="15">
        <v>6926</v>
      </c>
      <c r="G26" s="15">
        <v>134903</v>
      </c>
      <c r="H26" s="15">
        <v>1096</v>
      </c>
      <c r="I26" s="15">
        <v>7612</v>
      </c>
      <c r="J26" s="15">
        <v>19</v>
      </c>
    </row>
    <row r="27" spans="2:10" x14ac:dyDescent="0.2">
      <c r="B27" s="4" t="s">
        <v>408</v>
      </c>
      <c r="C27" s="13">
        <f>E27+G27+I27</f>
        <v>1012213</v>
      </c>
      <c r="D27" s="14">
        <f>F27+H27+J27</f>
        <v>10726</v>
      </c>
      <c r="E27" s="48">
        <v>836028</v>
      </c>
      <c r="F27" s="15">
        <v>9366</v>
      </c>
      <c r="G27" s="15">
        <v>165539</v>
      </c>
      <c r="H27" s="15">
        <v>1323</v>
      </c>
      <c r="I27" s="15">
        <v>10646</v>
      </c>
      <c r="J27" s="15">
        <v>37</v>
      </c>
    </row>
    <row r="28" spans="2:10" x14ac:dyDescent="0.2">
      <c r="C28" s="12"/>
      <c r="E28" s="48"/>
      <c r="F28" s="15"/>
      <c r="G28" s="15"/>
      <c r="H28" s="15"/>
      <c r="I28" s="15"/>
      <c r="J28" s="15"/>
    </row>
    <row r="29" spans="2:10" x14ac:dyDescent="0.2">
      <c r="B29" s="4" t="s">
        <v>390</v>
      </c>
      <c r="C29" s="13">
        <f>E29+G29+I29</f>
        <v>1140995</v>
      </c>
      <c r="D29" s="14">
        <f>F29+H29+J29</f>
        <v>13104</v>
      </c>
      <c r="E29" s="48">
        <v>934637</v>
      </c>
      <c r="F29" s="15">
        <v>11454</v>
      </c>
      <c r="G29" s="15">
        <v>178439</v>
      </c>
      <c r="H29" s="15">
        <v>1524</v>
      </c>
      <c r="I29" s="15">
        <v>27919</v>
      </c>
      <c r="J29" s="15">
        <v>126</v>
      </c>
    </row>
    <row r="30" spans="2:10" x14ac:dyDescent="0.2">
      <c r="B30" s="4" t="s">
        <v>407</v>
      </c>
      <c r="C30" s="13">
        <f>E30+G30+I30</f>
        <v>1143174</v>
      </c>
      <c r="D30" s="14">
        <f>F30+H30+J30</f>
        <v>12899.724045999999</v>
      </c>
      <c r="E30" s="48">
        <v>928839</v>
      </c>
      <c r="F30" s="15">
        <v>11232.408939999999</v>
      </c>
      <c r="G30" s="15">
        <v>177145</v>
      </c>
      <c r="H30" s="15">
        <v>1507.2328930000001</v>
      </c>
      <c r="I30" s="15">
        <v>37190</v>
      </c>
      <c r="J30" s="15">
        <v>160.082213</v>
      </c>
    </row>
    <row r="31" spans="2:10" x14ac:dyDescent="0.2">
      <c r="B31" s="4" t="s">
        <v>406</v>
      </c>
      <c r="C31" s="13">
        <f>E31+G31+I31</f>
        <v>1173880</v>
      </c>
      <c r="D31" s="14">
        <f>F31+H31+J31</f>
        <v>13891.580216999999</v>
      </c>
      <c r="E31" s="48">
        <v>948425</v>
      </c>
      <c r="F31" s="15">
        <v>12100.167762999999</v>
      </c>
      <c r="G31" s="15">
        <v>179092</v>
      </c>
      <c r="H31" s="15">
        <v>1603.9842450000001</v>
      </c>
      <c r="I31" s="15">
        <v>46363</v>
      </c>
      <c r="J31" s="15">
        <v>187.42820900000001</v>
      </c>
    </row>
    <row r="32" spans="2:10" x14ac:dyDescent="0.2">
      <c r="B32" s="4" t="s">
        <v>387</v>
      </c>
      <c r="C32" s="13">
        <f>E32+G32+I32</f>
        <v>1164579</v>
      </c>
      <c r="D32" s="14">
        <f>F32+H32+J32</f>
        <v>13633.358029000001</v>
      </c>
      <c r="E32" s="48">
        <v>934759</v>
      </c>
      <c r="F32" s="15">
        <v>11885.21983</v>
      </c>
      <c r="G32" s="15">
        <v>174668</v>
      </c>
      <c r="H32" s="15">
        <v>1534.2295610000001</v>
      </c>
      <c r="I32" s="15">
        <v>55152</v>
      </c>
      <c r="J32" s="15">
        <v>213.908638</v>
      </c>
    </row>
    <row r="33" spans="2:16" x14ac:dyDescent="0.2">
      <c r="B33" s="1" t="s">
        <v>386</v>
      </c>
      <c r="C33" s="3">
        <f>E33+G33+I33</f>
        <v>1185416</v>
      </c>
      <c r="D33" s="2">
        <f>F33+H33+J33</f>
        <v>13566.452625</v>
      </c>
      <c r="E33" s="46">
        <v>939273</v>
      </c>
      <c r="F33" s="24">
        <v>11871.387780999999</v>
      </c>
      <c r="G33" s="24">
        <v>172970</v>
      </c>
      <c r="H33" s="24">
        <v>1423.7166179999999</v>
      </c>
      <c r="I33" s="24">
        <v>73173</v>
      </c>
      <c r="J33" s="24">
        <v>271.34822600000001</v>
      </c>
    </row>
    <row r="34" spans="2:16" ht="18" thickBot="1" x14ac:dyDescent="0.25">
      <c r="B34" s="6"/>
      <c r="C34" s="20"/>
      <c r="D34" s="22"/>
      <c r="E34" s="6"/>
      <c r="F34" s="6"/>
      <c r="G34" s="6"/>
      <c r="H34" s="6"/>
      <c r="I34" s="6"/>
      <c r="J34" s="6"/>
    </row>
    <row r="35" spans="2:16" x14ac:dyDescent="0.2">
      <c r="C35" s="4" t="s">
        <v>321</v>
      </c>
      <c r="E35" s="42"/>
    </row>
    <row r="36" spans="2:16" x14ac:dyDescent="0.2">
      <c r="E36" s="42"/>
    </row>
    <row r="37" spans="2:16" ht="18" thickBot="1" x14ac:dyDescent="0.25">
      <c r="B37" s="29" t="s">
        <v>419</v>
      </c>
      <c r="C37" s="6"/>
      <c r="D37" s="6"/>
      <c r="E37" s="45"/>
      <c r="F37" s="6"/>
      <c r="G37" s="29" t="s">
        <v>418</v>
      </c>
      <c r="H37" s="6"/>
      <c r="I37" s="6"/>
      <c r="J37" s="6"/>
    </row>
    <row r="38" spans="2:16" x14ac:dyDescent="0.2">
      <c r="C38" s="12"/>
      <c r="D38" s="26" t="s">
        <v>417</v>
      </c>
      <c r="E38" s="45"/>
      <c r="F38" s="42"/>
      <c r="G38" s="42"/>
      <c r="H38" s="12"/>
      <c r="I38" s="26" t="s">
        <v>416</v>
      </c>
      <c r="J38" s="10"/>
      <c r="K38" s="42"/>
    </row>
    <row r="39" spans="2:16" x14ac:dyDescent="0.2">
      <c r="C39" s="26" t="s">
        <v>399</v>
      </c>
      <c r="D39" s="26" t="s">
        <v>415</v>
      </c>
      <c r="E39" s="45"/>
      <c r="F39" s="42"/>
      <c r="G39" s="42"/>
      <c r="H39" s="26" t="s">
        <v>414</v>
      </c>
      <c r="I39" s="26" t="s">
        <v>413</v>
      </c>
      <c r="J39" s="12"/>
      <c r="K39" s="42"/>
    </row>
    <row r="40" spans="2:16" x14ac:dyDescent="0.2">
      <c r="B40" s="10"/>
      <c r="C40" s="11" t="s">
        <v>412</v>
      </c>
      <c r="D40" s="11" t="s">
        <v>411</v>
      </c>
      <c r="E40" s="45"/>
      <c r="F40" s="10"/>
      <c r="G40" s="10"/>
      <c r="H40" s="11" t="s">
        <v>410</v>
      </c>
      <c r="I40" s="17"/>
      <c r="J40" s="11" t="s">
        <v>409</v>
      </c>
      <c r="K40" s="42"/>
    </row>
    <row r="41" spans="2:16" x14ac:dyDescent="0.2">
      <c r="C41" s="33" t="s">
        <v>365</v>
      </c>
      <c r="D41" s="32" t="s">
        <v>338</v>
      </c>
      <c r="E41" s="2"/>
      <c r="H41" s="12"/>
      <c r="I41" s="32" t="s">
        <v>177</v>
      </c>
      <c r="J41" s="32" t="s">
        <v>177</v>
      </c>
    </row>
    <row r="42" spans="2:16" x14ac:dyDescent="0.2">
      <c r="B42" s="4" t="s">
        <v>394</v>
      </c>
      <c r="C42" s="16">
        <v>11598.438</v>
      </c>
      <c r="D42" s="15">
        <v>97694.092080659015</v>
      </c>
      <c r="E42" s="2"/>
      <c r="F42" s="4" t="s">
        <v>394</v>
      </c>
      <c r="G42" s="15"/>
      <c r="H42" s="16">
        <v>100</v>
      </c>
      <c r="I42" s="15">
        <v>2394</v>
      </c>
      <c r="J42" s="15">
        <v>1016</v>
      </c>
    </row>
    <row r="43" spans="2:16" x14ac:dyDescent="0.2">
      <c r="B43" s="4" t="s">
        <v>393</v>
      </c>
      <c r="C43" s="16">
        <v>19164.52</v>
      </c>
      <c r="D43" s="15">
        <v>158868.9474513185</v>
      </c>
      <c r="E43" s="2"/>
      <c r="F43" s="4" t="s">
        <v>393</v>
      </c>
      <c r="G43" s="15"/>
      <c r="H43" s="16">
        <v>99</v>
      </c>
      <c r="I43" s="15">
        <v>1927</v>
      </c>
      <c r="J43" s="15">
        <v>578</v>
      </c>
    </row>
    <row r="44" spans="2:16" x14ac:dyDescent="0.2">
      <c r="B44" s="4" t="s">
        <v>392</v>
      </c>
      <c r="C44" s="16">
        <v>25838.673999999999</v>
      </c>
      <c r="D44" s="15">
        <v>211461.35149069899</v>
      </c>
      <c r="E44" s="2"/>
      <c r="F44" s="4" t="s">
        <v>392</v>
      </c>
      <c r="G44" s="15"/>
      <c r="H44" s="16">
        <v>73</v>
      </c>
      <c r="I44" s="15">
        <v>1165</v>
      </c>
      <c r="J44" s="15">
        <v>156</v>
      </c>
    </row>
    <row r="45" spans="2:16" x14ac:dyDescent="0.2">
      <c r="B45" s="43" t="s">
        <v>408</v>
      </c>
      <c r="C45" s="16">
        <v>33651.588000000003</v>
      </c>
      <c r="D45" s="48">
        <v>238163.76967500852</v>
      </c>
      <c r="E45" s="45"/>
      <c r="F45" s="43" t="s">
        <v>408</v>
      </c>
      <c r="G45" s="48"/>
      <c r="H45" s="16">
        <v>62</v>
      </c>
      <c r="I45" s="48">
        <v>530</v>
      </c>
      <c r="J45" s="48">
        <v>70</v>
      </c>
      <c r="K45" s="42"/>
      <c r="L45" s="42"/>
      <c r="M45" s="42"/>
      <c r="N45" s="42"/>
      <c r="O45" s="42"/>
    </row>
    <row r="46" spans="2:16" x14ac:dyDescent="0.2">
      <c r="C46" s="16"/>
      <c r="D46" s="15"/>
      <c r="E46" s="2"/>
      <c r="G46" s="15"/>
      <c r="H46" s="16"/>
      <c r="I46" s="15"/>
      <c r="J46" s="15"/>
      <c r="P46" s="42"/>
    </row>
    <row r="47" spans="2:16" x14ac:dyDescent="0.2">
      <c r="B47" s="4" t="s">
        <v>390</v>
      </c>
      <c r="C47" s="16">
        <v>42975</v>
      </c>
      <c r="D47" s="15">
        <v>277410</v>
      </c>
      <c r="E47" s="2"/>
      <c r="F47" s="4" t="s">
        <v>390</v>
      </c>
      <c r="H47" s="16">
        <v>43</v>
      </c>
      <c r="I47" s="15">
        <v>367</v>
      </c>
      <c r="J47" s="15">
        <v>43</v>
      </c>
      <c r="P47" s="42"/>
    </row>
    <row r="48" spans="2:16" x14ac:dyDescent="0.2">
      <c r="B48" s="4" t="s">
        <v>407</v>
      </c>
      <c r="C48" s="16">
        <v>44223.788127</v>
      </c>
      <c r="D48" s="15">
        <v>280832</v>
      </c>
      <c r="F48" s="4" t="s">
        <v>407</v>
      </c>
      <c r="H48" s="16">
        <v>36</v>
      </c>
      <c r="I48" s="15">
        <v>331</v>
      </c>
      <c r="J48" s="15">
        <v>41</v>
      </c>
      <c r="P48" s="42"/>
    </row>
    <row r="49" spans="2:16" x14ac:dyDescent="0.2">
      <c r="B49" s="4" t="s">
        <v>406</v>
      </c>
      <c r="C49" s="16">
        <v>45540.201878</v>
      </c>
      <c r="D49" s="15">
        <v>280907</v>
      </c>
      <c r="F49" s="4" t="s">
        <v>406</v>
      </c>
      <c r="H49" s="16">
        <v>32</v>
      </c>
      <c r="I49" s="15">
        <v>287</v>
      </c>
      <c r="J49" s="15">
        <v>27</v>
      </c>
      <c r="P49" s="42"/>
    </row>
    <row r="50" spans="2:16" x14ac:dyDescent="0.2">
      <c r="B50" s="4" t="s">
        <v>387</v>
      </c>
      <c r="C50" s="16">
        <v>47122.271912999997</v>
      </c>
      <c r="D50" s="15">
        <v>291687</v>
      </c>
      <c r="F50" s="4" t="s">
        <v>387</v>
      </c>
      <c r="H50" s="16">
        <v>31</v>
      </c>
      <c r="I50" s="15">
        <v>246</v>
      </c>
      <c r="J50" s="15">
        <v>18</v>
      </c>
      <c r="P50" s="42"/>
    </row>
    <row r="51" spans="2:16" x14ac:dyDescent="0.2">
      <c r="B51" s="1" t="s">
        <v>386</v>
      </c>
      <c r="C51" s="30">
        <v>47674.416379000002</v>
      </c>
      <c r="D51" s="24">
        <v>295245</v>
      </c>
      <c r="F51" s="1" t="s">
        <v>386</v>
      </c>
      <c r="G51" s="2"/>
      <c r="H51" s="30">
        <v>29</v>
      </c>
      <c r="I51" s="24">
        <v>222</v>
      </c>
      <c r="J51" s="24">
        <v>18</v>
      </c>
      <c r="P51" s="42"/>
    </row>
    <row r="52" spans="2:16" ht="18" thickBot="1" x14ac:dyDescent="0.25">
      <c r="B52" s="6"/>
      <c r="C52" s="20"/>
      <c r="D52" s="6"/>
      <c r="E52" s="42"/>
      <c r="F52" s="6"/>
      <c r="G52" s="6"/>
      <c r="H52" s="20"/>
      <c r="I52" s="6"/>
      <c r="J52" s="6"/>
      <c r="P52" s="42"/>
    </row>
    <row r="53" spans="2:16" x14ac:dyDescent="0.2">
      <c r="B53" s="4" t="s">
        <v>405</v>
      </c>
      <c r="D53" s="2"/>
      <c r="E53" s="2"/>
      <c r="G53" s="4" t="s">
        <v>321</v>
      </c>
      <c r="I53" s="2"/>
      <c r="J53" s="2"/>
      <c r="P53" s="42"/>
    </row>
    <row r="54" spans="2:16" x14ac:dyDescent="0.2">
      <c r="P54" s="42"/>
    </row>
    <row r="55" spans="2:16" ht="18" thickBot="1" x14ac:dyDescent="0.25">
      <c r="B55" s="6"/>
      <c r="C55" s="29" t="s">
        <v>404</v>
      </c>
      <c r="D55" s="22"/>
      <c r="E55" s="22"/>
      <c r="F55" s="6"/>
      <c r="G55" s="6"/>
      <c r="H55" s="6"/>
      <c r="I55" s="6"/>
      <c r="J55" s="6"/>
      <c r="P55" s="42"/>
    </row>
    <row r="56" spans="2:16" x14ac:dyDescent="0.2">
      <c r="C56" s="3"/>
      <c r="D56" s="45"/>
      <c r="E56" s="10"/>
      <c r="F56" s="10"/>
      <c r="G56" s="10"/>
      <c r="H56" s="10"/>
      <c r="I56" s="12"/>
      <c r="J56" s="12"/>
      <c r="K56" s="42"/>
      <c r="P56" s="42"/>
    </row>
    <row r="57" spans="2:16" x14ac:dyDescent="0.2">
      <c r="C57" s="11" t="s">
        <v>403</v>
      </c>
      <c r="D57" s="50"/>
      <c r="E57" s="11" t="s">
        <v>402</v>
      </c>
      <c r="F57" s="10"/>
      <c r="G57" s="11" t="s">
        <v>401</v>
      </c>
      <c r="H57" s="10"/>
      <c r="I57" s="26" t="s">
        <v>400</v>
      </c>
      <c r="J57" s="26" t="s">
        <v>399</v>
      </c>
      <c r="K57" s="42"/>
      <c r="P57" s="42"/>
    </row>
    <row r="58" spans="2:16" x14ac:dyDescent="0.2">
      <c r="B58" s="10"/>
      <c r="C58" s="11" t="s">
        <v>398</v>
      </c>
      <c r="D58" s="11" t="s">
        <v>397</v>
      </c>
      <c r="E58" s="11" t="s">
        <v>398</v>
      </c>
      <c r="F58" s="11" t="s">
        <v>397</v>
      </c>
      <c r="G58" s="11" t="s">
        <v>398</v>
      </c>
      <c r="H58" s="11" t="s">
        <v>397</v>
      </c>
      <c r="I58" s="11" t="s">
        <v>396</v>
      </c>
      <c r="J58" s="11" t="s">
        <v>395</v>
      </c>
      <c r="K58" s="42"/>
      <c r="P58" s="42"/>
    </row>
    <row r="59" spans="2:16" x14ac:dyDescent="0.2">
      <c r="C59" s="33" t="s">
        <v>339</v>
      </c>
      <c r="D59" s="32" t="s">
        <v>365</v>
      </c>
      <c r="E59" s="32" t="s">
        <v>339</v>
      </c>
      <c r="F59" s="32" t="s">
        <v>365</v>
      </c>
      <c r="G59" s="32" t="s">
        <v>339</v>
      </c>
      <c r="H59" s="32" t="s">
        <v>365</v>
      </c>
      <c r="I59" s="32" t="s">
        <v>338</v>
      </c>
      <c r="J59" s="32" t="s">
        <v>365</v>
      </c>
      <c r="P59" s="42"/>
    </row>
    <row r="60" spans="2:16" x14ac:dyDescent="0.2">
      <c r="B60" s="4" t="s">
        <v>394</v>
      </c>
      <c r="C60" s="13">
        <f>E60+G60</f>
        <v>34642</v>
      </c>
      <c r="D60" s="14">
        <f>F60+H60</f>
        <v>377.178</v>
      </c>
      <c r="E60" s="15">
        <v>30412</v>
      </c>
      <c r="F60" s="15">
        <v>344.75400000000002</v>
      </c>
      <c r="G60" s="15">
        <v>4230</v>
      </c>
      <c r="H60" s="15">
        <v>32.423999999999999</v>
      </c>
      <c r="I60" s="15">
        <v>3708</v>
      </c>
      <c r="J60" s="15">
        <v>123</v>
      </c>
      <c r="P60" s="42"/>
    </row>
    <row r="61" spans="2:16" x14ac:dyDescent="0.2">
      <c r="B61" s="4" t="s">
        <v>393</v>
      </c>
      <c r="C61" s="13">
        <f>E61+G61</f>
        <v>32043</v>
      </c>
      <c r="D61" s="14">
        <f>F61+H61</f>
        <v>549.67999999999995</v>
      </c>
      <c r="E61" s="15">
        <v>27987</v>
      </c>
      <c r="F61" s="15">
        <v>506.82</v>
      </c>
      <c r="G61" s="15">
        <v>4056</v>
      </c>
      <c r="H61" s="15">
        <v>42.86</v>
      </c>
      <c r="I61" s="15">
        <v>5803</v>
      </c>
      <c r="J61" s="15">
        <v>90</v>
      </c>
      <c r="P61" s="42"/>
    </row>
    <row r="62" spans="2:16" x14ac:dyDescent="0.2">
      <c r="B62" s="4" t="s">
        <v>392</v>
      </c>
      <c r="C62" s="13">
        <f>E62+G62</f>
        <v>17946</v>
      </c>
      <c r="D62" s="14">
        <f>F62+H62</f>
        <v>241.857</v>
      </c>
      <c r="E62" s="15">
        <v>16156</v>
      </c>
      <c r="F62" s="15">
        <v>211.38499999999999</v>
      </c>
      <c r="G62" s="15">
        <v>1790</v>
      </c>
      <c r="H62" s="15">
        <v>30.472000000000001</v>
      </c>
      <c r="I62" s="15">
        <v>5829</v>
      </c>
      <c r="J62" s="15">
        <v>66</v>
      </c>
      <c r="P62" s="42"/>
    </row>
    <row r="63" spans="2:16" x14ac:dyDescent="0.2">
      <c r="B63" s="4" t="s">
        <v>391</v>
      </c>
      <c r="C63" s="13">
        <f>E63+G63</f>
        <v>12508</v>
      </c>
      <c r="D63" s="14">
        <f>F63+H63</f>
        <v>163.566</v>
      </c>
      <c r="E63" s="15">
        <v>11679</v>
      </c>
      <c r="F63" s="15">
        <v>150.202</v>
      </c>
      <c r="G63" s="15">
        <v>829</v>
      </c>
      <c r="H63" s="15">
        <v>13.364000000000001</v>
      </c>
      <c r="I63" s="15">
        <v>7025</v>
      </c>
      <c r="J63" s="15">
        <v>73</v>
      </c>
      <c r="P63" s="42"/>
    </row>
    <row r="64" spans="2:16" x14ac:dyDescent="0.2">
      <c r="C64" s="12"/>
      <c r="E64" s="15"/>
      <c r="F64" s="15"/>
      <c r="G64" s="15"/>
      <c r="H64" s="15"/>
      <c r="I64" s="15"/>
      <c r="J64" s="15"/>
      <c r="P64" s="42"/>
    </row>
    <row r="65" spans="1:16" x14ac:dyDescent="0.2">
      <c r="B65" s="4" t="s">
        <v>390</v>
      </c>
      <c r="C65" s="13">
        <f>E65+G65</f>
        <v>9696</v>
      </c>
      <c r="D65" s="14">
        <f>F65+H65</f>
        <v>141</v>
      </c>
      <c r="E65" s="15">
        <v>9034</v>
      </c>
      <c r="F65" s="15">
        <v>131</v>
      </c>
      <c r="G65" s="15">
        <v>662</v>
      </c>
      <c r="H65" s="15">
        <v>10</v>
      </c>
      <c r="I65" s="15">
        <v>10238</v>
      </c>
      <c r="J65" s="15">
        <v>59</v>
      </c>
      <c r="P65" s="42"/>
    </row>
    <row r="66" spans="1:16" x14ac:dyDescent="0.2">
      <c r="B66" s="4" t="s">
        <v>389</v>
      </c>
      <c r="C66" s="13">
        <f>E66+G66</f>
        <v>8627</v>
      </c>
      <c r="D66" s="14">
        <f>F66+H66</f>
        <v>138.245217</v>
      </c>
      <c r="E66" s="15">
        <v>7976</v>
      </c>
      <c r="F66" s="15">
        <v>125.191969</v>
      </c>
      <c r="G66" s="15">
        <v>651</v>
      </c>
      <c r="H66" s="15">
        <v>13.053248</v>
      </c>
      <c r="I66" s="15">
        <v>10465</v>
      </c>
      <c r="J66" s="15">
        <v>61.129679000000003</v>
      </c>
      <c r="P66" s="42"/>
    </row>
    <row r="67" spans="1:16" x14ac:dyDescent="0.2">
      <c r="B67" s="4" t="s">
        <v>388</v>
      </c>
      <c r="C67" s="13">
        <f>E67+G67</f>
        <v>8014</v>
      </c>
      <c r="D67" s="14">
        <f>F67+H67</f>
        <v>134.07794999999999</v>
      </c>
      <c r="E67" s="15">
        <v>7382</v>
      </c>
      <c r="F67" s="15">
        <v>124.207573</v>
      </c>
      <c r="G67" s="15">
        <v>632</v>
      </c>
      <c r="H67" s="15">
        <v>9.8703769999999995</v>
      </c>
      <c r="I67" s="15">
        <v>10242</v>
      </c>
      <c r="J67" s="15">
        <v>58.978144999999998</v>
      </c>
      <c r="P67" s="42"/>
    </row>
    <row r="68" spans="1:16" x14ac:dyDescent="0.2">
      <c r="B68" s="4" t="s">
        <v>387</v>
      </c>
      <c r="C68" s="13">
        <v>6583</v>
      </c>
      <c r="D68" s="14">
        <v>86.096289999999996</v>
      </c>
      <c r="E68" s="15">
        <v>6044</v>
      </c>
      <c r="F68" s="15">
        <v>77.899433999999999</v>
      </c>
      <c r="G68" s="15">
        <v>539</v>
      </c>
      <c r="H68" s="15">
        <v>8.1968560000000004</v>
      </c>
      <c r="I68" s="15">
        <v>19742</v>
      </c>
      <c r="J68" s="15">
        <v>41.057986</v>
      </c>
      <c r="P68" s="42"/>
    </row>
    <row r="69" spans="1:16" x14ac:dyDescent="0.2">
      <c r="B69" s="1" t="s">
        <v>386</v>
      </c>
      <c r="C69" s="3">
        <f>E69+G69</f>
        <v>5487</v>
      </c>
      <c r="D69" s="2">
        <f>F69+H69</f>
        <v>74.559430999999989</v>
      </c>
      <c r="E69" s="24">
        <v>5060</v>
      </c>
      <c r="F69" s="24">
        <v>68.892647999999994</v>
      </c>
      <c r="G69" s="24">
        <v>427</v>
      </c>
      <c r="H69" s="24">
        <v>5.6667829999999997</v>
      </c>
      <c r="I69" s="24">
        <v>10620</v>
      </c>
      <c r="J69" s="24">
        <v>39.176436000000002</v>
      </c>
      <c r="P69" s="42"/>
    </row>
    <row r="70" spans="1:16" ht="18" thickBot="1" x14ac:dyDescent="0.25">
      <c r="B70" s="6"/>
      <c r="C70" s="20"/>
      <c r="D70" s="6"/>
      <c r="E70" s="6"/>
      <c r="F70" s="6"/>
      <c r="G70" s="6"/>
      <c r="H70" s="6"/>
      <c r="I70" s="6"/>
      <c r="J70" s="6"/>
      <c r="P70" s="42"/>
    </row>
    <row r="71" spans="1:16" x14ac:dyDescent="0.2">
      <c r="B71" s="2"/>
      <c r="C71" s="4" t="s">
        <v>321</v>
      </c>
      <c r="H71" s="2"/>
      <c r="I71" s="2"/>
      <c r="J71" s="2"/>
      <c r="P71" s="42"/>
    </row>
    <row r="72" spans="1:16" x14ac:dyDescent="0.2">
      <c r="A72" s="4"/>
      <c r="B72" s="45"/>
      <c r="C72" s="45"/>
      <c r="D72" s="45"/>
      <c r="E72" s="45"/>
      <c r="F72" s="45"/>
      <c r="G72" s="45"/>
      <c r="H72" s="45"/>
      <c r="I72" s="45"/>
      <c r="J72" s="45"/>
      <c r="K72" s="42"/>
      <c r="L72" s="42"/>
      <c r="M72" s="42"/>
      <c r="P72" s="42"/>
    </row>
    <row r="73" spans="1:16" x14ac:dyDescent="0.2">
      <c r="N73" s="42"/>
      <c r="P73" s="42"/>
    </row>
    <row r="74" spans="1:16" x14ac:dyDescent="0.2">
      <c r="N74" s="42"/>
    </row>
    <row r="75" spans="1:16" x14ac:dyDescent="0.2">
      <c r="N75" s="42"/>
    </row>
    <row r="76" spans="1:16" x14ac:dyDescent="0.2">
      <c r="N76" s="42"/>
    </row>
    <row r="77" spans="1:16" x14ac:dyDescent="0.2">
      <c r="N77" s="42"/>
    </row>
    <row r="78" spans="1:16" x14ac:dyDescent="0.2">
      <c r="N78" s="42"/>
    </row>
    <row r="79" spans="1:16" x14ac:dyDescent="0.2">
      <c r="N79" s="42"/>
    </row>
    <row r="80" spans="1:16" x14ac:dyDescent="0.2">
      <c r="N80" s="42"/>
    </row>
    <row r="81" spans="14:14" x14ac:dyDescent="0.2">
      <c r="N81" s="42"/>
    </row>
    <row r="82" spans="14:14" x14ac:dyDescent="0.2">
      <c r="N82" s="42"/>
    </row>
    <row r="83" spans="14:14" x14ac:dyDescent="0.2">
      <c r="N83" s="42"/>
    </row>
    <row r="84" spans="14:14" x14ac:dyDescent="0.2">
      <c r="N84" s="42"/>
    </row>
    <row r="85" spans="14:14" x14ac:dyDescent="0.2">
      <c r="N85" s="42"/>
    </row>
    <row r="86" spans="14:14" x14ac:dyDescent="0.2">
      <c r="N86" s="42"/>
    </row>
    <row r="87" spans="14:14" x14ac:dyDescent="0.2">
      <c r="N87" s="42"/>
    </row>
    <row r="88" spans="14:14" x14ac:dyDescent="0.2">
      <c r="N88" s="42"/>
    </row>
    <row r="89" spans="14:14" x14ac:dyDescent="0.2">
      <c r="N89" s="42"/>
    </row>
    <row r="90" spans="14:14" x14ac:dyDescent="0.2">
      <c r="N90" s="42"/>
    </row>
    <row r="91" spans="14:14" x14ac:dyDescent="0.2">
      <c r="N91" s="42"/>
    </row>
    <row r="92" spans="14:14" x14ac:dyDescent="0.2">
      <c r="N92" s="42"/>
    </row>
    <row r="93" spans="14:14" x14ac:dyDescent="0.2">
      <c r="N93" s="42"/>
    </row>
    <row r="94" spans="14:14" x14ac:dyDescent="0.2">
      <c r="N94" s="42"/>
    </row>
    <row r="95" spans="14:14" x14ac:dyDescent="0.2">
      <c r="N95" s="42"/>
    </row>
    <row r="96" spans="14:14" x14ac:dyDescent="0.2">
      <c r="N96" s="42"/>
    </row>
    <row r="97" spans="14:14" x14ac:dyDescent="0.2">
      <c r="N97" s="42"/>
    </row>
  </sheetData>
  <phoneticPr fontId="4"/>
  <pageMargins left="0.46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3.69921875" style="5" customWidth="1"/>
    <col min="3" max="3" width="11.69921875" style="5" customWidth="1"/>
    <col min="4" max="4" width="10.69921875" style="5"/>
    <col min="5" max="6" width="11.69921875" style="5" customWidth="1"/>
    <col min="7" max="7" width="12.69921875" style="5" customWidth="1"/>
    <col min="8" max="8" width="11.69921875" style="5" customWidth="1"/>
    <col min="9" max="16384" width="10.69921875" style="5"/>
  </cols>
  <sheetData>
    <row r="1" spans="1:11" x14ac:dyDescent="0.2">
      <c r="A1" s="4"/>
    </row>
    <row r="6" spans="1:11" x14ac:dyDescent="0.2">
      <c r="E6" s="1" t="s">
        <v>477</v>
      </c>
      <c r="F6" s="42"/>
      <c r="G6" s="42"/>
      <c r="H6" s="42"/>
      <c r="I6" s="42"/>
      <c r="J6" s="42"/>
    </row>
    <row r="7" spans="1:11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42"/>
    </row>
    <row r="8" spans="1:11" x14ac:dyDescent="0.2">
      <c r="C8" s="12"/>
      <c r="D8" s="10"/>
      <c r="E8" s="10"/>
      <c r="F8" s="12"/>
      <c r="G8" s="12"/>
      <c r="H8" s="12"/>
      <c r="I8" s="10"/>
      <c r="J8" s="10"/>
      <c r="K8" s="42"/>
    </row>
    <row r="9" spans="1:11" x14ac:dyDescent="0.2">
      <c r="C9" s="26" t="s">
        <v>476</v>
      </c>
      <c r="D9" s="26" t="s">
        <v>475</v>
      </c>
      <c r="E9" s="26" t="s">
        <v>475</v>
      </c>
      <c r="F9" s="9" t="s">
        <v>474</v>
      </c>
      <c r="G9" s="26" t="s">
        <v>473</v>
      </c>
      <c r="H9" s="26" t="s">
        <v>472</v>
      </c>
      <c r="I9" s="12"/>
      <c r="J9" s="42"/>
      <c r="K9" s="42"/>
    </row>
    <row r="10" spans="1:11" x14ac:dyDescent="0.2">
      <c r="B10" s="4"/>
      <c r="C10" s="26" t="s">
        <v>471</v>
      </c>
      <c r="D10" s="26" t="s">
        <v>470</v>
      </c>
      <c r="E10" s="26" t="s">
        <v>469</v>
      </c>
      <c r="F10" s="9" t="s">
        <v>468</v>
      </c>
      <c r="G10" s="26" t="s">
        <v>467</v>
      </c>
      <c r="H10" s="26" t="s">
        <v>453</v>
      </c>
      <c r="I10" s="11" t="s">
        <v>466</v>
      </c>
      <c r="J10" s="10"/>
      <c r="K10" s="42"/>
    </row>
    <row r="11" spans="1:11" x14ac:dyDescent="0.2">
      <c r="B11" s="10"/>
      <c r="C11" s="11" t="s">
        <v>465</v>
      </c>
      <c r="D11" s="11" t="s">
        <v>464</v>
      </c>
      <c r="E11" s="11" t="s">
        <v>463</v>
      </c>
      <c r="F11" s="17"/>
      <c r="G11" s="17"/>
      <c r="H11" s="17"/>
      <c r="I11" s="11" t="s">
        <v>462</v>
      </c>
      <c r="J11" s="11" t="s">
        <v>397</v>
      </c>
      <c r="K11" s="42"/>
    </row>
    <row r="12" spans="1:11" x14ac:dyDescent="0.2">
      <c r="C12" s="33" t="s">
        <v>177</v>
      </c>
      <c r="D12" s="32" t="s">
        <v>177</v>
      </c>
      <c r="E12" s="32" t="s">
        <v>177</v>
      </c>
      <c r="F12" s="32" t="s">
        <v>365</v>
      </c>
      <c r="G12" s="32" t="s">
        <v>365</v>
      </c>
      <c r="H12" s="32" t="s">
        <v>365</v>
      </c>
      <c r="I12" s="32" t="s">
        <v>177</v>
      </c>
      <c r="J12" s="32" t="s">
        <v>365</v>
      </c>
      <c r="K12" s="42"/>
    </row>
    <row r="13" spans="1:11" x14ac:dyDescent="0.2">
      <c r="B13" s="4" t="s">
        <v>441</v>
      </c>
      <c r="C13" s="13">
        <f>D13+E13</f>
        <v>280142</v>
      </c>
      <c r="D13" s="15">
        <v>234296</v>
      </c>
      <c r="E13" s="15">
        <v>45846</v>
      </c>
      <c r="F13" s="15">
        <v>4475</v>
      </c>
      <c r="G13" s="14">
        <f>H13+D43+E43+I58</f>
        <v>15230</v>
      </c>
      <c r="H13" s="14">
        <f>J13+D28+F28+H28+J28</f>
        <v>7892</v>
      </c>
      <c r="I13" s="15">
        <v>40778</v>
      </c>
      <c r="J13" s="15">
        <v>6631</v>
      </c>
    </row>
    <row r="14" spans="1:11" x14ac:dyDescent="0.2">
      <c r="B14" s="4" t="s">
        <v>440</v>
      </c>
      <c r="C14" s="13">
        <f>D14+E14</f>
        <v>280674</v>
      </c>
      <c r="D14" s="15">
        <v>225526</v>
      </c>
      <c r="E14" s="15">
        <v>55148</v>
      </c>
      <c r="F14" s="15">
        <v>11845</v>
      </c>
      <c r="G14" s="14">
        <f>H14+D44+E44+I59-1</f>
        <v>36312</v>
      </c>
      <c r="H14" s="14">
        <f>J14+D29+F29+H29+J29</f>
        <v>22090</v>
      </c>
      <c r="I14" s="15">
        <v>76732</v>
      </c>
      <c r="J14" s="15">
        <v>18885</v>
      </c>
    </row>
    <row r="15" spans="1:11" x14ac:dyDescent="0.2">
      <c r="B15" s="4" t="s">
        <v>439</v>
      </c>
      <c r="C15" s="13">
        <f>D15+E15</f>
        <v>251560</v>
      </c>
      <c r="D15" s="15">
        <v>197432</v>
      </c>
      <c r="E15" s="15">
        <v>54128</v>
      </c>
      <c r="F15" s="15">
        <v>15547</v>
      </c>
      <c r="G15" s="14">
        <f>H15+D45+E45+I60</f>
        <v>47516.7</v>
      </c>
      <c r="H15" s="14">
        <f>J15+D30+F30+H30+J30-1</f>
        <v>34862</v>
      </c>
      <c r="I15" s="15">
        <v>105335</v>
      </c>
      <c r="J15" s="15">
        <v>30579</v>
      </c>
    </row>
    <row r="16" spans="1:11" x14ac:dyDescent="0.2">
      <c r="B16" s="4" t="s">
        <v>438</v>
      </c>
      <c r="C16" s="13">
        <f>D16+E16</f>
        <v>277120</v>
      </c>
      <c r="D16" s="15">
        <v>181299</v>
      </c>
      <c r="E16" s="15">
        <v>95821</v>
      </c>
      <c r="F16" s="15">
        <v>13474</v>
      </c>
      <c r="G16" s="14">
        <f>H16+D46+E46+I61+1</f>
        <v>58308.086900000002</v>
      </c>
      <c r="H16" s="14">
        <f>J16+D31+F31+H31+J31</f>
        <v>38433</v>
      </c>
      <c r="I16" s="15">
        <v>105998</v>
      </c>
      <c r="J16" s="15">
        <v>34689</v>
      </c>
    </row>
    <row r="17" spans="2:10" x14ac:dyDescent="0.2">
      <c r="C17" s="12"/>
      <c r="D17" s="15"/>
      <c r="E17" s="15"/>
      <c r="F17" s="15"/>
      <c r="I17" s="15"/>
      <c r="J17" s="15"/>
    </row>
    <row r="18" spans="2:10" x14ac:dyDescent="0.2">
      <c r="B18" s="4" t="s">
        <v>437</v>
      </c>
      <c r="C18" s="13">
        <f>D18+E18</f>
        <v>278929</v>
      </c>
      <c r="D18" s="15">
        <v>178520</v>
      </c>
      <c r="E18" s="15">
        <v>100409</v>
      </c>
      <c r="F18" s="15">
        <v>17098.434679999998</v>
      </c>
      <c r="G18" s="14">
        <f>H18+D48+E48+I63</f>
        <v>82463.252789000006</v>
      </c>
      <c r="H18" s="14">
        <f>J18+D33+F33+H33+J33</f>
        <v>38404.886899999998</v>
      </c>
      <c r="I18" s="15">
        <v>93886</v>
      </c>
      <c r="J18" s="15">
        <v>35083.913500000002</v>
      </c>
    </row>
    <row r="19" spans="2:10" x14ac:dyDescent="0.2">
      <c r="B19" s="4" t="s">
        <v>435</v>
      </c>
      <c r="C19" s="13">
        <f>D19+E19</f>
        <v>280198</v>
      </c>
      <c r="D19" s="15">
        <v>179505</v>
      </c>
      <c r="E19" s="15">
        <v>100693</v>
      </c>
      <c r="F19" s="15">
        <v>17958.599999999999</v>
      </c>
      <c r="G19" s="14">
        <f>H19+D49+E49+I64</f>
        <v>88100.702937999988</v>
      </c>
      <c r="H19" s="14">
        <f>J19+D34+F34+H34+J34</f>
        <v>36727.662599999996</v>
      </c>
      <c r="I19" s="15">
        <v>90221</v>
      </c>
      <c r="J19" s="15">
        <v>33919.574999999997</v>
      </c>
    </row>
    <row r="20" spans="2:10" x14ac:dyDescent="0.2">
      <c r="B20" s="4" t="s">
        <v>434</v>
      </c>
      <c r="C20" s="13">
        <f>D20+E20</f>
        <v>278580</v>
      </c>
      <c r="D20" s="15">
        <v>180252</v>
      </c>
      <c r="E20" s="15">
        <v>98328</v>
      </c>
      <c r="F20" s="15">
        <v>18785</v>
      </c>
      <c r="G20" s="14">
        <f>H20+D50+E50+I65</f>
        <v>93141.77242600001</v>
      </c>
      <c r="H20" s="14">
        <f>J20+D35+F35+H35+J35</f>
        <v>35069.802299999996</v>
      </c>
      <c r="I20" s="15">
        <v>86319</v>
      </c>
      <c r="J20" s="15">
        <v>32431.184799999999</v>
      </c>
    </row>
    <row r="21" spans="2:10" x14ac:dyDescent="0.2">
      <c r="B21" s="4" t="s">
        <v>433</v>
      </c>
      <c r="C21" s="13">
        <f>D21+E21</f>
        <v>280572</v>
      </c>
      <c r="D21" s="15">
        <v>182192</v>
      </c>
      <c r="E21" s="15">
        <v>98380</v>
      </c>
      <c r="F21" s="15">
        <v>19044.61563</v>
      </c>
      <c r="G21" s="14">
        <f>H21+D51+E51+I66</f>
        <v>99268.273665999979</v>
      </c>
      <c r="H21" s="14">
        <f>J21+D36+F36+H36+J36</f>
        <v>33463.420599999998</v>
      </c>
      <c r="I21" s="15">
        <v>82434</v>
      </c>
      <c r="J21" s="15">
        <v>30973.205699999999</v>
      </c>
    </row>
    <row r="22" spans="2:10" x14ac:dyDescent="0.2">
      <c r="B22" s="1" t="s">
        <v>432</v>
      </c>
      <c r="C22" s="3">
        <f>D22+E22</f>
        <v>286276</v>
      </c>
      <c r="D22" s="24">
        <v>188919</v>
      </c>
      <c r="E22" s="24">
        <v>97357</v>
      </c>
      <c r="F22" s="24">
        <v>19482.250749999999</v>
      </c>
      <c r="G22" s="2">
        <f>H22+D52+E52+I67</f>
        <v>106581.872619</v>
      </c>
      <c r="H22" s="2">
        <f>J22+D37+F37+H37+J37</f>
        <v>32357.176899999999</v>
      </c>
      <c r="I22" s="24">
        <v>78355</v>
      </c>
      <c r="J22" s="24">
        <v>29961.73</v>
      </c>
    </row>
    <row r="23" spans="2:10" ht="18" thickBot="1" x14ac:dyDescent="0.25">
      <c r="B23" s="6"/>
      <c r="C23" s="20"/>
      <c r="D23" s="6"/>
      <c r="E23" s="6"/>
      <c r="F23" s="6"/>
      <c r="G23" s="6"/>
      <c r="H23" s="6"/>
      <c r="I23" s="6"/>
      <c r="J23" s="6"/>
    </row>
    <row r="24" spans="2:10" x14ac:dyDescent="0.2">
      <c r="C24" s="17"/>
      <c r="D24" s="10"/>
      <c r="E24" s="10"/>
      <c r="F24" s="28" t="s">
        <v>461</v>
      </c>
      <c r="G24" s="10"/>
      <c r="H24" s="10"/>
      <c r="I24" s="10"/>
      <c r="J24" s="10"/>
    </row>
    <row r="25" spans="2:10" x14ac:dyDescent="0.2">
      <c r="B25" s="4"/>
      <c r="C25" s="11" t="s">
        <v>460</v>
      </c>
      <c r="D25" s="10"/>
      <c r="E25" s="11" t="s">
        <v>459</v>
      </c>
      <c r="F25" s="10"/>
      <c r="G25" s="11" t="s">
        <v>458</v>
      </c>
      <c r="H25" s="10"/>
      <c r="I25" s="11" t="s">
        <v>457</v>
      </c>
      <c r="J25" s="10"/>
    </row>
    <row r="26" spans="2:10" x14ac:dyDescent="0.2">
      <c r="B26" s="10"/>
      <c r="C26" s="11" t="s">
        <v>420</v>
      </c>
      <c r="D26" s="11" t="s">
        <v>397</v>
      </c>
      <c r="E26" s="11" t="s">
        <v>420</v>
      </c>
      <c r="F26" s="11" t="s">
        <v>443</v>
      </c>
      <c r="G26" s="11" t="s">
        <v>420</v>
      </c>
      <c r="H26" s="11" t="s">
        <v>443</v>
      </c>
      <c r="I26" s="11" t="s">
        <v>398</v>
      </c>
      <c r="J26" s="11" t="s">
        <v>397</v>
      </c>
    </row>
    <row r="27" spans="2:10" x14ac:dyDescent="0.2">
      <c r="C27" s="33" t="s">
        <v>339</v>
      </c>
      <c r="D27" s="32" t="s">
        <v>365</v>
      </c>
      <c r="E27" s="32" t="s">
        <v>339</v>
      </c>
      <c r="F27" s="32" t="s">
        <v>365</v>
      </c>
      <c r="G27" s="32" t="s">
        <v>339</v>
      </c>
      <c r="H27" s="32" t="s">
        <v>365</v>
      </c>
      <c r="I27" s="32" t="s">
        <v>339</v>
      </c>
      <c r="J27" s="32" t="s">
        <v>365</v>
      </c>
    </row>
    <row r="28" spans="2:10" x14ac:dyDescent="0.2">
      <c r="B28" s="4" t="s">
        <v>441</v>
      </c>
      <c r="C28" s="16">
        <v>1870</v>
      </c>
      <c r="D28" s="15">
        <v>741</v>
      </c>
      <c r="E28" s="15">
        <v>1361</v>
      </c>
      <c r="F28" s="15">
        <v>470</v>
      </c>
      <c r="G28" s="15">
        <v>71</v>
      </c>
      <c r="H28" s="15">
        <v>18</v>
      </c>
      <c r="I28" s="15">
        <v>420</v>
      </c>
      <c r="J28" s="15">
        <v>32</v>
      </c>
    </row>
    <row r="29" spans="2:10" x14ac:dyDescent="0.2">
      <c r="B29" s="4" t="s">
        <v>440</v>
      </c>
      <c r="C29" s="16">
        <v>3815</v>
      </c>
      <c r="D29" s="15">
        <v>2186</v>
      </c>
      <c r="E29" s="15">
        <v>1387</v>
      </c>
      <c r="F29" s="15">
        <v>907</v>
      </c>
      <c r="G29" s="15">
        <v>86</v>
      </c>
      <c r="H29" s="15">
        <v>32</v>
      </c>
      <c r="I29" s="15">
        <v>588</v>
      </c>
      <c r="J29" s="15">
        <v>80</v>
      </c>
    </row>
    <row r="30" spans="2:10" x14ac:dyDescent="0.2">
      <c r="B30" s="4" t="s">
        <v>439</v>
      </c>
      <c r="C30" s="16">
        <v>4888</v>
      </c>
      <c r="D30" s="15">
        <v>3280</v>
      </c>
      <c r="E30" s="15">
        <v>1154</v>
      </c>
      <c r="F30" s="15">
        <v>842</v>
      </c>
      <c r="G30" s="15">
        <v>73</v>
      </c>
      <c r="H30" s="15">
        <v>33</v>
      </c>
      <c r="I30" s="15">
        <v>614</v>
      </c>
      <c r="J30" s="15">
        <v>129</v>
      </c>
    </row>
    <row r="31" spans="2:10" x14ac:dyDescent="0.2">
      <c r="B31" s="4" t="s">
        <v>438</v>
      </c>
      <c r="C31" s="16">
        <v>3944</v>
      </c>
      <c r="D31" s="15">
        <v>3060</v>
      </c>
      <c r="E31" s="15">
        <v>439</v>
      </c>
      <c r="F31" s="15">
        <v>386</v>
      </c>
      <c r="G31" s="15">
        <v>14</v>
      </c>
      <c r="H31" s="15">
        <v>7</v>
      </c>
      <c r="I31" s="15">
        <v>694</v>
      </c>
      <c r="J31" s="15">
        <v>291</v>
      </c>
    </row>
    <row r="32" spans="2:10" x14ac:dyDescent="0.2">
      <c r="C32" s="16"/>
      <c r="D32" s="15"/>
      <c r="E32" s="15"/>
      <c r="F32" s="15"/>
      <c r="G32" s="15"/>
      <c r="H32" s="15"/>
      <c r="I32" s="15"/>
      <c r="J32" s="15"/>
    </row>
    <row r="33" spans="2:10" x14ac:dyDescent="0.2">
      <c r="B33" s="4" t="s">
        <v>437</v>
      </c>
      <c r="C33" s="16">
        <v>3165</v>
      </c>
      <c r="D33" s="15">
        <v>2802.1404000000002</v>
      </c>
      <c r="E33" s="15">
        <v>157</v>
      </c>
      <c r="F33" s="15">
        <v>152.52959999999999</v>
      </c>
      <c r="G33" s="15">
        <v>2</v>
      </c>
      <c r="H33" s="15">
        <v>1.56</v>
      </c>
      <c r="I33" s="15">
        <v>733</v>
      </c>
      <c r="J33" s="15">
        <v>364.74340000000001</v>
      </c>
    </row>
    <row r="34" spans="2:10" x14ac:dyDescent="0.2">
      <c r="B34" s="4" t="s">
        <v>435</v>
      </c>
      <c r="C34" s="16">
        <v>2991</v>
      </c>
      <c r="D34" s="15">
        <v>2665.3199</v>
      </c>
      <c r="E34" s="15">
        <v>120</v>
      </c>
      <c r="F34" s="15">
        <v>116.70910000000001</v>
      </c>
      <c r="G34" s="15">
        <v>1</v>
      </c>
      <c r="H34" s="15">
        <v>0.78549999999999998</v>
      </c>
      <c r="I34" s="15">
        <v>51</v>
      </c>
      <c r="J34" s="15">
        <v>25.273099999999999</v>
      </c>
    </row>
    <row r="35" spans="2:10" x14ac:dyDescent="0.2">
      <c r="B35" s="4" t="s">
        <v>434</v>
      </c>
      <c r="C35" s="16">
        <v>2853</v>
      </c>
      <c r="D35" s="15">
        <v>2540.2671999999998</v>
      </c>
      <c r="E35" s="15">
        <v>84</v>
      </c>
      <c r="F35" s="15">
        <v>81.651200000000003</v>
      </c>
      <c r="G35" s="19" t="s">
        <v>436</v>
      </c>
      <c r="H35" s="19" t="s">
        <v>436</v>
      </c>
      <c r="I35" s="15">
        <v>33</v>
      </c>
      <c r="J35" s="15">
        <v>16.699100000000001</v>
      </c>
    </row>
    <row r="36" spans="2:10" x14ac:dyDescent="0.2">
      <c r="B36" s="4" t="s">
        <v>433</v>
      </c>
      <c r="C36" s="16">
        <v>2721</v>
      </c>
      <c r="D36" s="15">
        <v>2424.8159999999998</v>
      </c>
      <c r="E36" s="15">
        <v>59</v>
      </c>
      <c r="F36" s="15">
        <v>56.665100000000002</v>
      </c>
      <c r="G36" s="19" t="s">
        <v>436</v>
      </c>
      <c r="H36" s="19" t="s">
        <v>436</v>
      </c>
      <c r="I36" s="15">
        <v>17</v>
      </c>
      <c r="J36" s="15">
        <v>8.7338000000000005</v>
      </c>
    </row>
    <row r="37" spans="2:10" x14ac:dyDescent="0.2">
      <c r="B37" s="1" t="s">
        <v>432</v>
      </c>
      <c r="C37" s="30">
        <v>2593</v>
      </c>
      <c r="D37" s="24">
        <v>2349.9866000000002</v>
      </c>
      <c r="E37" s="24">
        <v>42</v>
      </c>
      <c r="F37" s="24">
        <v>39.865699999999997</v>
      </c>
      <c r="G37" s="35" t="s">
        <v>436</v>
      </c>
      <c r="H37" s="35" t="s">
        <v>436</v>
      </c>
      <c r="I37" s="24">
        <v>11</v>
      </c>
      <c r="J37" s="24">
        <v>5.5945999999999998</v>
      </c>
    </row>
    <row r="38" spans="2:10" ht="18" thickBot="1" x14ac:dyDescent="0.25">
      <c r="B38" s="6"/>
      <c r="C38" s="20"/>
      <c r="D38" s="6"/>
      <c r="E38" s="6"/>
      <c r="F38" s="6"/>
      <c r="G38" s="6"/>
      <c r="H38" s="6"/>
      <c r="I38" s="6"/>
      <c r="J38" s="6"/>
    </row>
    <row r="39" spans="2:10" x14ac:dyDescent="0.2">
      <c r="C39" s="26" t="s">
        <v>456</v>
      </c>
      <c r="D39" s="42"/>
      <c r="E39" s="26" t="s">
        <v>455</v>
      </c>
      <c r="F39" s="10"/>
      <c r="G39" s="10"/>
      <c r="H39" s="10"/>
      <c r="I39" s="10"/>
      <c r="J39" s="10"/>
    </row>
    <row r="40" spans="2:10" x14ac:dyDescent="0.2">
      <c r="B40" s="4"/>
      <c r="C40" s="11" t="s">
        <v>454</v>
      </c>
      <c r="D40" s="10"/>
      <c r="E40" s="26" t="s">
        <v>453</v>
      </c>
      <c r="F40" s="11" t="s">
        <v>452</v>
      </c>
      <c r="G40" s="10"/>
      <c r="H40" s="11" t="s">
        <v>451</v>
      </c>
      <c r="I40" s="10"/>
      <c r="J40" s="11" t="s">
        <v>450</v>
      </c>
    </row>
    <row r="41" spans="2:10" x14ac:dyDescent="0.2">
      <c r="B41" s="10"/>
      <c r="C41" s="11" t="s">
        <v>420</v>
      </c>
      <c r="D41" s="11" t="s">
        <v>397</v>
      </c>
      <c r="E41" s="17"/>
      <c r="F41" s="11" t="s">
        <v>442</v>
      </c>
      <c r="G41" s="11" t="s">
        <v>443</v>
      </c>
      <c r="H41" s="11" t="s">
        <v>420</v>
      </c>
      <c r="I41" s="11" t="s">
        <v>397</v>
      </c>
      <c r="J41" s="11" t="s">
        <v>398</v>
      </c>
    </row>
    <row r="42" spans="2:10" x14ac:dyDescent="0.2">
      <c r="C42" s="33" t="s">
        <v>339</v>
      </c>
      <c r="D42" s="32" t="s">
        <v>365</v>
      </c>
      <c r="E42" s="32" t="s">
        <v>365</v>
      </c>
      <c r="F42" s="32" t="s">
        <v>177</v>
      </c>
      <c r="G42" s="32" t="s">
        <v>365</v>
      </c>
      <c r="H42" s="32" t="s">
        <v>339</v>
      </c>
      <c r="I42" s="32" t="s">
        <v>365</v>
      </c>
      <c r="J42" s="32" t="s">
        <v>339</v>
      </c>
    </row>
    <row r="43" spans="2:10" x14ac:dyDescent="0.2">
      <c r="B43" s="4" t="s">
        <v>441</v>
      </c>
      <c r="C43" s="16">
        <v>577</v>
      </c>
      <c r="D43" s="15">
        <v>10</v>
      </c>
      <c r="E43" s="19" t="s">
        <v>436</v>
      </c>
      <c r="F43" s="19" t="s">
        <v>436</v>
      </c>
      <c r="G43" s="19" t="s">
        <v>436</v>
      </c>
      <c r="H43" s="19" t="s">
        <v>436</v>
      </c>
      <c r="I43" s="19" t="s">
        <v>436</v>
      </c>
      <c r="J43" s="19" t="s">
        <v>436</v>
      </c>
    </row>
    <row r="44" spans="2:10" x14ac:dyDescent="0.2">
      <c r="B44" s="4" t="s">
        <v>440</v>
      </c>
      <c r="C44" s="16">
        <v>572</v>
      </c>
      <c r="D44" s="15">
        <v>14</v>
      </c>
      <c r="E44" s="19" t="s">
        <v>436</v>
      </c>
      <c r="F44" s="19" t="s">
        <v>436</v>
      </c>
      <c r="G44" s="19" t="s">
        <v>436</v>
      </c>
      <c r="H44" s="19" t="s">
        <v>436</v>
      </c>
      <c r="I44" s="19" t="s">
        <v>436</v>
      </c>
      <c r="J44" s="19" t="s">
        <v>436</v>
      </c>
    </row>
    <row r="45" spans="2:10" x14ac:dyDescent="0.2">
      <c r="B45" s="4" t="s">
        <v>439</v>
      </c>
      <c r="C45" s="16">
        <v>470</v>
      </c>
      <c r="D45" s="15">
        <v>12</v>
      </c>
      <c r="E45" s="19" t="s">
        <v>436</v>
      </c>
      <c r="F45" s="19" t="s">
        <v>436</v>
      </c>
      <c r="G45" s="19" t="s">
        <v>436</v>
      </c>
      <c r="H45" s="19" t="s">
        <v>436</v>
      </c>
      <c r="I45" s="19" t="s">
        <v>436</v>
      </c>
      <c r="J45" s="19" t="s">
        <v>436</v>
      </c>
    </row>
    <row r="46" spans="2:10" x14ac:dyDescent="0.2">
      <c r="B46" s="4" t="s">
        <v>438</v>
      </c>
      <c r="C46" s="16">
        <v>419</v>
      </c>
      <c r="D46" s="15">
        <v>47</v>
      </c>
      <c r="E46" s="14">
        <f>G46+I46+C61+E61+G61</f>
        <v>15069.0869</v>
      </c>
      <c r="F46" s="15">
        <v>14151</v>
      </c>
      <c r="G46" s="15">
        <v>5379</v>
      </c>
      <c r="H46" s="15">
        <v>1479</v>
      </c>
      <c r="I46" s="15">
        <v>1152.2577000000001</v>
      </c>
      <c r="J46" s="15">
        <v>9808</v>
      </c>
    </row>
    <row r="47" spans="2:10" x14ac:dyDescent="0.2">
      <c r="C47" s="16"/>
      <c r="D47" s="15"/>
      <c r="F47" s="15"/>
      <c r="G47" s="15"/>
      <c r="H47" s="15"/>
      <c r="I47" s="15"/>
      <c r="J47" s="15"/>
    </row>
    <row r="48" spans="2:10" x14ac:dyDescent="0.2">
      <c r="B48" s="4" t="s">
        <v>437</v>
      </c>
      <c r="C48" s="16">
        <v>431</v>
      </c>
      <c r="D48" s="15">
        <v>51.817</v>
      </c>
      <c r="E48" s="14">
        <f>G48+I48+C63+E63+G63</f>
        <v>41417.669000000002</v>
      </c>
      <c r="F48" s="15">
        <v>51765</v>
      </c>
      <c r="G48" s="15">
        <v>29619.724699999999</v>
      </c>
      <c r="H48" s="15">
        <v>2396</v>
      </c>
      <c r="I48" s="15">
        <v>2103.5891999999999</v>
      </c>
      <c r="J48" s="15">
        <v>9864</v>
      </c>
    </row>
    <row r="49" spans="2:10" x14ac:dyDescent="0.2">
      <c r="B49" s="4" t="s">
        <v>435</v>
      </c>
      <c r="C49" s="16">
        <v>393</v>
      </c>
      <c r="D49" s="15">
        <v>60.960500000000003</v>
      </c>
      <c r="E49" s="14">
        <f>G49+I49+C64+E64+G64</f>
        <v>49127.220499999996</v>
      </c>
      <c r="F49" s="15">
        <v>62230</v>
      </c>
      <c r="G49" s="15">
        <v>36697.4159</v>
      </c>
      <c r="H49" s="15">
        <v>2639</v>
      </c>
      <c r="I49" s="15">
        <v>2336.4499999999998</v>
      </c>
      <c r="J49" s="15">
        <v>9865</v>
      </c>
    </row>
    <row r="50" spans="2:10" x14ac:dyDescent="0.2">
      <c r="B50" s="4" t="s">
        <v>434</v>
      </c>
      <c r="C50" s="16">
        <v>433</v>
      </c>
      <c r="D50" s="15">
        <v>68.991299999999995</v>
      </c>
      <c r="E50" s="14">
        <f>G50+I50+C65+E65+G65</f>
        <v>56207.485900000007</v>
      </c>
      <c r="F50" s="15">
        <v>72925</v>
      </c>
      <c r="G50" s="15">
        <v>43662.845200000003</v>
      </c>
      <c r="H50" s="15">
        <v>2839</v>
      </c>
      <c r="I50" s="15">
        <v>2512.3726000000001</v>
      </c>
      <c r="J50" s="15">
        <v>9842</v>
      </c>
    </row>
    <row r="51" spans="2:10" x14ac:dyDescent="0.2">
      <c r="B51" s="4" t="s">
        <v>433</v>
      </c>
      <c r="C51" s="16">
        <v>463</v>
      </c>
      <c r="D51" s="15">
        <v>73.936099999999996</v>
      </c>
      <c r="E51" s="14">
        <f>G51+I51+C66+E66+G66</f>
        <v>64263.23154999999</v>
      </c>
      <c r="F51" s="15">
        <v>84902</v>
      </c>
      <c r="G51" s="15">
        <v>51525.292999999998</v>
      </c>
      <c r="H51" s="15">
        <v>3008</v>
      </c>
      <c r="I51" s="15">
        <v>2660.7748999999999</v>
      </c>
      <c r="J51" s="15">
        <v>9898</v>
      </c>
    </row>
    <row r="52" spans="2:10" x14ac:dyDescent="0.2">
      <c r="B52" s="1" t="s">
        <v>432</v>
      </c>
      <c r="C52" s="30">
        <v>437</v>
      </c>
      <c r="D52" s="24">
        <v>69.857900000000001</v>
      </c>
      <c r="E52" s="2">
        <f>G52+I52+C67+E67+G67</f>
        <v>72978.816300000006</v>
      </c>
      <c r="F52" s="24">
        <v>95967</v>
      </c>
      <c r="G52" s="24">
        <v>59901.434399999998</v>
      </c>
      <c r="H52" s="24">
        <v>3188</v>
      </c>
      <c r="I52" s="24">
        <v>2869.2267000000002</v>
      </c>
      <c r="J52" s="24">
        <v>9898</v>
      </c>
    </row>
    <row r="53" spans="2:10" ht="18" thickBot="1" x14ac:dyDescent="0.25">
      <c r="B53" s="6"/>
      <c r="C53" s="20"/>
      <c r="D53" s="6"/>
      <c r="E53" s="6"/>
      <c r="F53" s="6"/>
      <c r="G53" s="6"/>
      <c r="H53" s="6"/>
      <c r="I53" s="6"/>
      <c r="J53" s="6"/>
    </row>
    <row r="54" spans="2:10" x14ac:dyDescent="0.2">
      <c r="C54" s="17"/>
      <c r="D54" s="28" t="s">
        <v>449</v>
      </c>
      <c r="E54" s="10"/>
      <c r="F54" s="10"/>
      <c r="G54" s="10"/>
      <c r="H54" s="26" t="s">
        <v>448</v>
      </c>
      <c r="I54" s="42"/>
    </row>
    <row r="55" spans="2:10" x14ac:dyDescent="0.2">
      <c r="B55" s="4"/>
      <c r="C55" s="11" t="s">
        <v>447</v>
      </c>
      <c r="D55" s="11" t="s">
        <v>446</v>
      </c>
      <c r="E55" s="10"/>
      <c r="F55" s="11" t="s">
        <v>445</v>
      </c>
      <c r="G55" s="10"/>
      <c r="H55" s="11" t="s">
        <v>444</v>
      </c>
      <c r="I55" s="10"/>
    </row>
    <row r="56" spans="2:10" x14ac:dyDescent="0.2">
      <c r="B56" s="10"/>
      <c r="C56" s="11" t="s">
        <v>397</v>
      </c>
      <c r="D56" s="11" t="s">
        <v>398</v>
      </c>
      <c r="E56" s="11" t="s">
        <v>397</v>
      </c>
      <c r="F56" s="11" t="s">
        <v>398</v>
      </c>
      <c r="G56" s="11" t="s">
        <v>443</v>
      </c>
      <c r="H56" s="11" t="s">
        <v>442</v>
      </c>
      <c r="I56" s="11" t="s">
        <v>397</v>
      </c>
    </row>
    <row r="57" spans="2:10" x14ac:dyDescent="0.2">
      <c r="C57" s="33" t="s">
        <v>365</v>
      </c>
      <c r="D57" s="32" t="s">
        <v>339</v>
      </c>
      <c r="E57" s="32" t="s">
        <v>365</v>
      </c>
      <c r="F57" s="32" t="s">
        <v>339</v>
      </c>
      <c r="G57" s="32" t="s">
        <v>365</v>
      </c>
      <c r="H57" s="32" t="s">
        <v>177</v>
      </c>
      <c r="I57" s="32" t="s">
        <v>365</v>
      </c>
    </row>
    <row r="58" spans="2:10" x14ac:dyDescent="0.2">
      <c r="B58" s="4" t="s">
        <v>441</v>
      </c>
      <c r="C58" s="18" t="s">
        <v>436</v>
      </c>
      <c r="D58" s="19" t="s">
        <v>436</v>
      </c>
      <c r="E58" s="19" t="s">
        <v>436</v>
      </c>
      <c r="F58" s="19" t="s">
        <v>436</v>
      </c>
      <c r="G58" s="19" t="s">
        <v>436</v>
      </c>
      <c r="H58" s="15">
        <v>69058</v>
      </c>
      <c r="I58" s="15">
        <v>7328</v>
      </c>
    </row>
    <row r="59" spans="2:10" x14ac:dyDescent="0.2">
      <c r="B59" s="4" t="s">
        <v>440</v>
      </c>
      <c r="C59" s="18" t="s">
        <v>436</v>
      </c>
      <c r="D59" s="19" t="s">
        <v>436</v>
      </c>
      <c r="E59" s="19" t="s">
        <v>436</v>
      </c>
      <c r="F59" s="19" t="s">
        <v>436</v>
      </c>
      <c r="G59" s="19" t="s">
        <v>436</v>
      </c>
      <c r="H59" s="15">
        <v>55752</v>
      </c>
      <c r="I59" s="15">
        <v>14209</v>
      </c>
    </row>
    <row r="60" spans="2:10" x14ac:dyDescent="0.2">
      <c r="B60" s="4" t="s">
        <v>439</v>
      </c>
      <c r="C60" s="18" t="s">
        <v>436</v>
      </c>
      <c r="D60" s="19" t="s">
        <v>436</v>
      </c>
      <c r="E60" s="19" t="s">
        <v>436</v>
      </c>
      <c r="F60" s="19" t="s">
        <v>436</v>
      </c>
      <c r="G60" s="19" t="s">
        <v>436</v>
      </c>
      <c r="H60" s="15">
        <v>38655</v>
      </c>
      <c r="I60" s="15">
        <v>12642.7</v>
      </c>
    </row>
    <row r="61" spans="2:10" x14ac:dyDescent="0.2">
      <c r="B61" s="4" t="s">
        <v>438</v>
      </c>
      <c r="C61" s="16">
        <v>8068.8292000000001</v>
      </c>
      <c r="D61" s="15">
        <v>713</v>
      </c>
      <c r="E61" s="15">
        <v>469</v>
      </c>
      <c r="F61" s="19" t="s">
        <v>436</v>
      </c>
      <c r="G61" s="19" t="s">
        <v>436</v>
      </c>
      <c r="H61" s="15">
        <v>15016</v>
      </c>
      <c r="I61" s="15">
        <v>4758</v>
      </c>
    </row>
    <row r="62" spans="2:10" x14ac:dyDescent="0.2">
      <c r="C62" s="16"/>
      <c r="D62" s="15"/>
      <c r="E62" s="15"/>
      <c r="F62" s="15"/>
      <c r="G62" s="15"/>
      <c r="H62" s="15"/>
      <c r="I62" s="15"/>
    </row>
    <row r="63" spans="2:10" x14ac:dyDescent="0.2">
      <c r="B63" s="4" t="s">
        <v>437</v>
      </c>
      <c r="C63" s="16">
        <v>9173.1098000000002</v>
      </c>
      <c r="D63" s="15">
        <v>688</v>
      </c>
      <c r="E63" s="15">
        <v>521.24530000000004</v>
      </c>
      <c r="F63" s="19" t="s">
        <v>436</v>
      </c>
      <c r="G63" s="19" t="s">
        <v>436</v>
      </c>
      <c r="H63" s="15">
        <v>7523</v>
      </c>
      <c r="I63" s="15">
        <v>2588.8798889999998</v>
      </c>
    </row>
    <row r="64" spans="2:10" x14ac:dyDescent="0.2">
      <c r="B64" s="4" t="s">
        <v>435</v>
      </c>
      <c r="C64" s="16">
        <v>9212.4500000000007</v>
      </c>
      <c r="D64" s="15">
        <v>693</v>
      </c>
      <c r="E64" s="15">
        <v>522.80079999999998</v>
      </c>
      <c r="F64" s="15">
        <v>716</v>
      </c>
      <c r="G64" s="15">
        <v>358.10379999999998</v>
      </c>
      <c r="H64" s="15">
        <v>6266</v>
      </c>
      <c r="I64" s="15">
        <v>2184.8593380000002</v>
      </c>
    </row>
    <row r="65" spans="1:9" x14ac:dyDescent="0.2">
      <c r="B65" s="4" t="s">
        <v>434</v>
      </c>
      <c r="C65" s="16">
        <v>9167.0607999999993</v>
      </c>
      <c r="D65" s="15">
        <v>655</v>
      </c>
      <c r="E65" s="15">
        <v>497.60890000000001</v>
      </c>
      <c r="F65" s="15">
        <v>741</v>
      </c>
      <c r="G65" s="15">
        <v>367.59840000000003</v>
      </c>
      <c r="H65" s="15">
        <v>5159</v>
      </c>
      <c r="I65" s="15">
        <v>1795.4929259999999</v>
      </c>
    </row>
    <row r="66" spans="1:9" x14ac:dyDescent="0.2">
      <c r="B66" s="4" t="s">
        <v>433</v>
      </c>
      <c r="C66" s="16">
        <v>9197.3342499999999</v>
      </c>
      <c r="D66" s="15">
        <v>655</v>
      </c>
      <c r="E66" s="15">
        <v>504.52800000000002</v>
      </c>
      <c r="F66" s="15">
        <v>761</v>
      </c>
      <c r="G66" s="15">
        <v>375.3014</v>
      </c>
      <c r="H66" s="15">
        <v>4186</v>
      </c>
      <c r="I66" s="15">
        <v>1467.685416</v>
      </c>
    </row>
    <row r="67" spans="1:9" x14ac:dyDescent="0.2">
      <c r="B67" s="1" t="s">
        <v>432</v>
      </c>
      <c r="C67" s="30">
        <v>9333.6190999999999</v>
      </c>
      <c r="D67" s="24">
        <v>636</v>
      </c>
      <c r="E67" s="24">
        <v>498.19959999999998</v>
      </c>
      <c r="F67" s="24">
        <v>757</v>
      </c>
      <c r="G67" s="24">
        <v>376.3365</v>
      </c>
      <c r="H67" s="24">
        <v>3224</v>
      </c>
      <c r="I67" s="24">
        <v>1176.0215189999999</v>
      </c>
    </row>
    <row r="68" spans="1:9" ht="18" thickBot="1" x14ac:dyDescent="0.25">
      <c r="B68" s="6"/>
      <c r="C68" s="51"/>
      <c r="D68" s="6"/>
      <c r="E68" s="6"/>
      <c r="F68" s="23"/>
      <c r="G68" s="23"/>
      <c r="H68" s="6"/>
      <c r="I68" s="6"/>
    </row>
    <row r="69" spans="1:9" x14ac:dyDescent="0.2">
      <c r="C69" s="4" t="s">
        <v>431</v>
      </c>
    </row>
    <row r="70" spans="1:9" x14ac:dyDescent="0.2">
      <c r="C70" s="4" t="s">
        <v>430</v>
      </c>
    </row>
    <row r="71" spans="1:9" x14ac:dyDescent="0.2">
      <c r="C71" s="4" t="s">
        <v>429</v>
      </c>
    </row>
    <row r="72" spans="1:9" x14ac:dyDescent="0.2">
      <c r="A72" s="4"/>
    </row>
  </sheetData>
  <phoneticPr fontId="4"/>
  <pageMargins left="0.43" right="0.51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5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5.69921875" style="5" customWidth="1"/>
    <col min="3" max="3" width="9.69921875" style="5" customWidth="1"/>
    <col min="4" max="4" width="8.69921875" style="5"/>
    <col min="5" max="5" width="9.69921875" style="5" customWidth="1"/>
    <col min="6" max="6" width="8.69921875" style="5"/>
    <col min="7" max="7" width="9.69921875" style="5" customWidth="1"/>
    <col min="8" max="8" width="8.69921875" style="5"/>
    <col min="9" max="9" width="9.69921875" style="5" customWidth="1"/>
    <col min="10" max="16384" width="8.69921875" style="5"/>
  </cols>
  <sheetData>
    <row r="1" spans="1:13" x14ac:dyDescent="0.2">
      <c r="A1" s="4"/>
    </row>
    <row r="6" spans="1:13" x14ac:dyDescent="0.2">
      <c r="E6" s="1" t="s">
        <v>513</v>
      </c>
    </row>
    <row r="7" spans="1:13" ht="18" thickBot="1" x14ac:dyDescent="0.25">
      <c r="B7" s="6"/>
      <c r="C7" s="6"/>
      <c r="D7" s="6"/>
      <c r="E7" s="6"/>
      <c r="F7" s="6"/>
      <c r="G7" s="6"/>
      <c r="H7" s="6"/>
      <c r="I7" s="7" t="s">
        <v>512</v>
      </c>
      <c r="J7" s="6"/>
      <c r="K7" s="6"/>
      <c r="L7" s="6"/>
    </row>
    <row r="8" spans="1:13" x14ac:dyDescent="0.2">
      <c r="C8" s="12"/>
      <c r="D8" s="10"/>
      <c r="E8" s="10"/>
      <c r="F8" s="12"/>
      <c r="G8" s="12"/>
      <c r="H8" s="12"/>
      <c r="I8" s="12"/>
      <c r="K8" s="28" t="s">
        <v>492</v>
      </c>
      <c r="L8" s="10"/>
    </row>
    <row r="9" spans="1:13" x14ac:dyDescent="0.2">
      <c r="C9" s="26" t="s">
        <v>511</v>
      </c>
      <c r="D9" s="12"/>
      <c r="E9" s="12"/>
      <c r="F9" s="26" t="s">
        <v>510</v>
      </c>
      <c r="G9" s="26" t="s">
        <v>509</v>
      </c>
      <c r="H9" s="26" t="s">
        <v>411</v>
      </c>
      <c r="I9" s="26" t="s">
        <v>492</v>
      </c>
      <c r="K9" s="12"/>
      <c r="M9" s="42"/>
    </row>
    <row r="10" spans="1:13" x14ac:dyDescent="0.2">
      <c r="C10" s="26" t="s">
        <v>508</v>
      </c>
      <c r="D10" s="26" t="s">
        <v>507</v>
      </c>
      <c r="E10" s="26" t="s">
        <v>506</v>
      </c>
      <c r="F10" s="26" t="s">
        <v>505</v>
      </c>
      <c r="G10" s="26" t="s">
        <v>504</v>
      </c>
      <c r="H10" s="26" t="s">
        <v>503</v>
      </c>
      <c r="I10" s="11" t="s">
        <v>502</v>
      </c>
      <c r="J10" s="10"/>
      <c r="K10" s="11" t="s">
        <v>501</v>
      </c>
      <c r="L10" s="10"/>
      <c r="M10" s="42"/>
    </row>
    <row r="11" spans="1:13" x14ac:dyDescent="0.2">
      <c r="B11" s="10"/>
      <c r="C11" s="17"/>
      <c r="D11" s="17"/>
      <c r="E11" s="11" t="s">
        <v>500</v>
      </c>
      <c r="F11" s="17"/>
      <c r="G11" s="17"/>
      <c r="H11" s="17"/>
      <c r="I11" s="11" t="s">
        <v>462</v>
      </c>
      <c r="J11" s="11" t="s">
        <v>484</v>
      </c>
      <c r="K11" s="11" t="s">
        <v>462</v>
      </c>
      <c r="L11" s="11" t="s">
        <v>484</v>
      </c>
    </row>
    <row r="12" spans="1:13" x14ac:dyDescent="0.2">
      <c r="C12" s="33" t="s">
        <v>339</v>
      </c>
      <c r="D12" s="32" t="s">
        <v>339</v>
      </c>
      <c r="E12" s="32" t="s">
        <v>339</v>
      </c>
      <c r="F12" s="32" t="s">
        <v>177</v>
      </c>
      <c r="G12" s="32" t="s">
        <v>338</v>
      </c>
      <c r="H12" s="32" t="s">
        <v>365</v>
      </c>
      <c r="I12" s="32" t="s">
        <v>177</v>
      </c>
      <c r="J12" s="32" t="s">
        <v>365</v>
      </c>
      <c r="K12" s="32" t="s">
        <v>177</v>
      </c>
      <c r="L12" s="32" t="s">
        <v>365</v>
      </c>
    </row>
    <row r="13" spans="1:13" x14ac:dyDescent="0.2">
      <c r="B13" s="4" t="s">
        <v>483</v>
      </c>
      <c r="C13" s="13">
        <f>D13+E13</f>
        <v>12820</v>
      </c>
      <c r="D13" s="15">
        <v>10960</v>
      </c>
      <c r="E13" s="15">
        <v>1860</v>
      </c>
      <c r="F13" s="15">
        <v>184827</v>
      </c>
      <c r="G13" s="15">
        <v>277986</v>
      </c>
      <c r="H13" s="15">
        <v>84497.453366999995</v>
      </c>
      <c r="I13" s="14">
        <f>K13+C37</f>
        <v>120156</v>
      </c>
      <c r="J13" s="14">
        <f>L13+D37</f>
        <v>122228.27049999998</v>
      </c>
      <c r="K13" s="14">
        <f>C25+E25+G25+I25+K25</f>
        <v>54398</v>
      </c>
      <c r="L13" s="14">
        <f>D25+F25+H25+J25+L25</f>
        <v>54105.11359999999</v>
      </c>
    </row>
    <row r="14" spans="1:13" x14ac:dyDescent="0.2">
      <c r="B14" s="4" t="s">
        <v>482</v>
      </c>
      <c r="C14" s="13">
        <f>D14+E14</f>
        <v>13180</v>
      </c>
      <c r="D14" s="15">
        <v>11265</v>
      </c>
      <c r="E14" s="15">
        <v>1915</v>
      </c>
      <c r="F14" s="15">
        <v>185996</v>
      </c>
      <c r="G14" s="15">
        <v>284018</v>
      </c>
      <c r="H14" s="15">
        <v>90794</v>
      </c>
      <c r="I14" s="14">
        <f>K14+C38</f>
        <v>126200</v>
      </c>
      <c r="J14" s="14">
        <f>L14+D38</f>
        <v>132724</v>
      </c>
      <c r="K14" s="14">
        <f>C26+E26+G26+I26+K26</f>
        <v>62619</v>
      </c>
      <c r="L14" s="14">
        <f>D26+F26+H26+J26+L26</f>
        <v>63673</v>
      </c>
    </row>
    <row r="15" spans="1:13" x14ac:dyDescent="0.2">
      <c r="B15" s="4" t="s">
        <v>481</v>
      </c>
      <c r="C15" s="13">
        <f>D15+E15</f>
        <v>13531</v>
      </c>
      <c r="D15" s="15">
        <v>11524</v>
      </c>
      <c r="E15" s="15">
        <v>2007</v>
      </c>
      <c r="F15" s="15">
        <v>186351</v>
      </c>
      <c r="G15" s="15">
        <v>285807</v>
      </c>
      <c r="H15" s="15">
        <v>101878.48181700001</v>
      </c>
      <c r="I15" s="14">
        <f>K15+C39</f>
        <v>135415</v>
      </c>
      <c r="J15" s="14">
        <f>L15+D39</f>
        <v>142404.87280000001</v>
      </c>
      <c r="K15" s="14">
        <f>C27+E27+G27+I27+K27</f>
        <v>74091</v>
      </c>
      <c r="L15" s="14">
        <f>D27+F27+H27+J27+L27</f>
        <v>75558.030700000003</v>
      </c>
    </row>
    <row r="16" spans="1:13" x14ac:dyDescent="0.2">
      <c r="B16" s="4" t="s">
        <v>480</v>
      </c>
      <c r="C16" s="13">
        <f>D16+E16</f>
        <v>13772</v>
      </c>
      <c r="D16" s="15">
        <v>11687</v>
      </c>
      <c r="E16" s="15">
        <v>2085</v>
      </c>
      <c r="F16" s="15">
        <v>186709</v>
      </c>
      <c r="G16" s="15">
        <v>289549</v>
      </c>
      <c r="H16" s="15">
        <v>105479.304806</v>
      </c>
      <c r="I16" s="14">
        <f>K16+C40</f>
        <v>141820</v>
      </c>
      <c r="J16" s="14">
        <f>L16+D40</f>
        <v>146420.77720000001</v>
      </c>
      <c r="K16" s="14">
        <f>C28+E28+G28+I28+K28</f>
        <v>82871</v>
      </c>
      <c r="L16" s="14">
        <f>D28+F28+H28+J28+L28</f>
        <v>82331.606100000005</v>
      </c>
    </row>
    <row r="17" spans="2:12" x14ac:dyDescent="0.2">
      <c r="B17" s="4" t="s">
        <v>479</v>
      </c>
      <c r="C17" s="13">
        <f>D17+E17</f>
        <v>14018</v>
      </c>
      <c r="D17" s="15">
        <v>11881</v>
      </c>
      <c r="E17" s="15">
        <v>2137</v>
      </c>
      <c r="F17" s="15">
        <v>182435</v>
      </c>
      <c r="G17" s="15">
        <v>291960</v>
      </c>
      <c r="H17" s="15">
        <v>109581.96737100001</v>
      </c>
      <c r="I17" s="14">
        <f>K17+C41</f>
        <v>148697</v>
      </c>
      <c r="J17" s="14">
        <f>L17+D41</f>
        <v>148723.24417399999</v>
      </c>
      <c r="K17" s="14">
        <f>C29+E29+G29+I29+K29</f>
        <v>92087</v>
      </c>
      <c r="L17" s="14">
        <f>D29+F29+H29+J29+L29</f>
        <v>89654.512100000007</v>
      </c>
    </row>
    <row r="18" spans="2:12" x14ac:dyDescent="0.2">
      <c r="B18" s="1" t="s">
        <v>478</v>
      </c>
      <c r="C18" s="3">
        <f>D18+E18</f>
        <v>14015</v>
      </c>
      <c r="D18" s="24">
        <v>11914</v>
      </c>
      <c r="E18" s="24">
        <v>2101</v>
      </c>
      <c r="F18" s="24">
        <v>170785</v>
      </c>
      <c r="G18" s="24">
        <v>285677</v>
      </c>
      <c r="H18" s="24">
        <v>106644.990621</v>
      </c>
      <c r="I18" s="2">
        <f>K18+C42</f>
        <v>152468</v>
      </c>
      <c r="J18" s="2">
        <f>L18+D42</f>
        <v>155476.11600000001</v>
      </c>
      <c r="K18" s="2">
        <f>C30+E30+G30+I30+K30</f>
        <v>98402</v>
      </c>
      <c r="L18" s="2">
        <f>D30+F30+H30+J30+L30</f>
        <v>96025.619900000005</v>
      </c>
    </row>
    <row r="19" spans="2:12" ht="18" thickBot="1" x14ac:dyDescent="0.25">
      <c r="B19" s="6"/>
      <c r="C19" s="20"/>
      <c r="D19" s="6"/>
      <c r="E19" s="6"/>
      <c r="F19" s="6"/>
      <c r="G19" s="6"/>
      <c r="H19" s="6"/>
      <c r="I19" s="6"/>
      <c r="J19" s="6"/>
      <c r="K19" s="6"/>
      <c r="L19" s="6"/>
    </row>
    <row r="20" spans="2:12" x14ac:dyDescent="0.2">
      <c r="C20" s="17"/>
      <c r="D20" s="10"/>
      <c r="E20" s="10"/>
      <c r="F20" s="10"/>
      <c r="G20" s="28" t="s">
        <v>492</v>
      </c>
      <c r="H20" s="10"/>
      <c r="I20" s="10"/>
      <c r="J20" s="10"/>
      <c r="K20" s="10"/>
      <c r="L20" s="10"/>
    </row>
    <row r="21" spans="2:12" x14ac:dyDescent="0.2">
      <c r="C21" s="17"/>
      <c r="D21" s="10"/>
      <c r="E21" s="10"/>
      <c r="F21" s="10"/>
      <c r="G21" s="28" t="s">
        <v>499</v>
      </c>
      <c r="H21" s="10"/>
      <c r="I21" s="10"/>
      <c r="J21" s="10"/>
      <c r="K21" s="10"/>
      <c r="L21" s="10"/>
    </row>
    <row r="22" spans="2:12" x14ac:dyDescent="0.2">
      <c r="C22" s="11" t="s">
        <v>498</v>
      </c>
      <c r="D22" s="10"/>
      <c r="E22" s="11" t="s">
        <v>497</v>
      </c>
      <c r="F22" s="10"/>
      <c r="G22" s="11" t="s">
        <v>496</v>
      </c>
      <c r="H22" s="10"/>
      <c r="I22" s="11" t="s">
        <v>495</v>
      </c>
      <c r="J22" s="10"/>
      <c r="K22" s="11" t="s">
        <v>494</v>
      </c>
      <c r="L22" s="10"/>
    </row>
    <row r="23" spans="2:12" x14ac:dyDescent="0.2">
      <c r="B23" s="10"/>
      <c r="C23" s="11" t="s">
        <v>462</v>
      </c>
      <c r="D23" s="11" t="s">
        <v>484</v>
      </c>
      <c r="E23" s="11" t="s">
        <v>462</v>
      </c>
      <c r="F23" s="11" t="s">
        <v>484</v>
      </c>
      <c r="G23" s="11" t="s">
        <v>462</v>
      </c>
      <c r="H23" s="11" t="s">
        <v>484</v>
      </c>
      <c r="I23" s="11" t="s">
        <v>462</v>
      </c>
      <c r="J23" s="11" t="s">
        <v>484</v>
      </c>
      <c r="K23" s="11" t="s">
        <v>485</v>
      </c>
      <c r="L23" s="11" t="s">
        <v>484</v>
      </c>
    </row>
    <row r="24" spans="2:12" x14ac:dyDescent="0.2">
      <c r="C24" s="33" t="s">
        <v>177</v>
      </c>
      <c r="D24" s="32" t="s">
        <v>365</v>
      </c>
      <c r="E24" s="32" t="s">
        <v>177</v>
      </c>
      <c r="F24" s="32" t="s">
        <v>365</v>
      </c>
      <c r="G24" s="32" t="s">
        <v>177</v>
      </c>
      <c r="H24" s="32" t="s">
        <v>365</v>
      </c>
      <c r="I24" s="32" t="s">
        <v>177</v>
      </c>
      <c r="J24" s="32" t="s">
        <v>365</v>
      </c>
      <c r="K24" s="32" t="s">
        <v>177</v>
      </c>
      <c r="L24" s="32" t="s">
        <v>365</v>
      </c>
    </row>
    <row r="25" spans="2:12" x14ac:dyDescent="0.2">
      <c r="B25" s="4" t="s">
        <v>483</v>
      </c>
      <c r="C25" s="16">
        <v>38789</v>
      </c>
      <c r="D25" s="15">
        <v>41687.7477</v>
      </c>
      <c r="E25" s="15">
        <v>1307</v>
      </c>
      <c r="F25" s="15">
        <v>935.13340000000005</v>
      </c>
      <c r="G25" s="15">
        <v>11910</v>
      </c>
      <c r="H25" s="15">
        <v>9692.8436999999994</v>
      </c>
      <c r="I25" s="15">
        <v>765</v>
      </c>
      <c r="J25" s="15">
        <v>633.13779999999997</v>
      </c>
      <c r="K25" s="15">
        <v>1627</v>
      </c>
      <c r="L25" s="15">
        <v>1156.251</v>
      </c>
    </row>
    <row r="26" spans="2:12" x14ac:dyDescent="0.2">
      <c r="B26" s="4" t="s">
        <v>482</v>
      </c>
      <c r="C26" s="16">
        <v>45144</v>
      </c>
      <c r="D26" s="15">
        <v>48926</v>
      </c>
      <c r="E26" s="15">
        <v>1426</v>
      </c>
      <c r="F26" s="15">
        <v>1064</v>
      </c>
      <c r="G26" s="15">
        <v>13487</v>
      </c>
      <c r="H26" s="15">
        <v>11647</v>
      </c>
      <c r="I26" s="15">
        <v>837</v>
      </c>
      <c r="J26" s="15">
        <v>731</v>
      </c>
      <c r="K26" s="15">
        <v>1725</v>
      </c>
      <c r="L26" s="15">
        <v>1305</v>
      </c>
    </row>
    <row r="27" spans="2:12" x14ac:dyDescent="0.2">
      <c r="B27" s="4" t="s">
        <v>481</v>
      </c>
      <c r="C27" s="16">
        <v>54767</v>
      </c>
      <c r="D27" s="15">
        <v>59097.461499999998</v>
      </c>
      <c r="E27" s="15">
        <v>1566</v>
      </c>
      <c r="F27" s="15">
        <v>1182.7242000000001</v>
      </c>
      <c r="G27" s="15">
        <v>15065</v>
      </c>
      <c r="H27" s="15">
        <v>13116.3781</v>
      </c>
      <c r="I27" s="15">
        <v>939</v>
      </c>
      <c r="J27" s="15">
        <v>826.38739999999996</v>
      </c>
      <c r="K27" s="15">
        <v>1754</v>
      </c>
      <c r="L27" s="15">
        <v>1335.0795000000001</v>
      </c>
    </row>
    <row r="28" spans="2:12" x14ac:dyDescent="0.2">
      <c r="B28" s="4" t="s">
        <v>480</v>
      </c>
      <c r="C28" s="16">
        <v>61666</v>
      </c>
      <c r="D28" s="15">
        <v>64242.206400000003</v>
      </c>
      <c r="E28" s="15">
        <v>1724</v>
      </c>
      <c r="F28" s="15">
        <v>1302.7511</v>
      </c>
      <c r="G28" s="15">
        <v>16644</v>
      </c>
      <c r="H28" s="15">
        <v>14500.314200000001</v>
      </c>
      <c r="I28" s="15">
        <v>1052</v>
      </c>
      <c r="J28" s="15">
        <v>919.83299999999997</v>
      </c>
      <c r="K28" s="15">
        <v>1785</v>
      </c>
      <c r="L28" s="15">
        <v>1366.5014000000001</v>
      </c>
    </row>
    <row r="29" spans="2:12" x14ac:dyDescent="0.2">
      <c r="B29" s="4" t="s">
        <v>479</v>
      </c>
      <c r="C29" s="16">
        <v>69477</v>
      </c>
      <c r="D29" s="15">
        <v>70394.535999999993</v>
      </c>
      <c r="E29" s="15">
        <v>1853</v>
      </c>
      <c r="F29" s="15">
        <v>1392.377</v>
      </c>
      <c r="G29" s="15">
        <v>18305</v>
      </c>
      <c r="H29" s="15">
        <v>15945.6083</v>
      </c>
      <c r="I29" s="15">
        <v>943</v>
      </c>
      <c r="J29" s="15">
        <v>756.14689999999996</v>
      </c>
      <c r="K29" s="15">
        <v>1509</v>
      </c>
      <c r="L29" s="15">
        <v>1165.8439000000001</v>
      </c>
    </row>
    <row r="30" spans="2:12" x14ac:dyDescent="0.2">
      <c r="B30" s="1" t="s">
        <v>478</v>
      </c>
      <c r="C30" s="30">
        <v>76326</v>
      </c>
      <c r="D30" s="24">
        <v>76592.643500000006</v>
      </c>
      <c r="E30" s="24">
        <v>2056</v>
      </c>
      <c r="F30" s="24">
        <v>1563.6208999999999</v>
      </c>
      <c r="G30" s="24">
        <v>20020</v>
      </c>
      <c r="H30" s="24">
        <v>17869.355500000001</v>
      </c>
      <c r="I30" s="35" t="s">
        <v>493</v>
      </c>
      <c r="J30" s="35" t="s">
        <v>493</v>
      </c>
      <c r="K30" s="35" t="s">
        <v>493</v>
      </c>
      <c r="L30" s="35" t="s">
        <v>493</v>
      </c>
    </row>
    <row r="31" spans="2:12" ht="18" thickBot="1" x14ac:dyDescent="0.25">
      <c r="B31" s="6"/>
      <c r="C31" s="20"/>
      <c r="D31" s="6"/>
      <c r="E31" s="6"/>
      <c r="F31" s="6"/>
      <c r="G31" s="6"/>
      <c r="H31" s="6"/>
      <c r="I31" s="6"/>
      <c r="J31" s="6"/>
      <c r="K31" s="6"/>
      <c r="L31" s="6"/>
    </row>
    <row r="32" spans="2:12" x14ac:dyDescent="0.2">
      <c r="C32" s="17"/>
      <c r="D32" s="10"/>
      <c r="E32" s="10"/>
      <c r="F32" s="10"/>
      <c r="G32" s="28" t="s">
        <v>492</v>
      </c>
      <c r="H32" s="10"/>
      <c r="I32" s="10"/>
      <c r="J32" s="10"/>
      <c r="K32" s="10"/>
      <c r="L32" s="10"/>
    </row>
    <row r="33" spans="2:13" x14ac:dyDescent="0.2">
      <c r="C33" s="12"/>
      <c r="D33" s="42"/>
      <c r="E33" s="10"/>
      <c r="F33" s="10"/>
      <c r="G33" s="28" t="s">
        <v>491</v>
      </c>
      <c r="H33" s="10"/>
      <c r="I33" s="10"/>
      <c r="J33" s="10"/>
      <c r="K33" s="10"/>
      <c r="L33" s="10"/>
    </row>
    <row r="34" spans="2:13" x14ac:dyDescent="0.2">
      <c r="C34" s="11" t="s">
        <v>490</v>
      </c>
      <c r="D34" s="10"/>
      <c r="E34" s="11" t="s">
        <v>489</v>
      </c>
      <c r="F34" s="10"/>
      <c r="G34" s="11" t="s">
        <v>488</v>
      </c>
      <c r="H34" s="10"/>
      <c r="I34" s="11" t="s">
        <v>487</v>
      </c>
      <c r="J34" s="10"/>
      <c r="K34" s="11" t="s">
        <v>486</v>
      </c>
      <c r="L34" s="10"/>
      <c r="M34" s="42"/>
    </row>
    <row r="35" spans="2:13" x14ac:dyDescent="0.2">
      <c r="B35" s="10"/>
      <c r="C35" s="11" t="s">
        <v>462</v>
      </c>
      <c r="D35" s="11" t="s">
        <v>484</v>
      </c>
      <c r="E35" s="11" t="s">
        <v>462</v>
      </c>
      <c r="F35" s="11" t="s">
        <v>484</v>
      </c>
      <c r="G35" s="11" t="s">
        <v>462</v>
      </c>
      <c r="H35" s="11" t="s">
        <v>484</v>
      </c>
      <c r="I35" s="11" t="s">
        <v>462</v>
      </c>
      <c r="J35" s="11" t="s">
        <v>484</v>
      </c>
      <c r="K35" s="11" t="s">
        <v>485</v>
      </c>
      <c r="L35" s="11" t="s">
        <v>484</v>
      </c>
      <c r="M35" s="42"/>
    </row>
    <row r="36" spans="2:13" x14ac:dyDescent="0.2">
      <c r="C36" s="33" t="s">
        <v>177</v>
      </c>
      <c r="D36" s="32" t="s">
        <v>365</v>
      </c>
      <c r="E36" s="32" t="s">
        <v>177</v>
      </c>
      <c r="F36" s="32" t="s">
        <v>365</v>
      </c>
      <c r="G36" s="32" t="s">
        <v>177</v>
      </c>
      <c r="H36" s="32" t="s">
        <v>365</v>
      </c>
      <c r="I36" s="32" t="s">
        <v>177</v>
      </c>
      <c r="J36" s="32" t="s">
        <v>365</v>
      </c>
      <c r="K36" s="32" t="s">
        <v>177</v>
      </c>
      <c r="L36" s="32" t="s">
        <v>365</v>
      </c>
    </row>
    <row r="37" spans="2:13" x14ac:dyDescent="0.2">
      <c r="B37" s="4" t="s">
        <v>483</v>
      </c>
      <c r="C37" s="13">
        <f>E37+G37+I37+K37</f>
        <v>65758</v>
      </c>
      <c r="D37" s="14">
        <f>F37+H37+J37+L37-1</f>
        <v>68123.156900000002</v>
      </c>
      <c r="E37" s="15">
        <v>27853</v>
      </c>
      <c r="F37" s="15">
        <v>46343.919900000001</v>
      </c>
      <c r="G37" s="15">
        <v>22967</v>
      </c>
      <c r="H37" s="15">
        <v>8635.7188999999998</v>
      </c>
      <c r="I37" s="15">
        <v>2574</v>
      </c>
      <c r="J37" s="15">
        <v>2940.34</v>
      </c>
      <c r="K37" s="15">
        <v>12364</v>
      </c>
      <c r="L37" s="15">
        <v>10204.178099999999</v>
      </c>
    </row>
    <row r="38" spans="2:13" x14ac:dyDescent="0.2">
      <c r="B38" s="4" t="s">
        <v>482</v>
      </c>
      <c r="C38" s="13">
        <f>E38+G38+I38+K38</f>
        <v>63581</v>
      </c>
      <c r="D38" s="14">
        <f>F38+H38+J38+L38-1</f>
        <v>69051</v>
      </c>
      <c r="E38" s="15">
        <v>26813</v>
      </c>
      <c r="F38" s="15">
        <v>46884</v>
      </c>
      <c r="G38" s="15">
        <v>22370</v>
      </c>
      <c r="H38" s="15">
        <v>8795</v>
      </c>
      <c r="I38" s="15">
        <v>2456</v>
      </c>
      <c r="J38" s="15">
        <v>2943</v>
      </c>
      <c r="K38" s="15">
        <v>11942</v>
      </c>
      <c r="L38" s="15">
        <v>10430</v>
      </c>
    </row>
    <row r="39" spans="2:13" x14ac:dyDescent="0.2">
      <c r="B39" s="4" t="s">
        <v>481</v>
      </c>
      <c r="C39" s="13">
        <f>E39+G39+I39+K39</f>
        <v>61324</v>
      </c>
      <c r="D39" s="14">
        <f>F39+H39+J39+L39</f>
        <v>66846.842099999994</v>
      </c>
      <c r="E39" s="15">
        <v>25774</v>
      </c>
      <c r="F39" s="15">
        <v>45297.52</v>
      </c>
      <c r="G39" s="15">
        <v>21663</v>
      </c>
      <c r="H39" s="15">
        <v>8529.4779999999992</v>
      </c>
      <c r="I39" s="15">
        <v>2366</v>
      </c>
      <c r="J39" s="15">
        <v>2850.6500999999998</v>
      </c>
      <c r="K39" s="15">
        <v>11521</v>
      </c>
      <c r="L39" s="15">
        <v>10169.194</v>
      </c>
    </row>
    <row r="40" spans="2:13" x14ac:dyDescent="0.2">
      <c r="B40" s="4" t="s">
        <v>480</v>
      </c>
      <c r="C40" s="13">
        <f>E40+G40+I40+K40</f>
        <v>58949</v>
      </c>
      <c r="D40" s="14">
        <f>F40+H40+J40+L40</f>
        <v>64089.1711</v>
      </c>
      <c r="E40" s="15">
        <v>24736</v>
      </c>
      <c r="F40" s="15">
        <v>43389.794399999999</v>
      </c>
      <c r="G40" s="15">
        <v>20860</v>
      </c>
      <c r="H40" s="15">
        <v>8160.1026000000002</v>
      </c>
      <c r="I40" s="15">
        <v>2268</v>
      </c>
      <c r="J40" s="15">
        <v>2726.8429999999998</v>
      </c>
      <c r="K40" s="15">
        <v>11085</v>
      </c>
      <c r="L40" s="15">
        <v>9812.4310999999998</v>
      </c>
    </row>
    <row r="41" spans="2:13" x14ac:dyDescent="0.2">
      <c r="B41" s="4" t="s">
        <v>479</v>
      </c>
      <c r="C41" s="13">
        <f>E41+G41+I41+K41</f>
        <v>56610</v>
      </c>
      <c r="D41" s="14">
        <f>F41+H41+J41+L41</f>
        <v>59068.732074</v>
      </c>
      <c r="E41" s="15">
        <v>23702</v>
      </c>
      <c r="F41" s="15">
        <v>41508.756399999998</v>
      </c>
      <c r="G41" s="15">
        <v>20033</v>
      </c>
      <c r="H41" s="15">
        <v>7803.0523999999996</v>
      </c>
      <c r="I41" s="15">
        <v>2166</v>
      </c>
      <c r="J41" s="15">
        <v>2585.3600999999999</v>
      </c>
      <c r="K41" s="15">
        <v>10709</v>
      </c>
      <c r="L41" s="15">
        <v>7171.5631739999999</v>
      </c>
    </row>
    <row r="42" spans="2:13" x14ac:dyDescent="0.2">
      <c r="B42" s="1" t="s">
        <v>478</v>
      </c>
      <c r="C42" s="3">
        <f>E42+G42+I42+K42</f>
        <v>54066</v>
      </c>
      <c r="D42" s="2">
        <f>F42+H42+J42+L42</f>
        <v>59450.496099999997</v>
      </c>
      <c r="E42" s="24">
        <v>22544</v>
      </c>
      <c r="F42" s="24">
        <v>40069.441599999998</v>
      </c>
      <c r="G42" s="24">
        <v>19150</v>
      </c>
      <c r="H42" s="24">
        <v>7552.1234999999997</v>
      </c>
      <c r="I42" s="24">
        <v>2078</v>
      </c>
      <c r="J42" s="24">
        <v>2505.3566000000001</v>
      </c>
      <c r="K42" s="24">
        <v>10294</v>
      </c>
      <c r="L42" s="24">
        <v>9323.5743999999995</v>
      </c>
    </row>
    <row r="43" spans="2:13" ht="18" thickBot="1" x14ac:dyDescent="0.25">
      <c r="B43" s="6"/>
      <c r="C43" s="20"/>
      <c r="D43" s="6"/>
      <c r="E43" s="6"/>
      <c r="F43" s="6"/>
      <c r="G43" s="6"/>
      <c r="H43" s="6"/>
      <c r="I43" s="6"/>
      <c r="J43" s="6"/>
      <c r="K43" s="6"/>
      <c r="L43" s="6"/>
    </row>
    <row r="44" spans="2:13" x14ac:dyDescent="0.2">
      <c r="C44" s="43" t="s">
        <v>321</v>
      </c>
    </row>
    <row r="45" spans="2:13" x14ac:dyDescent="0.2">
      <c r="C45" s="42"/>
    </row>
  </sheetData>
  <phoneticPr fontId="4"/>
  <pageMargins left="0.43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3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5.69921875" style="5" customWidth="1"/>
    <col min="3" max="3" width="9.69921875" style="5" customWidth="1"/>
    <col min="4" max="4" width="8.69921875" style="5"/>
    <col min="5" max="5" width="9.69921875" style="5" customWidth="1"/>
    <col min="6" max="6" width="8.69921875" style="5"/>
    <col min="7" max="7" width="9.69921875" style="5" customWidth="1"/>
    <col min="8" max="8" width="8.69921875" style="5"/>
    <col min="9" max="9" width="9.69921875" style="5" customWidth="1"/>
    <col min="10" max="16384" width="8.69921875" style="5"/>
  </cols>
  <sheetData>
    <row r="1" spans="1:11" x14ac:dyDescent="0.2">
      <c r="A1" s="4"/>
    </row>
    <row r="6" spans="1:11" x14ac:dyDescent="0.2">
      <c r="C6" s="42"/>
      <c r="E6" s="1" t="s">
        <v>531</v>
      </c>
    </row>
    <row r="7" spans="1:11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C8" s="12"/>
      <c r="D8" s="12"/>
      <c r="E8" s="42"/>
      <c r="F8" s="10"/>
      <c r="G8" s="10"/>
      <c r="H8" s="28" t="s">
        <v>530</v>
      </c>
      <c r="I8" s="10"/>
      <c r="J8" s="10"/>
      <c r="K8" s="10"/>
    </row>
    <row r="9" spans="1:11" x14ac:dyDescent="0.2">
      <c r="C9" s="26" t="s">
        <v>529</v>
      </c>
      <c r="D9" s="11" t="s">
        <v>528</v>
      </c>
      <c r="E9" s="10"/>
      <c r="F9" s="11" t="s">
        <v>527</v>
      </c>
      <c r="G9" s="10"/>
      <c r="H9" s="11" t="s">
        <v>526</v>
      </c>
      <c r="I9" s="10"/>
      <c r="J9" s="11" t="s">
        <v>525</v>
      </c>
      <c r="K9" s="10"/>
    </row>
    <row r="10" spans="1:11" x14ac:dyDescent="0.2">
      <c r="B10" s="10"/>
      <c r="C10" s="11" t="s">
        <v>524</v>
      </c>
      <c r="D10" s="11" t="s">
        <v>519</v>
      </c>
      <c r="E10" s="11" t="s">
        <v>518</v>
      </c>
      <c r="F10" s="11" t="s">
        <v>519</v>
      </c>
      <c r="G10" s="11" t="s">
        <v>518</v>
      </c>
      <c r="H10" s="11" t="s">
        <v>519</v>
      </c>
      <c r="I10" s="11" t="s">
        <v>518</v>
      </c>
      <c r="J10" s="11" t="s">
        <v>519</v>
      </c>
      <c r="K10" s="11" t="s">
        <v>518</v>
      </c>
    </row>
    <row r="11" spans="1:11" x14ac:dyDescent="0.2">
      <c r="C11" s="33" t="s">
        <v>177</v>
      </c>
      <c r="D11" s="32" t="s">
        <v>339</v>
      </c>
      <c r="E11" s="32" t="s">
        <v>365</v>
      </c>
      <c r="F11" s="32" t="s">
        <v>339</v>
      </c>
      <c r="G11" s="32" t="s">
        <v>365</v>
      </c>
      <c r="H11" s="32" t="s">
        <v>339</v>
      </c>
      <c r="I11" s="32" t="s">
        <v>365</v>
      </c>
      <c r="J11" s="32" t="s">
        <v>339</v>
      </c>
      <c r="K11" s="32" t="s">
        <v>365</v>
      </c>
    </row>
    <row r="12" spans="1:11" x14ac:dyDescent="0.2">
      <c r="B12" s="4" t="s">
        <v>483</v>
      </c>
      <c r="C12" s="16">
        <v>6871</v>
      </c>
      <c r="D12" s="14">
        <f>F12+H12+J12+C24+E24+G24</f>
        <v>68066</v>
      </c>
      <c r="E12" s="14">
        <f>G12+I12+K12+D24+F24+H24</f>
        <v>11163</v>
      </c>
      <c r="F12" s="15">
        <v>38610</v>
      </c>
      <c r="G12" s="15">
        <v>3047</v>
      </c>
      <c r="H12" s="15">
        <v>13150</v>
      </c>
      <c r="I12" s="15">
        <v>2066</v>
      </c>
      <c r="J12" s="15">
        <v>570</v>
      </c>
      <c r="K12" s="15">
        <v>926</v>
      </c>
    </row>
    <row r="13" spans="1:11" x14ac:dyDescent="0.2">
      <c r="B13" s="4" t="s">
        <v>482</v>
      </c>
      <c r="C13" s="16">
        <v>6717</v>
      </c>
      <c r="D13" s="14">
        <f>F13+H13+J13+C25+E25+G25</f>
        <v>64156</v>
      </c>
      <c r="E13" s="14">
        <f>G13+I13+K13+D25+F25+H25+4</f>
        <v>10997</v>
      </c>
      <c r="F13" s="15">
        <v>36106</v>
      </c>
      <c r="G13" s="15">
        <v>2898</v>
      </c>
      <c r="H13" s="15">
        <v>11869</v>
      </c>
      <c r="I13" s="15">
        <v>2039</v>
      </c>
      <c r="J13" s="15">
        <v>543</v>
      </c>
      <c r="K13" s="15">
        <v>887</v>
      </c>
    </row>
    <row r="14" spans="1:11" x14ac:dyDescent="0.2">
      <c r="B14" s="4" t="s">
        <v>481</v>
      </c>
      <c r="C14" s="16">
        <v>6018</v>
      </c>
      <c r="D14" s="14">
        <f>F14+H14+J14+C26+E26+G26</f>
        <v>60234</v>
      </c>
      <c r="E14" s="14">
        <f>G14+I14+K14+D26+F26+H26</f>
        <v>10685</v>
      </c>
      <c r="F14" s="15">
        <v>34012</v>
      </c>
      <c r="G14" s="15">
        <v>2879</v>
      </c>
      <c r="H14" s="15">
        <v>10353</v>
      </c>
      <c r="I14" s="15">
        <v>1781</v>
      </c>
      <c r="J14" s="15">
        <v>496</v>
      </c>
      <c r="K14" s="15">
        <v>873</v>
      </c>
    </row>
    <row r="15" spans="1:11" x14ac:dyDescent="0.2">
      <c r="B15" s="4" t="s">
        <v>480</v>
      </c>
      <c r="C15" s="16">
        <v>5798</v>
      </c>
      <c r="D15" s="14">
        <f>F15+H15+J15+C27+E27+G27</f>
        <v>61418</v>
      </c>
      <c r="E15" s="14">
        <f>G15+I15+K15+D27+F27+H27+1</f>
        <v>10397.399999999998</v>
      </c>
      <c r="F15" s="15">
        <v>33273</v>
      </c>
      <c r="G15" s="15">
        <v>2843.4</v>
      </c>
      <c r="H15" s="15">
        <v>9972</v>
      </c>
      <c r="I15" s="15">
        <v>1724.4</v>
      </c>
      <c r="J15" s="15">
        <v>400</v>
      </c>
      <c r="K15" s="15">
        <v>645.4</v>
      </c>
    </row>
    <row r="16" spans="1:11" x14ac:dyDescent="0.2">
      <c r="B16" s="4" t="s">
        <v>479</v>
      </c>
      <c r="C16" s="16">
        <v>5854</v>
      </c>
      <c r="D16" s="14">
        <f>F16+H16+J16+C28+E28+G28</f>
        <v>61005</v>
      </c>
      <c r="E16" s="14">
        <f>G16+I16+K16+D28+F28+H28+1</f>
        <v>10284</v>
      </c>
      <c r="F16" s="15">
        <v>30273</v>
      </c>
      <c r="G16" s="15">
        <v>2542</v>
      </c>
      <c r="H16" s="15">
        <v>9448</v>
      </c>
      <c r="I16" s="15">
        <v>1662</v>
      </c>
      <c r="J16" s="15">
        <v>416</v>
      </c>
      <c r="K16" s="15">
        <v>760</v>
      </c>
    </row>
    <row r="17" spans="2:11" x14ac:dyDescent="0.2">
      <c r="B17" s="4" t="s">
        <v>478</v>
      </c>
      <c r="C17" s="16">
        <v>5913</v>
      </c>
      <c r="D17" s="14">
        <f>F17+H17+J17+C29+E29+G29</f>
        <v>59963</v>
      </c>
      <c r="E17" s="14">
        <f>G17+I17+K17+D29+F29+H29</f>
        <v>10269</v>
      </c>
      <c r="F17" s="15">
        <v>29825</v>
      </c>
      <c r="G17" s="15">
        <v>2515</v>
      </c>
      <c r="H17" s="15">
        <v>9169</v>
      </c>
      <c r="I17" s="15">
        <v>1650</v>
      </c>
      <c r="J17" s="15">
        <v>356</v>
      </c>
      <c r="K17" s="15">
        <v>656</v>
      </c>
    </row>
    <row r="18" spans="2:11" x14ac:dyDescent="0.2">
      <c r="B18" s="1" t="s">
        <v>515</v>
      </c>
      <c r="C18" s="30">
        <v>5648</v>
      </c>
      <c r="D18" s="2">
        <f>F18+H18+J18+C30+E30+G30</f>
        <v>59251</v>
      </c>
      <c r="E18" s="2">
        <f>G18+I18+K18+D30+F30+H30</f>
        <v>9981</v>
      </c>
      <c r="F18" s="24">
        <v>29595</v>
      </c>
      <c r="G18" s="24">
        <v>2363</v>
      </c>
      <c r="H18" s="24">
        <v>8638</v>
      </c>
      <c r="I18" s="24">
        <v>1580</v>
      </c>
      <c r="J18" s="24">
        <v>334</v>
      </c>
      <c r="K18" s="24">
        <v>663</v>
      </c>
    </row>
    <row r="19" spans="2:11" ht="18" thickBot="1" x14ac:dyDescent="0.25">
      <c r="B19" s="6"/>
      <c r="C19" s="20"/>
      <c r="D19" s="6"/>
      <c r="E19" s="6"/>
      <c r="F19" s="6"/>
      <c r="G19" s="6"/>
      <c r="H19" s="6"/>
      <c r="I19" s="6"/>
      <c r="J19" s="6"/>
      <c r="K19" s="6"/>
    </row>
    <row r="20" spans="2:11" x14ac:dyDescent="0.2">
      <c r="C20" s="17"/>
      <c r="D20" s="28" t="s">
        <v>523</v>
      </c>
      <c r="E20" s="10"/>
      <c r="F20" s="10"/>
      <c r="G20" s="10"/>
      <c r="H20" s="10"/>
      <c r="I20" s="12"/>
    </row>
    <row r="21" spans="2:11" x14ac:dyDescent="0.2">
      <c r="C21" s="11" t="s">
        <v>522</v>
      </c>
      <c r="D21" s="10"/>
      <c r="E21" s="11" t="s">
        <v>521</v>
      </c>
      <c r="F21" s="10"/>
      <c r="G21" s="11" t="s">
        <v>520</v>
      </c>
      <c r="H21" s="10"/>
      <c r="I21" s="26" t="s">
        <v>411</v>
      </c>
    </row>
    <row r="22" spans="2:11" x14ac:dyDescent="0.2">
      <c r="B22" s="10"/>
      <c r="C22" s="11" t="s">
        <v>519</v>
      </c>
      <c r="D22" s="11" t="s">
        <v>518</v>
      </c>
      <c r="E22" s="11" t="s">
        <v>519</v>
      </c>
      <c r="F22" s="11" t="s">
        <v>518</v>
      </c>
      <c r="G22" s="11" t="s">
        <v>519</v>
      </c>
      <c r="H22" s="11" t="s">
        <v>518</v>
      </c>
      <c r="I22" s="11" t="s">
        <v>503</v>
      </c>
    </row>
    <row r="23" spans="2:11" x14ac:dyDescent="0.2">
      <c r="C23" s="33" t="s">
        <v>517</v>
      </c>
      <c r="D23" s="32" t="s">
        <v>516</v>
      </c>
      <c r="E23" s="32" t="s">
        <v>517</v>
      </c>
      <c r="F23" s="32" t="s">
        <v>516</v>
      </c>
      <c r="G23" s="32" t="s">
        <v>517</v>
      </c>
      <c r="H23" s="32" t="s">
        <v>516</v>
      </c>
      <c r="I23" s="32" t="s">
        <v>516</v>
      </c>
    </row>
    <row r="24" spans="2:11" x14ac:dyDescent="0.2">
      <c r="B24" s="4" t="s">
        <v>483</v>
      </c>
      <c r="C24" s="16">
        <v>15</v>
      </c>
      <c r="D24" s="15">
        <v>75</v>
      </c>
      <c r="E24" s="15">
        <v>53</v>
      </c>
      <c r="F24" s="15">
        <v>24</v>
      </c>
      <c r="G24" s="15">
        <v>15668</v>
      </c>
      <c r="H24" s="15">
        <v>5025</v>
      </c>
      <c r="I24" s="15">
        <v>11651</v>
      </c>
    </row>
    <row r="25" spans="2:11" x14ac:dyDescent="0.2">
      <c r="B25" s="4" t="s">
        <v>482</v>
      </c>
      <c r="C25" s="16">
        <v>11</v>
      </c>
      <c r="D25" s="15">
        <v>74</v>
      </c>
      <c r="E25" s="15">
        <v>53</v>
      </c>
      <c r="F25" s="15">
        <v>33</v>
      </c>
      <c r="G25" s="15">
        <v>15574</v>
      </c>
      <c r="H25" s="15">
        <v>5062</v>
      </c>
      <c r="I25" s="15">
        <v>11329</v>
      </c>
    </row>
    <row r="26" spans="2:11" x14ac:dyDescent="0.2">
      <c r="B26" s="4" t="s">
        <v>481</v>
      </c>
      <c r="C26" s="16">
        <v>9</v>
      </c>
      <c r="D26" s="15">
        <v>40</v>
      </c>
      <c r="E26" s="15">
        <v>38</v>
      </c>
      <c r="F26" s="15">
        <v>26</v>
      </c>
      <c r="G26" s="15">
        <v>15326</v>
      </c>
      <c r="H26" s="15">
        <v>5086</v>
      </c>
      <c r="I26" s="15">
        <v>10688</v>
      </c>
    </row>
    <row r="27" spans="2:11" x14ac:dyDescent="0.2">
      <c r="B27" s="4" t="s">
        <v>480</v>
      </c>
      <c r="C27" s="16">
        <v>8</v>
      </c>
      <c r="D27" s="15">
        <v>62.4</v>
      </c>
      <c r="E27" s="15">
        <v>36</v>
      </c>
      <c r="F27" s="15">
        <v>23.4</v>
      </c>
      <c r="G27" s="15">
        <v>17729</v>
      </c>
      <c r="H27" s="15">
        <v>5097.3999999999996</v>
      </c>
      <c r="I27" s="15">
        <v>10324.4</v>
      </c>
    </row>
    <row r="28" spans="2:11" x14ac:dyDescent="0.2">
      <c r="B28" s="4" t="s">
        <v>479</v>
      </c>
      <c r="C28" s="16">
        <v>8</v>
      </c>
      <c r="D28" s="15">
        <v>69</v>
      </c>
      <c r="E28" s="15">
        <v>35</v>
      </c>
      <c r="F28" s="15">
        <v>23</v>
      </c>
      <c r="G28" s="15">
        <v>20825</v>
      </c>
      <c r="H28" s="15">
        <v>5227</v>
      </c>
      <c r="I28" s="15">
        <v>10208</v>
      </c>
    </row>
    <row r="29" spans="2:11" x14ac:dyDescent="0.2">
      <c r="B29" s="4" t="s">
        <v>478</v>
      </c>
      <c r="C29" s="16">
        <v>9</v>
      </c>
      <c r="D29" s="15">
        <v>79</v>
      </c>
      <c r="E29" s="15">
        <v>44</v>
      </c>
      <c r="F29" s="15">
        <v>32</v>
      </c>
      <c r="G29" s="15">
        <v>20560</v>
      </c>
      <c r="H29" s="15">
        <v>5337</v>
      </c>
      <c r="I29" s="15">
        <v>9332</v>
      </c>
    </row>
    <row r="30" spans="2:11" x14ac:dyDescent="0.2">
      <c r="B30" s="1" t="s">
        <v>515</v>
      </c>
      <c r="C30" s="30">
        <v>7</v>
      </c>
      <c r="D30" s="24">
        <v>46</v>
      </c>
      <c r="E30" s="24">
        <v>49</v>
      </c>
      <c r="F30" s="24">
        <v>35</v>
      </c>
      <c r="G30" s="24">
        <v>20628</v>
      </c>
      <c r="H30" s="24">
        <v>5294</v>
      </c>
      <c r="I30" s="24">
        <v>8724</v>
      </c>
    </row>
    <row r="31" spans="2:11" ht="18" thickBot="1" x14ac:dyDescent="0.25">
      <c r="B31" s="6"/>
      <c r="C31" s="20"/>
      <c r="D31" s="6"/>
      <c r="E31" s="6"/>
      <c r="F31" s="6"/>
      <c r="G31" s="6"/>
      <c r="H31" s="6"/>
      <c r="I31" s="6"/>
    </row>
    <row r="32" spans="2:11" x14ac:dyDescent="0.2">
      <c r="C32" s="4" t="s">
        <v>514</v>
      </c>
    </row>
    <row r="33" spans="1:1" x14ac:dyDescent="0.2">
      <c r="A33" s="4"/>
    </row>
  </sheetData>
  <phoneticPr fontId="4"/>
  <pageMargins left="0.43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3" transitionEvaluation="1"/>
  <dimension ref="A1:L61"/>
  <sheetViews>
    <sheetView showGridLines="0" topLeftCell="A43" zoomScale="75" workbookViewId="0"/>
  </sheetViews>
  <sheetFormatPr defaultColWidth="9.69921875" defaultRowHeight="17.25" x14ac:dyDescent="0.2"/>
  <cols>
    <col min="1" max="1" width="10.69921875" style="5" customWidth="1"/>
    <col min="2" max="2" width="14.69921875" style="5" customWidth="1"/>
    <col min="3" max="7" width="10.69921875" style="5" customWidth="1"/>
    <col min="8" max="8" width="9.69921875" style="5"/>
    <col min="9" max="9" width="8.69921875" style="5" customWidth="1"/>
    <col min="10" max="16384" width="9.69921875" style="5"/>
  </cols>
  <sheetData>
    <row r="1" spans="1:12" x14ac:dyDescent="0.2">
      <c r="A1" s="4"/>
    </row>
    <row r="6" spans="1:12" x14ac:dyDescent="0.2">
      <c r="E6" s="1" t="s">
        <v>582</v>
      </c>
    </row>
    <row r="7" spans="1:12" x14ac:dyDescent="0.2">
      <c r="C7" s="4" t="s">
        <v>581</v>
      </c>
    </row>
    <row r="8" spans="1:12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6"/>
    </row>
    <row r="9" spans="1:12" x14ac:dyDescent="0.2">
      <c r="C9" s="12"/>
      <c r="E9" s="12"/>
      <c r="F9" s="12"/>
      <c r="G9" s="10"/>
      <c r="H9" s="10"/>
      <c r="I9" s="10"/>
      <c r="J9" s="10"/>
      <c r="K9" s="10"/>
    </row>
    <row r="10" spans="1:12" x14ac:dyDescent="0.2">
      <c r="C10" s="26" t="s">
        <v>580</v>
      </c>
      <c r="E10" s="9" t="s">
        <v>579</v>
      </c>
      <c r="F10" s="12"/>
      <c r="G10" s="26" t="s">
        <v>578</v>
      </c>
      <c r="H10" s="10"/>
      <c r="I10" s="10"/>
      <c r="J10" s="10"/>
      <c r="K10" s="10"/>
    </row>
    <row r="11" spans="1:12" x14ac:dyDescent="0.2">
      <c r="C11" s="11" t="s">
        <v>577</v>
      </c>
      <c r="D11" s="10"/>
      <c r="E11" s="9" t="s">
        <v>576</v>
      </c>
      <c r="F11" s="26" t="s">
        <v>575</v>
      </c>
      <c r="G11" s="26" t="s">
        <v>574</v>
      </c>
      <c r="H11" s="26" t="s">
        <v>573</v>
      </c>
      <c r="I11" s="26" t="s">
        <v>572</v>
      </c>
      <c r="J11" s="42"/>
      <c r="K11" s="10"/>
    </row>
    <row r="12" spans="1:12" x14ac:dyDescent="0.2">
      <c r="C12" s="12"/>
      <c r="D12" s="26" t="s">
        <v>417</v>
      </c>
      <c r="E12" s="9" t="s">
        <v>503</v>
      </c>
      <c r="F12" s="26" t="s">
        <v>547</v>
      </c>
      <c r="G12" s="26" t="s">
        <v>571</v>
      </c>
      <c r="H12" s="26" t="s">
        <v>570</v>
      </c>
      <c r="I12" s="52" t="s">
        <v>569</v>
      </c>
      <c r="J12" s="10"/>
      <c r="K12" s="25" t="s">
        <v>562</v>
      </c>
      <c r="L12" s="12"/>
    </row>
    <row r="13" spans="1:12" x14ac:dyDescent="0.2">
      <c r="B13" s="10"/>
      <c r="C13" s="11" t="s">
        <v>568</v>
      </c>
      <c r="D13" s="11" t="s">
        <v>567</v>
      </c>
      <c r="E13" s="17"/>
      <c r="F13" s="17"/>
      <c r="G13" s="17"/>
      <c r="H13" s="11" t="s">
        <v>367</v>
      </c>
      <c r="I13" s="25" t="s">
        <v>566</v>
      </c>
      <c r="J13" s="25" t="s">
        <v>554</v>
      </c>
      <c r="K13" s="25" t="s">
        <v>566</v>
      </c>
      <c r="L13" s="12"/>
    </row>
    <row r="14" spans="1:12" x14ac:dyDescent="0.2">
      <c r="C14" s="12"/>
      <c r="D14" s="32" t="s">
        <v>177</v>
      </c>
      <c r="E14" s="33" t="s">
        <v>365</v>
      </c>
      <c r="F14" s="33" t="s">
        <v>365</v>
      </c>
      <c r="G14" s="32" t="s">
        <v>365</v>
      </c>
      <c r="I14" s="32" t="s">
        <v>177</v>
      </c>
      <c r="J14" s="32" t="s">
        <v>365</v>
      </c>
      <c r="K14" s="32" t="s">
        <v>177</v>
      </c>
    </row>
    <row r="15" spans="1:12" x14ac:dyDescent="0.2">
      <c r="B15" s="4" t="s">
        <v>536</v>
      </c>
      <c r="C15" s="16">
        <v>12551</v>
      </c>
      <c r="D15" s="15">
        <v>170300</v>
      </c>
      <c r="E15" s="16">
        <v>7516.7</v>
      </c>
      <c r="F15" s="13">
        <f>G15+K32+D49+F49+G49</f>
        <v>10235.358</v>
      </c>
      <c r="G15" s="14">
        <f>J15+G32+H32+I32</f>
        <v>8685.3389999999999</v>
      </c>
      <c r="H15" s="15">
        <v>15718</v>
      </c>
      <c r="I15" s="15">
        <v>6878</v>
      </c>
      <c r="J15" s="14">
        <f>C32+D32</f>
        <v>8582.8760000000002</v>
      </c>
      <c r="K15" s="15">
        <v>6499</v>
      </c>
    </row>
    <row r="16" spans="1:12" x14ac:dyDescent="0.2">
      <c r="B16" s="4" t="s">
        <v>535</v>
      </c>
      <c r="C16" s="16">
        <v>14452</v>
      </c>
      <c r="D16" s="15">
        <v>184112</v>
      </c>
      <c r="E16" s="16">
        <v>9297.3960000000006</v>
      </c>
      <c r="F16" s="13">
        <f>G16+K33+D50+F50+G50</f>
        <v>8224.3019999999997</v>
      </c>
      <c r="G16" s="14">
        <f>J16+G33+H33+I33</f>
        <v>6964.482</v>
      </c>
      <c r="H16" s="15">
        <v>12192</v>
      </c>
      <c r="I16" s="15">
        <v>4958</v>
      </c>
      <c r="J16" s="14">
        <f>C33+D33</f>
        <v>6874.9859999999999</v>
      </c>
      <c r="K16" s="15">
        <v>4826</v>
      </c>
    </row>
    <row r="17" spans="2:11" x14ac:dyDescent="0.2">
      <c r="C17" s="12"/>
      <c r="E17" s="12"/>
      <c r="F17" s="12"/>
    </row>
    <row r="18" spans="2:11" x14ac:dyDescent="0.2">
      <c r="B18" s="4" t="s">
        <v>534</v>
      </c>
      <c r="C18" s="16">
        <v>15349</v>
      </c>
      <c r="D18" s="15">
        <v>195721</v>
      </c>
      <c r="E18" s="16">
        <v>8775.9057790000006</v>
      </c>
      <c r="F18" s="13">
        <f>G18+K35+D52+F52+G52</f>
        <v>11768.935999999998</v>
      </c>
      <c r="G18" s="14">
        <f>J18+G35+H35+I35</f>
        <v>10190.260999999999</v>
      </c>
      <c r="H18" s="15">
        <v>15771</v>
      </c>
      <c r="I18" s="15">
        <v>6361</v>
      </c>
      <c r="J18" s="14">
        <f>C35+D35</f>
        <v>10091.841999999999</v>
      </c>
      <c r="K18" s="15">
        <v>6272</v>
      </c>
    </row>
    <row r="19" spans="2:11" x14ac:dyDescent="0.2">
      <c r="B19" s="4" t="s">
        <v>482</v>
      </c>
      <c r="C19" s="16">
        <v>15623</v>
      </c>
      <c r="D19" s="15">
        <v>197525</v>
      </c>
      <c r="E19" s="16">
        <v>8874.8716590000004</v>
      </c>
      <c r="F19" s="13">
        <f>G19+K36+D53+F53+G53</f>
        <v>12547.044000000002</v>
      </c>
      <c r="G19" s="14">
        <f>J19+G36+H36+I36</f>
        <v>10897.548000000001</v>
      </c>
      <c r="H19" s="15">
        <v>16191</v>
      </c>
      <c r="I19" s="15">
        <v>6608</v>
      </c>
      <c r="J19" s="14">
        <f>C36+D36</f>
        <v>10798.897000000001</v>
      </c>
      <c r="K19" s="15">
        <v>6539</v>
      </c>
    </row>
    <row r="20" spans="2:11" x14ac:dyDescent="0.2">
      <c r="B20" s="4" t="s">
        <v>481</v>
      </c>
      <c r="C20" s="16">
        <v>15944</v>
      </c>
      <c r="D20" s="15">
        <v>198637</v>
      </c>
      <c r="E20" s="16">
        <v>8953.1525779999993</v>
      </c>
      <c r="F20" s="13">
        <f>G20+K37+D54+F54+G54</f>
        <v>14906.834000000001</v>
      </c>
      <c r="G20" s="14">
        <f>J20+G37+H37+I37</f>
        <v>12979.269999999999</v>
      </c>
      <c r="H20" s="15">
        <v>17441</v>
      </c>
      <c r="I20" s="15">
        <v>7529</v>
      </c>
      <c r="J20" s="14">
        <f>C37+D37</f>
        <v>12883.405999999999</v>
      </c>
      <c r="K20" s="15">
        <v>7450</v>
      </c>
    </row>
    <row r="21" spans="2:11" x14ac:dyDescent="0.2">
      <c r="C21" s="12"/>
      <c r="E21" s="12"/>
      <c r="F21" s="12"/>
    </row>
    <row r="22" spans="2:11" x14ac:dyDescent="0.2">
      <c r="B22" s="4" t="s">
        <v>480</v>
      </c>
      <c r="C22" s="16">
        <v>16325</v>
      </c>
      <c r="D22" s="15">
        <v>199023</v>
      </c>
      <c r="E22" s="16">
        <v>9048.5207530000007</v>
      </c>
      <c r="F22" s="13">
        <f>G22+K39+D56+F56+G56</f>
        <v>15723.300999999999</v>
      </c>
      <c r="G22" s="14">
        <f>J22+G39+H39+I39</f>
        <v>13703.020999999999</v>
      </c>
      <c r="H22" s="15">
        <v>17726</v>
      </c>
      <c r="I22" s="15">
        <v>7857</v>
      </c>
      <c r="J22" s="14">
        <f>C39+D39</f>
        <v>13598.056999999999</v>
      </c>
      <c r="K22" s="15">
        <v>7733</v>
      </c>
    </row>
    <row r="23" spans="2:11" x14ac:dyDescent="0.2">
      <c r="B23" s="4" t="s">
        <v>479</v>
      </c>
      <c r="C23" s="16">
        <v>16592</v>
      </c>
      <c r="D23" s="15">
        <v>198055</v>
      </c>
      <c r="E23" s="16">
        <v>9127.3814189999994</v>
      </c>
      <c r="F23" s="13">
        <f>G23+K40+D57+F57+G57-2</f>
        <v>16189.832000000002</v>
      </c>
      <c r="G23" s="14">
        <f>J23+G40+H40+I40</f>
        <v>14170.122000000001</v>
      </c>
      <c r="H23" s="15">
        <v>18685</v>
      </c>
      <c r="I23" s="15">
        <v>8042</v>
      </c>
      <c r="J23" s="14">
        <f>C40+D40</f>
        <v>14087.351000000001</v>
      </c>
      <c r="K23" s="15">
        <v>7848</v>
      </c>
    </row>
    <row r="24" spans="2:11" x14ac:dyDescent="0.2">
      <c r="B24" s="1" t="s">
        <v>533</v>
      </c>
      <c r="C24" s="30">
        <v>16649</v>
      </c>
      <c r="D24" s="24">
        <v>195767</v>
      </c>
      <c r="E24" s="30">
        <v>9067.6513639999994</v>
      </c>
      <c r="F24" s="3">
        <f>G24+K41+D58+F58+G58-9</f>
        <v>17952.936000000002</v>
      </c>
      <c r="G24" s="2">
        <f>J24+G41+H41+I41</f>
        <v>15850.842999999999</v>
      </c>
      <c r="H24" s="24">
        <v>18777</v>
      </c>
      <c r="I24" s="24">
        <v>8859</v>
      </c>
      <c r="J24" s="2">
        <f>C41+D41</f>
        <v>15752.569</v>
      </c>
      <c r="K24" s="24">
        <v>8610</v>
      </c>
    </row>
    <row r="25" spans="2:11" ht="18" thickBot="1" x14ac:dyDescent="0.25">
      <c r="B25" s="6"/>
      <c r="C25" s="20"/>
      <c r="D25" s="6"/>
      <c r="E25" s="20"/>
      <c r="F25" s="20"/>
      <c r="G25" s="6"/>
      <c r="H25" s="6"/>
      <c r="I25" s="6"/>
      <c r="J25" s="6"/>
      <c r="K25" s="6"/>
    </row>
    <row r="26" spans="2:11" x14ac:dyDescent="0.2">
      <c r="C26" s="17"/>
      <c r="D26" s="10"/>
      <c r="E26" s="10"/>
      <c r="F26" s="28" t="s">
        <v>553</v>
      </c>
      <c r="G26" s="10"/>
      <c r="H26" s="10"/>
      <c r="I26" s="10"/>
      <c r="J26" s="10"/>
      <c r="K26" s="10"/>
    </row>
    <row r="27" spans="2:11" x14ac:dyDescent="0.2">
      <c r="C27" s="17"/>
      <c r="D27" s="10"/>
      <c r="E27" s="28" t="s">
        <v>565</v>
      </c>
      <c r="F27" s="10"/>
      <c r="G27" s="10"/>
      <c r="H27" s="10"/>
      <c r="I27" s="10"/>
      <c r="J27" s="12"/>
    </row>
    <row r="28" spans="2:11" x14ac:dyDescent="0.2">
      <c r="C28" s="11" t="s">
        <v>564</v>
      </c>
      <c r="D28" s="10"/>
      <c r="E28" s="10"/>
      <c r="F28" s="10"/>
      <c r="G28" s="12"/>
      <c r="H28" s="12"/>
      <c r="I28" s="12"/>
      <c r="J28" s="11" t="s">
        <v>563</v>
      </c>
      <c r="K28" s="10"/>
    </row>
    <row r="29" spans="2:11" x14ac:dyDescent="0.2">
      <c r="C29" s="11" t="s">
        <v>562</v>
      </c>
      <c r="D29" s="26" t="s">
        <v>561</v>
      </c>
      <c r="E29" s="10"/>
      <c r="F29" s="10"/>
      <c r="G29" s="9" t="s">
        <v>560</v>
      </c>
      <c r="H29" s="26" t="s">
        <v>559</v>
      </c>
      <c r="I29" s="9" t="s">
        <v>558</v>
      </c>
      <c r="J29" s="12"/>
      <c r="K29" s="12"/>
    </row>
    <row r="30" spans="2:11" x14ac:dyDescent="0.2">
      <c r="B30" s="10"/>
      <c r="C30" s="11" t="s">
        <v>554</v>
      </c>
      <c r="D30" s="11" t="s">
        <v>547</v>
      </c>
      <c r="E30" s="25" t="s">
        <v>557</v>
      </c>
      <c r="F30" s="25" t="s">
        <v>556</v>
      </c>
      <c r="G30" s="25" t="s">
        <v>539</v>
      </c>
      <c r="H30" s="17"/>
      <c r="I30" s="17"/>
      <c r="J30" s="11" t="s">
        <v>555</v>
      </c>
      <c r="K30" s="11" t="s">
        <v>554</v>
      </c>
    </row>
    <row r="31" spans="2:11" x14ac:dyDescent="0.2">
      <c r="C31" s="33" t="s">
        <v>365</v>
      </c>
      <c r="D31" s="49" t="s">
        <v>365</v>
      </c>
      <c r="E31" s="49" t="s">
        <v>365</v>
      </c>
      <c r="F31" s="32" t="s">
        <v>365</v>
      </c>
      <c r="G31" s="32" t="s">
        <v>365</v>
      </c>
      <c r="H31" s="32" t="s">
        <v>365</v>
      </c>
      <c r="I31" s="32" t="s">
        <v>365</v>
      </c>
      <c r="J31" s="32" t="s">
        <v>177</v>
      </c>
      <c r="K31" s="32" t="s">
        <v>365</v>
      </c>
    </row>
    <row r="32" spans="2:11" x14ac:dyDescent="0.2">
      <c r="B32" s="4" t="s">
        <v>536</v>
      </c>
      <c r="C32" s="16">
        <v>7912.2579999999998</v>
      </c>
      <c r="D32" s="14">
        <f>E32+F32</f>
        <v>670.61799999999994</v>
      </c>
      <c r="E32" s="15">
        <v>509.41199999999998</v>
      </c>
      <c r="F32" s="15">
        <v>161.20599999999999</v>
      </c>
      <c r="G32" s="15">
        <v>23.649000000000001</v>
      </c>
      <c r="H32" s="19" t="s">
        <v>282</v>
      </c>
      <c r="I32" s="15">
        <v>78.813999999999993</v>
      </c>
      <c r="J32" s="19" t="s">
        <v>266</v>
      </c>
      <c r="K32" s="15">
        <v>294.01900000000001</v>
      </c>
    </row>
    <row r="33" spans="2:11" x14ac:dyDescent="0.2">
      <c r="B33" s="4" t="s">
        <v>535</v>
      </c>
      <c r="C33" s="16">
        <f>6631.144-0.474</f>
        <v>6630.67</v>
      </c>
      <c r="D33" s="14">
        <f>E33+F33</f>
        <v>244.316</v>
      </c>
      <c r="E33" s="15">
        <v>75.233000000000004</v>
      </c>
      <c r="F33" s="15">
        <v>169.083</v>
      </c>
      <c r="G33" s="15">
        <v>27.995000000000001</v>
      </c>
      <c r="H33" s="19" t="s">
        <v>282</v>
      </c>
      <c r="I33" s="15">
        <v>61.500999999999998</v>
      </c>
      <c r="J33" s="15">
        <v>386</v>
      </c>
      <c r="K33" s="15">
        <v>188.54599999999999</v>
      </c>
    </row>
    <row r="34" spans="2:11" x14ac:dyDescent="0.2">
      <c r="C34" s="12"/>
    </row>
    <row r="35" spans="2:11" x14ac:dyDescent="0.2">
      <c r="B35" s="4" t="s">
        <v>534</v>
      </c>
      <c r="C35" s="16">
        <v>9899.14</v>
      </c>
      <c r="D35" s="14">
        <f>E35+F35</f>
        <v>192.702</v>
      </c>
      <c r="E35" s="15">
        <v>67.37</v>
      </c>
      <c r="F35" s="15">
        <v>125.33199999999999</v>
      </c>
      <c r="G35" s="15">
        <v>26.027999999999999</v>
      </c>
      <c r="H35" s="19" t="s">
        <v>282</v>
      </c>
      <c r="I35" s="15">
        <v>72.391000000000005</v>
      </c>
      <c r="J35" s="15">
        <v>687</v>
      </c>
      <c r="K35" s="15">
        <v>402.59500000000003</v>
      </c>
    </row>
    <row r="36" spans="2:11" x14ac:dyDescent="0.2">
      <c r="B36" s="4" t="s">
        <v>482</v>
      </c>
      <c r="C36" s="16">
        <v>10626.768</v>
      </c>
      <c r="D36" s="14">
        <f>E36+F36</f>
        <v>172.12899999999999</v>
      </c>
      <c r="E36" s="15">
        <v>53.680999999999997</v>
      </c>
      <c r="F36" s="15">
        <v>118.44799999999999</v>
      </c>
      <c r="G36" s="15">
        <v>28.581</v>
      </c>
      <c r="H36" s="19" t="s">
        <v>282</v>
      </c>
      <c r="I36" s="15">
        <v>70.069999999999993</v>
      </c>
      <c r="J36" s="15">
        <v>677</v>
      </c>
      <c r="K36" s="15">
        <v>398.73599999999999</v>
      </c>
    </row>
    <row r="37" spans="2:11" x14ac:dyDescent="0.2">
      <c r="B37" s="4" t="s">
        <v>481</v>
      </c>
      <c r="C37" s="16">
        <v>12684.578</v>
      </c>
      <c r="D37" s="14">
        <f>E37+F37</f>
        <v>198.828</v>
      </c>
      <c r="E37" s="15">
        <v>52.991999999999997</v>
      </c>
      <c r="F37" s="15">
        <v>145.83600000000001</v>
      </c>
      <c r="G37" s="15">
        <v>35.115000000000002</v>
      </c>
      <c r="H37" s="19" t="s">
        <v>282</v>
      </c>
      <c r="I37" s="15">
        <v>60.749000000000002</v>
      </c>
      <c r="J37" s="15">
        <v>736</v>
      </c>
      <c r="K37" s="15">
        <v>479.858</v>
      </c>
    </row>
    <row r="38" spans="2:11" x14ac:dyDescent="0.2">
      <c r="C38" s="12"/>
    </row>
    <row r="39" spans="2:11" x14ac:dyDescent="0.2">
      <c r="B39" s="4" t="s">
        <v>480</v>
      </c>
      <c r="C39" s="16">
        <v>13265.478999999999</v>
      </c>
      <c r="D39" s="14">
        <f>E39+F39</f>
        <v>332.57799999999997</v>
      </c>
      <c r="E39" s="15">
        <v>119.753</v>
      </c>
      <c r="F39" s="15">
        <v>212.82499999999999</v>
      </c>
      <c r="G39" s="15">
        <v>43.256</v>
      </c>
      <c r="H39" s="19" t="s">
        <v>282</v>
      </c>
      <c r="I39" s="15">
        <v>61.707999999999998</v>
      </c>
      <c r="J39" s="15">
        <v>807</v>
      </c>
      <c r="K39" s="15">
        <v>554.24599999999998</v>
      </c>
    </row>
    <row r="40" spans="2:11" x14ac:dyDescent="0.2">
      <c r="B40" s="4" t="s">
        <v>479</v>
      </c>
      <c r="C40" s="16">
        <v>13534.01</v>
      </c>
      <c r="D40" s="14">
        <f>E40+F40</f>
        <v>553.34100000000001</v>
      </c>
      <c r="E40" s="15">
        <v>419.048</v>
      </c>
      <c r="F40" s="15">
        <v>134.29300000000001</v>
      </c>
      <c r="G40" s="15">
        <v>38.914000000000001</v>
      </c>
      <c r="H40" s="19" t="s">
        <v>282</v>
      </c>
      <c r="I40" s="15">
        <v>43.856999999999999</v>
      </c>
      <c r="J40" s="15">
        <v>877</v>
      </c>
      <c r="K40" s="15">
        <v>609.97699999999998</v>
      </c>
    </row>
    <row r="41" spans="2:11" x14ac:dyDescent="0.2">
      <c r="B41" s="1" t="s">
        <v>533</v>
      </c>
      <c r="C41" s="30">
        <v>15057.438</v>
      </c>
      <c r="D41" s="2">
        <f>E41+F41</f>
        <v>695.13099999999997</v>
      </c>
      <c r="E41" s="24">
        <v>517.56200000000001</v>
      </c>
      <c r="F41" s="24">
        <v>177.56899999999999</v>
      </c>
      <c r="G41" s="24">
        <v>47.006</v>
      </c>
      <c r="H41" s="35" t="s">
        <v>282</v>
      </c>
      <c r="I41" s="24">
        <v>51.268000000000001</v>
      </c>
      <c r="J41" s="24">
        <v>1049</v>
      </c>
      <c r="K41" s="24">
        <v>743.74699999999996</v>
      </c>
    </row>
    <row r="42" spans="2:11" ht="18" thickBot="1" x14ac:dyDescent="0.25">
      <c r="B42" s="6"/>
      <c r="C42" s="20"/>
      <c r="D42" s="6"/>
      <c r="E42" s="6"/>
      <c r="F42" s="6"/>
      <c r="G42" s="6"/>
      <c r="H42" s="6"/>
      <c r="I42" s="6"/>
      <c r="J42" s="6"/>
      <c r="K42" s="6"/>
    </row>
    <row r="43" spans="2:11" x14ac:dyDescent="0.2">
      <c r="C43" s="17"/>
      <c r="D43" s="10"/>
      <c r="E43" s="10"/>
      <c r="F43" s="28" t="s">
        <v>553</v>
      </c>
      <c r="G43" s="10"/>
      <c r="H43" s="10"/>
      <c r="I43" s="10"/>
      <c r="J43" s="10"/>
      <c r="K43" s="10"/>
    </row>
    <row r="44" spans="2:11" x14ac:dyDescent="0.2">
      <c r="C44" s="12"/>
      <c r="E44" s="12"/>
      <c r="G44" s="26" t="s">
        <v>552</v>
      </c>
      <c r="H44" s="42"/>
    </row>
    <row r="45" spans="2:11" x14ac:dyDescent="0.2">
      <c r="C45" s="11" t="s">
        <v>551</v>
      </c>
      <c r="D45" s="10"/>
      <c r="E45" s="11" t="s">
        <v>550</v>
      </c>
      <c r="F45" s="10"/>
      <c r="G45" s="12"/>
      <c r="H45" s="28" t="s">
        <v>549</v>
      </c>
      <c r="I45" s="10"/>
      <c r="J45" s="10"/>
      <c r="K45" s="10"/>
    </row>
    <row r="46" spans="2:11" x14ac:dyDescent="0.2">
      <c r="C46" s="12"/>
      <c r="D46" s="12"/>
      <c r="E46" s="9" t="s">
        <v>548</v>
      </c>
      <c r="F46" s="12"/>
      <c r="G46" s="26" t="s">
        <v>547</v>
      </c>
      <c r="H46" s="9" t="s">
        <v>546</v>
      </c>
      <c r="I46" s="9" t="s">
        <v>545</v>
      </c>
      <c r="J46" s="12"/>
      <c r="K46" s="9" t="s">
        <v>544</v>
      </c>
    </row>
    <row r="47" spans="2:11" x14ac:dyDescent="0.2">
      <c r="B47" s="10"/>
      <c r="C47" s="25" t="s">
        <v>543</v>
      </c>
      <c r="D47" s="25" t="s">
        <v>541</v>
      </c>
      <c r="E47" s="25" t="s">
        <v>542</v>
      </c>
      <c r="F47" s="25" t="s">
        <v>541</v>
      </c>
      <c r="G47" s="17"/>
      <c r="H47" s="25" t="s">
        <v>540</v>
      </c>
      <c r="I47" s="25" t="s">
        <v>539</v>
      </c>
      <c r="J47" s="25" t="s">
        <v>538</v>
      </c>
      <c r="K47" s="25" t="s">
        <v>537</v>
      </c>
    </row>
    <row r="48" spans="2:11" x14ac:dyDescent="0.2">
      <c r="C48" s="33" t="s">
        <v>177</v>
      </c>
      <c r="D48" s="32" t="s">
        <v>365</v>
      </c>
      <c r="E48" s="32" t="s">
        <v>177</v>
      </c>
      <c r="F48" s="32" t="s">
        <v>365</v>
      </c>
      <c r="G48" s="32" t="s">
        <v>365</v>
      </c>
      <c r="H48" s="32" t="s">
        <v>365</v>
      </c>
      <c r="I48" s="32" t="s">
        <v>365</v>
      </c>
      <c r="J48" s="32" t="s">
        <v>365</v>
      </c>
      <c r="K48" s="32" t="s">
        <v>365</v>
      </c>
    </row>
    <row r="49" spans="1:11" x14ac:dyDescent="0.2">
      <c r="B49" s="4" t="s">
        <v>536</v>
      </c>
      <c r="C49" s="18" t="s">
        <v>266</v>
      </c>
      <c r="D49" s="15">
        <v>418</v>
      </c>
      <c r="E49" s="15">
        <v>1167</v>
      </c>
      <c r="F49" s="15">
        <v>462</v>
      </c>
      <c r="G49" s="14">
        <f>H49+I49+J49+K49</f>
        <v>376</v>
      </c>
      <c r="H49" s="15">
        <v>11</v>
      </c>
      <c r="I49" s="15">
        <v>365</v>
      </c>
      <c r="J49" s="19" t="s">
        <v>282</v>
      </c>
      <c r="K49" s="19" t="s">
        <v>282</v>
      </c>
    </row>
    <row r="50" spans="1:11" x14ac:dyDescent="0.2">
      <c r="B50" s="4" t="s">
        <v>535</v>
      </c>
      <c r="C50" s="16">
        <v>1398</v>
      </c>
      <c r="D50" s="15">
        <v>354.74900000000002</v>
      </c>
      <c r="E50" s="15">
        <v>520</v>
      </c>
      <c r="F50" s="15">
        <v>244.167</v>
      </c>
      <c r="G50" s="14">
        <f>H50+I50+J50+K50</f>
        <v>472.358</v>
      </c>
      <c r="H50" s="15">
        <v>13.241</v>
      </c>
      <c r="I50" s="15">
        <v>458.74700000000001</v>
      </c>
      <c r="J50" s="15">
        <v>0.27600000000000002</v>
      </c>
      <c r="K50" s="15">
        <v>9.4E-2</v>
      </c>
    </row>
    <row r="51" spans="1:11" x14ac:dyDescent="0.2">
      <c r="C51" s="12"/>
    </row>
    <row r="52" spans="1:11" x14ac:dyDescent="0.2">
      <c r="B52" s="4" t="s">
        <v>534</v>
      </c>
      <c r="C52" s="16">
        <v>1054</v>
      </c>
      <c r="D52" s="15">
        <v>286.13799999999998</v>
      </c>
      <c r="E52" s="15">
        <v>357</v>
      </c>
      <c r="F52" s="15">
        <v>192.417</v>
      </c>
      <c r="G52" s="14">
        <f>H52+I52+J52+K52</f>
        <v>697.52499999999998</v>
      </c>
      <c r="H52" s="15">
        <v>14.558</v>
      </c>
      <c r="I52" s="15">
        <v>682.96699999999998</v>
      </c>
      <c r="J52" s="19" t="s">
        <v>282</v>
      </c>
      <c r="K52" s="19" t="s">
        <v>282</v>
      </c>
    </row>
    <row r="53" spans="1:11" x14ac:dyDescent="0.2">
      <c r="B53" s="4" t="s">
        <v>482</v>
      </c>
      <c r="C53" s="16">
        <v>858</v>
      </c>
      <c r="D53" s="15">
        <v>219.39599999999999</v>
      </c>
      <c r="E53" s="15">
        <v>357</v>
      </c>
      <c r="F53" s="15">
        <v>211.696</v>
      </c>
      <c r="G53" s="14">
        <f>H53+I53+J53+K53</f>
        <v>819.66800000000001</v>
      </c>
      <c r="H53" s="15">
        <v>11.366</v>
      </c>
      <c r="I53" s="15">
        <v>808.28200000000004</v>
      </c>
      <c r="J53" s="19" t="s">
        <v>282</v>
      </c>
      <c r="K53" s="15">
        <v>0.02</v>
      </c>
    </row>
    <row r="54" spans="1:11" x14ac:dyDescent="0.2">
      <c r="B54" s="4" t="s">
        <v>481</v>
      </c>
      <c r="C54" s="16">
        <v>498</v>
      </c>
      <c r="D54" s="15">
        <v>115.244</v>
      </c>
      <c r="E54" s="15">
        <v>222</v>
      </c>
      <c r="F54" s="15">
        <v>151.89599999999999</v>
      </c>
      <c r="G54" s="14">
        <f>H54+I54+J54+K54</f>
        <v>1180.566</v>
      </c>
      <c r="H54" s="15">
        <v>14.983000000000001</v>
      </c>
      <c r="I54" s="15">
        <v>1164.8420000000001</v>
      </c>
      <c r="J54" s="15">
        <v>0.74099999999999999</v>
      </c>
      <c r="K54" s="19" t="s">
        <v>282</v>
      </c>
    </row>
    <row r="55" spans="1:11" x14ac:dyDescent="0.2">
      <c r="C55" s="12"/>
    </row>
    <row r="56" spans="1:11" x14ac:dyDescent="0.2">
      <c r="B56" s="4" t="s">
        <v>480</v>
      </c>
      <c r="C56" s="16">
        <v>531</v>
      </c>
      <c r="D56" s="15">
        <v>131.03100000000001</v>
      </c>
      <c r="E56" s="15">
        <v>65</v>
      </c>
      <c r="F56" s="15">
        <v>37.703000000000003</v>
      </c>
      <c r="G56" s="14">
        <f>H56+I56+J56+K56</f>
        <v>1297.3000000000002</v>
      </c>
      <c r="H56" s="15">
        <v>25.872</v>
      </c>
      <c r="I56" s="15">
        <v>1271.4280000000001</v>
      </c>
      <c r="J56" s="19" t="s">
        <v>282</v>
      </c>
      <c r="K56" s="19" t="s">
        <v>282</v>
      </c>
    </row>
    <row r="57" spans="1:11" x14ac:dyDescent="0.2">
      <c r="B57" s="4" t="s">
        <v>479</v>
      </c>
      <c r="C57" s="16">
        <v>488</v>
      </c>
      <c r="D57" s="15">
        <v>115.91800000000001</v>
      </c>
      <c r="E57" s="15">
        <v>54</v>
      </c>
      <c r="F57" s="15">
        <v>32.33</v>
      </c>
      <c r="G57" s="14">
        <f>H57+I57+J57+K57</f>
        <v>1263.4849999999999</v>
      </c>
      <c r="H57" s="15">
        <v>11.897</v>
      </c>
      <c r="I57" s="15">
        <v>1251.5609999999999</v>
      </c>
      <c r="J57" s="19" t="s">
        <v>282</v>
      </c>
      <c r="K57" s="15">
        <v>2.7E-2</v>
      </c>
    </row>
    <row r="58" spans="1:11" x14ac:dyDescent="0.2">
      <c r="B58" s="1" t="s">
        <v>533</v>
      </c>
      <c r="C58" s="30">
        <v>358</v>
      </c>
      <c r="D58" s="24">
        <v>86.822000000000003</v>
      </c>
      <c r="E58" s="24">
        <v>46</v>
      </c>
      <c r="F58" s="24">
        <v>26.908000000000001</v>
      </c>
      <c r="G58" s="2">
        <f>H58+I58+J58+K58</f>
        <v>1253.616</v>
      </c>
      <c r="H58" s="24">
        <v>15.617000000000001</v>
      </c>
      <c r="I58" s="24">
        <v>1237.644</v>
      </c>
      <c r="J58" s="24">
        <v>0.28899999999999998</v>
      </c>
      <c r="K58" s="24">
        <v>6.6000000000000003E-2</v>
      </c>
    </row>
    <row r="59" spans="1:11" ht="18" thickBot="1" x14ac:dyDescent="0.25">
      <c r="B59" s="6"/>
      <c r="C59" s="20"/>
      <c r="D59" s="6"/>
      <c r="E59" s="6"/>
      <c r="F59" s="6"/>
      <c r="G59" s="6"/>
      <c r="H59" s="6"/>
      <c r="I59" s="6"/>
      <c r="J59" s="6"/>
      <c r="K59" s="6"/>
    </row>
    <row r="60" spans="1:11" x14ac:dyDescent="0.2">
      <c r="C60" s="4" t="s">
        <v>532</v>
      </c>
    </row>
    <row r="61" spans="1:11" x14ac:dyDescent="0.2">
      <c r="A61" s="4"/>
    </row>
  </sheetData>
  <phoneticPr fontId="4"/>
  <pageMargins left="0.32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7"/>
  <sheetViews>
    <sheetView showGridLines="0" zoomScale="75" workbookViewId="0"/>
  </sheetViews>
  <sheetFormatPr defaultColWidth="9.69921875" defaultRowHeight="17.25" x14ac:dyDescent="0.2"/>
  <cols>
    <col min="1" max="1" width="10.69921875" style="5" customWidth="1"/>
    <col min="2" max="2" width="14.69921875" style="5" customWidth="1"/>
    <col min="3" max="3" width="9.69921875" style="5"/>
    <col min="4" max="4" width="10.69921875" style="5" customWidth="1"/>
    <col min="5" max="5" width="9.69921875" style="5"/>
    <col min="6" max="7" width="10.69921875" style="5" customWidth="1"/>
    <col min="8" max="8" width="8.69921875" style="5" customWidth="1"/>
    <col min="9" max="10" width="10.69921875" style="5" customWidth="1"/>
    <col min="11" max="16384" width="9.69921875" style="5"/>
  </cols>
  <sheetData>
    <row r="1" spans="1:11" x14ac:dyDescent="0.2">
      <c r="A1" s="4"/>
    </row>
    <row r="6" spans="1:11" x14ac:dyDescent="0.2">
      <c r="E6" s="1" t="s">
        <v>610</v>
      </c>
    </row>
    <row r="7" spans="1:11" ht="18" thickBot="1" x14ac:dyDescent="0.25">
      <c r="B7" s="6"/>
      <c r="C7" s="6"/>
      <c r="D7" s="7" t="s">
        <v>609</v>
      </c>
      <c r="E7" s="6"/>
      <c r="F7" s="6"/>
      <c r="G7" s="6"/>
      <c r="H7" s="6"/>
      <c r="I7" s="6"/>
      <c r="J7" s="6"/>
      <c r="K7" s="6"/>
    </row>
    <row r="8" spans="1:11" x14ac:dyDescent="0.2">
      <c r="C8" s="17"/>
      <c r="D8" s="10"/>
      <c r="E8" s="28" t="s">
        <v>608</v>
      </c>
      <c r="F8" s="10"/>
      <c r="G8" s="10"/>
      <c r="H8" s="17"/>
      <c r="I8" s="28" t="s">
        <v>607</v>
      </c>
      <c r="J8" s="10"/>
      <c r="K8" s="12"/>
    </row>
    <row r="9" spans="1:11" x14ac:dyDescent="0.2">
      <c r="C9" s="26" t="s">
        <v>606</v>
      </c>
      <c r="D9" s="11" t="s">
        <v>605</v>
      </c>
      <c r="E9" s="10"/>
      <c r="F9" s="11" t="s">
        <v>604</v>
      </c>
      <c r="G9" s="10"/>
      <c r="H9" s="26" t="s">
        <v>603</v>
      </c>
      <c r="I9" s="26" t="s">
        <v>602</v>
      </c>
      <c r="J9" s="26" t="s">
        <v>601</v>
      </c>
      <c r="K9" s="33" t="s">
        <v>576</v>
      </c>
    </row>
    <row r="10" spans="1:11" x14ac:dyDescent="0.2">
      <c r="B10" s="10"/>
      <c r="C10" s="11" t="s">
        <v>600</v>
      </c>
      <c r="D10" s="11" t="s">
        <v>343</v>
      </c>
      <c r="E10" s="25" t="s">
        <v>599</v>
      </c>
      <c r="F10" s="11" t="s">
        <v>343</v>
      </c>
      <c r="G10" s="11" t="s">
        <v>599</v>
      </c>
      <c r="H10" s="11" t="s">
        <v>598</v>
      </c>
      <c r="I10" s="25" t="s">
        <v>597</v>
      </c>
      <c r="J10" s="11" t="s">
        <v>596</v>
      </c>
      <c r="K10" s="11" t="s">
        <v>595</v>
      </c>
    </row>
    <row r="11" spans="1:11" x14ac:dyDescent="0.2">
      <c r="C11" s="33" t="s">
        <v>177</v>
      </c>
      <c r="D11" s="32" t="s">
        <v>177</v>
      </c>
      <c r="E11" s="32" t="s">
        <v>177</v>
      </c>
      <c r="F11" s="32" t="s">
        <v>338</v>
      </c>
      <c r="G11" s="32" t="s">
        <v>338</v>
      </c>
      <c r="H11" s="32" t="s">
        <v>177</v>
      </c>
      <c r="I11" s="32" t="s">
        <v>177</v>
      </c>
      <c r="J11" s="32" t="s">
        <v>338</v>
      </c>
      <c r="K11" s="32" t="s">
        <v>365</v>
      </c>
    </row>
    <row r="12" spans="1:11" x14ac:dyDescent="0.2">
      <c r="B12" s="4" t="s">
        <v>536</v>
      </c>
      <c r="C12" s="16">
        <v>202</v>
      </c>
      <c r="D12" s="15">
        <v>2131</v>
      </c>
      <c r="E12" s="15">
        <v>125</v>
      </c>
      <c r="F12" s="15">
        <v>224320</v>
      </c>
      <c r="G12" s="15">
        <v>256200</v>
      </c>
      <c r="H12" s="15">
        <v>133</v>
      </c>
      <c r="I12" s="15">
        <v>1060</v>
      </c>
      <c r="J12" s="15">
        <v>261406</v>
      </c>
      <c r="K12" s="15">
        <v>1697</v>
      </c>
    </row>
    <row r="13" spans="1:11" x14ac:dyDescent="0.2">
      <c r="B13" s="4" t="s">
        <v>535</v>
      </c>
      <c r="C13" s="16">
        <v>181</v>
      </c>
      <c r="D13" s="15">
        <v>1756</v>
      </c>
      <c r="E13" s="15">
        <v>75</v>
      </c>
      <c r="F13" s="15">
        <v>258581</v>
      </c>
      <c r="G13" s="15">
        <v>264648</v>
      </c>
      <c r="H13" s="15">
        <v>118</v>
      </c>
      <c r="I13" s="15">
        <v>870</v>
      </c>
      <c r="J13" s="15">
        <v>297807</v>
      </c>
      <c r="K13" s="15">
        <v>999</v>
      </c>
    </row>
    <row r="14" spans="1:11" x14ac:dyDescent="0.2">
      <c r="C14" s="12"/>
    </row>
    <row r="15" spans="1:11" x14ac:dyDescent="0.2">
      <c r="B15" s="4" t="s">
        <v>534</v>
      </c>
      <c r="C15" s="16">
        <v>165</v>
      </c>
      <c r="D15" s="15">
        <v>1380</v>
      </c>
      <c r="E15" s="15">
        <v>58</v>
      </c>
      <c r="F15" s="15">
        <v>281148</v>
      </c>
      <c r="G15" s="15">
        <v>299345</v>
      </c>
      <c r="H15" s="15">
        <v>110</v>
      </c>
      <c r="I15" s="15">
        <v>748</v>
      </c>
      <c r="J15" s="15">
        <v>341588</v>
      </c>
      <c r="K15" s="15">
        <v>905</v>
      </c>
    </row>
    <row r="16" spans="1:11" x14ac:dyDescent="0.2">
      <c r="B16" s="4" t="s">
        <v>482</v>
      </c>
      <c r="C16" s="16">
        <v>164</v>
      </c>
      <c r="D16" s="15">
        <v>1336</v>
      </c>
      <c r="E16" s="15">
        <v>73</v>
      </c>
      <c r="F16" s="15">
        <v>282695</v>
      </c>
      <c r="G16" s="15">
        <v>288603</v>
      </c>
      <c r="H16" s="15">
        <v>111</v>
      </c>
      <c r="I16" s="15">
        <v>749</v>
      </c>
      <c r="J16" s="15">
        <v>346507</v>
      </c>
      <c r="K16" s="15">
        <v>905</v>
      </c>
    </row>
    <row r="17" spans="2:11" x14ac:dyDescent="0.2">
      <c r="B17" s="4" t="s">
        <v>481</v>
      </c>
      <c r="C17" s="16">
        <v>156</v>
      </c>
      <c r="D17" s="15">
        <v>1228</v>
      </c>
      <c r="E17" s="15">
        <v>79</v>
      </c>
      <c r="F17" s="15">
        <v>294451</v>
      </c>
      <c r="G17" s="15">
        <v>294451</v>
      </c>
      <c r="H17" s="15">
        <v>107</v>
      </c>
      <c r="I17" s="15">
        <v>712</v>
      </c>
      <c r="J17" s="15">
        <v>357056</v>
      </c>
      <c r="K17" s="15">
        <v>851.34794599999998</v>
      </c>
    </row>
    <row r="18" spans="2:11" x14ac:dyDescent="0.2">
      <c r="B18" s="4" t="s">
        <v>480</v>
      </c>
      <c r="C18" s="16">
        <v>158</v>
      </c>
      <c r="D18" s="15">
        <v>1221</v>
      </c>
      <c r="E18" s="15">
        <v>66</v>
      </c>
      <c r="F18" s="15">
        <v>306175</v>
      </c>
      <c r="G18" s="15">
        <v>308212</v>
      </c>
      <c r="H18" s="15">
        <v>106</v>
      </c>
      <c r="I18" s="15">
        <v>768</v>
      </c>
      <c r="J18" s="15">
        <v>355797</v>
      </c>
      <c r="K18" s="15">
        <v>851.42833199999995</v>
      </c>
    </row>
    <row r="19" spans="2:11" x14ac:dyDescent="0.2">
      <c r="B19" s="4" t="s">
        <v>479</v>
      </c>
      <c r="C19" s="16">
        <v>143</v>
      </c>
      <c r="D19" s="15">
        <v>1097</v>
      </c>
      <c r="E19" s="15">
        <v>79</v>
      </c>
      <c r="F19" s="15">
        <v>304319</v>
      </c>
      <c r="G19" s="15">
        <v>310633</v>
      </c>
      <c r="H19" s="15">
        <v>94</v>
      </c>
      <c r="I19" s="15">
        <v>681</v>
      </c>
      <c r="J19" s="15">
        <v>355836</v>
      </c>
      <c r="K19" s="15">
        <v>807.22877600000004</v>
      </c>
    </row>
    <row r="20" spans="2:11" x14ac:dyDescent="0.2">
      <c r="B20" s="1" t="s">
        <v>584</v>
      </c>
      <c r="C20" s="30">
        <v>120</v>
      </c>
      <c r="D20" s="24">
        <v>1014</v>
      </c>
      <c r="E20" s="24">
        <v>87</v>
      </c>
      <c r="F20" s="24">
        <v>304252</v>
      </c>
      <c r="G20" s="24">
        <v>307977</v>
      </c>
      <c r="H20" s="24">
        <v>83</v>
      </c>
      <c r="I20" s="24">
        <v>673</v>
      </c>
      <c r="J20" s="24">
        <v>351997</v>
      </c>
      <c r="K20" s="24">
        <v>770.80509600000005</v>
      </c>
    </row>
    <row r="21" spans="2:11" ht="18" thickBot="1" x14ac:dyDescent="0.25">
      <c r="B21" s="6"/>
      <c r="C21" s="20"/>
      <c r="D21" s="6"/>
      <c r="E21" s="6"/>
      <c r="F21" s="6"/>
      <c r="G21" s="6"/>
      <c r="H21" s="6"/>
      <c r="I21" s="6"/>
      <c r="J21" s="6"/>
      <c r="K21" s="6"/>
    </row>
    <row r="22" spans="2:11" x14ac:dyDescent="0.2">
      <c r="C22" s="12"/>
      <c r="D22" s="10"/>
      <c r="E22" s="10"/>
      <c r="F22" s="10"/>
      <c r="G22" s="10"/>
      <c r="H22" s="26" t="s">
        <v>594</v>
      </c>
      <c r="J22" s="12"/>
    </row>
    <row r="23" spans="2:11" x14ac:dyDescent="0.2">
      <c r="C23" s="26" t="s">
        <v>593</v>
      </c>
      <c r="D23" s="11" t="s">
        <v>592</v>
      </c>
      <c r="E23" s="10"/>
      <c r="F23" s="11" t="s">
        <v>401</v>
      </c>
      <c r="G23" s="10"/>
      <c r="H23" s="17"/>
      <c r="I23" s="28" t="s">
        <v>591</v>
      </c>
      <c r="J23" s="11" t="s">
        <v>590</v>
      </c>
      <c r="K23" s="10"/>
    </row>
    <row r="24" spans="2:11" x14ac:dyDescent="0.2">
      <c r="B24" s="10"/>
      <c r="C24" s="11" t="s">
        <v>589</v>
      </c>
      <c r="D24" s="11" t="s">
        <v>398</v>
      </c>
      <c r="E24" s="11" t="s">
        <v>588</v>
      </c>
      <c r="F24" s="11" t="s">
        <v>398</v>
      </c>
      <c r="G24" s="11" t="s">
        <v>588</v>
      </c>
      <c r="H24" s="25" t="s">
        <v>587</v>
      </c>
      <c r="I24" s="25" t="s">
        <v>586</v>
      </c>
      <c r="J24" s="11" t="s">
        <v>398</v>
      </c>
      <c r="K24" s="11" t="s">
        <v>397</v>
      </c>
    </row>
    <row r="25" spans="2:11" x14ac:dyDescent="0.2">
      <c r="C25" s="33" t="s">
        <v>365</v>
      </c>
      <c r="D25" s="32" t="s">
        <v>339</v>
      </c>
      <c r="E25" s="32" t="s">
        <v>365</v>
      </c>
      <c r="F25" s="32" t="s">
        <v>339</v>
      </c>
      <c r="G25" s="32" t="s">
        <v>365</v>
      </c>
      <c r="H25" s="32" t="s">
        <v>177</v>
      </c>
      <c r="I25" s="32" t="s">
        <v>365</v>
      </c>
      <c r="J25" s="32" t="s">
        <v>339</v>
      </c>
      <c r="K25" s="32" t="s">
        <v>365</v>
      </c>
    </row>
    <row r="26" spans="2:11" x14ac:dyDescent="0.2">
      <c r="B26" s="4" t="s">
        <v>536</v>
      </c>
      <c r="C26" s="13">
        <f>E26+G26-1</f>
        <v>740</v>
      </c>
      <c r="D26" s="15">
        <v>15478</v>
      </c>
      <c r="E26" s="15">
        <v>502</v>
      </c>
      <c r="F26" s="15">
        <v>22380</v>
      </c>
      <c r="G26" s="15">
        <v>239</v>
      </c>
      <c r="H26" s="19" t="s">
        <v>585</v>
      </c>
      <c r="I26" s="19" t="s">
        <v>585</v>
      </c>
      <c r="J26" s="15">
        <v>1247</v>
      </c>
      <c r="K26" s="15">
        <v>172</v>
      </c>
    </row>
    <row r="27" spans="2:11" x14ac:dyDescent="0.2">
      <c r="B27" s="4" t="s">
        <v>535</v>
      </c>
      <c r="C27" s="13">
        <f>E27+G27</f>
        <v>554</v>
      </c>
      <c r="D27" s="15">
        <v>12640</v>
      </c>
      <c r="E27" s="15">
        <v>373</v>
      </c>
      <c r="F27" s="15">
        <v>16192</v>
      </c>
      <c r="G27" s="15">
        <v>181</v>
      </c>
      <c r="H27" s="15">
        <v>2668</v>
      </c>
      <c r="I27" s="15">
        <v>3927</v>
      </c>
      <c r="J27" s="15">
        <v>563</v>
      </c>
      <c r="K27" s="15">
        <v>79</v>
      </c>
    </row>
    <row r="28" spans="2:11" x14ac:dyDescent="0.2">
      <c r="C28" s="12"/>
    </row>
    <row r="29" spans="2:11" x14ac:dyDescent="0.2">
      <c r="B29" s="4" t="s">
        <v>534</v>
      </c>
      <c r="C29" s="13">
        <f>E29+G29</f>
        <v>520.04424799999993</v>
      </c>
      <c r="D29" s="15">
        <v>11967</v>
      </c>
      <c r="E29" s="15">
        <v>348.52698299999997</v>
      </c>
      <c r="F29" s="15">
        <v>14361</v>
      </c>
      <c r="G29" s="15">
        <v>171.51726500000001</v>
      </c>
      <c r="H29" s="15">
        <v>2453</v>
      </c>
      <c r="I29" s="15">
        <v>3935</v>
      </c>
      <c r="J29" s="15">
        <v>455</v>
      </c>
      <c r="K29" s="15">
        <v>73</v>
      </c>
    </row>
    <row r="30" spans="2:11" x14ac:dyDescent="0.2">
      <c r="B30" s="4" t="s">
        <v>482</v>
      </c>
      <c r="C30" s="13">
        <f>E30+G30</f>
        <v>550.11210400000004</v>
      </c>
      <c r="D30" s="15">
        <v>12025</v>
      </c>
      <c r="E30" s="15">
        <v>377.16114299999998</v>
      </c>
      <c r="F30" s="15">
        <v>13753</v>
      </c>
      <c r="G30" s="15">
        <v>172.95096100000001</v>
      </c>
      <c r="H30" s="15">
        <v>2370</v>
      </c>
      <c r="I30" s="15">
        <v>4009</v>
      </c>
      <c r="J30" s="15">
        <v>463</v>
      </c>
      <c r="K30" s="15">
        <v>78</v>
      </c>
    </row>
    <row r="31" spans="2:11" x14ac:dyDescent="0.2">
      <c r="B31" s="4" t="s">
        <v>481</v>
      </c>
      <c r="C31" s="13">
        <f>E31+G31</f>
        <v>524.65163900000005</v>
      </c>
      <c r="D31" s="15">
        <v>11607</v>
      </c>
      <c r="E31" s="15">
        <v>340.72896800000001</v>
      </c>
      <c r="F31" s="15">
        <v>13165</v>
      </c>
      <c r="G31" s="15">
        <v>183.92267100000001</v>
      </c>
      <c r="H31" s="15">
        <v>2283</v>
      </c>
      <c r="I31" s="15">
        <v>3922.9555</v>
      </c>
      <c r="J31" s="15">
        <v>409</v>
      </c>
      <c r="K31" s="15">
        <v>68.976114999999993</v>
      </c>
    </row>
    <row r="32" spans="2:11" x14ac:dyDescent="0.2">
      <c r="B32" s="4" t="s">
        <v>480</v>
      </c>
      <c r="C32" s="13">
        <f>E32+G32</f>
        <v>470.90437299999996</v>
      </c>
      <c r="D32" s="15">
        <v>11380</v>
      </c>
      <c r="E32" s="15">
        <v>304.27247899999998</v>
      </c>
      <c r="F32" s="15">
        <v>12251</v>
      </c>
      <c r="G32" s="15">
        <v>166.63189399999999</v>
      </c>
      <c r="H32" s="15">
        <v>2177</v>
      </c>
      <c r="I32" s="15">
        <v>3762.3049999999998</v>
      </c>
      <c r="J32" s="15">
        <v>289</v>
      </c>
      <c r="K32" s="15">
        <v>53.668390000000002</v>
      </c>
    </row>
    <row r="33" spans="2:11" x14ac:dyDescent="0.2">
      <c r="B33" s="4" t="s">
        <v>479</v>
      </c>
      <c r="C33" s="13">
        <f>E33+G33</f>
        <v>441.04203899999999</v>
      </c>
      <c r="D33" s="15">
        <v>10848</v>
      </c>
      <c r="E33" s="15">
        <v>283.07481999999999</v>
      </c>
      <c r="F33" s="15">
        <v>11450</v>
      </c>
      <c r="G33" s="15">
        <v>157.967219</v>
      </c>
      <c r="H33" s="15">
        <v>2083</v>
      </c>
      <c r="I33" s="15">
        <v>3615.7067999999999</v>
      </c>
      <c r="J33" s="15">
        <v>409</v>
      </c>
      <c r="K33" s="15">
        <v>76.532669999999996</v>
      </c>
    </row>
    <row r="34" spans="2:11" x14ac:dyDescent="0.2">
      <c r="B34" s="1" t="s">
        <v>584</v>
      </c>
      <c r="C34" s="3">
        <f>E34+G34+1</f>
        <v>373.93832099999997</v>
      </c>
      <c r="D34" s="24">
        <v>10153</v>
      </c>
      <c r="E34" s="24">
        <v>217.84457</v>
      </c>
      <c r="F34" s="24">
        <v>11134</v>
      </c>
      <c r="G34" s="24">
        <v>155.093751</v>
      </c>
      <c r="H34" s="24">
        <v>1996</v>
      </c>
      <c r="I34" s="24">
        <v>3531.5923499999999</v>
      </c>
      <c r="J34" s="24">
        <v>452</v>
      </c>
      <c r="K34" s="24">
        <v>90.824179999999998</v>
      </c>
    </row>
    <row r="35" spans="2:11" ht="18" thickBot="1" x14ac:dyDescent="0.25">
      <c r="B35" s="6"/>
      <c r="C35" s="20"/>
      <c r="D35" s="6"/>
      <c r="E35" s="6"/>
      <c r="F35" s="6"/>
      <c r="G35" s="6"/>
      <c r="H35" s="6"/>
      <c r="I35" s="6"/>
      <c r="J35" s="6"/>
      <c r="K35" s="6"/>
    </row>
    <row r="36" spans="2:11" x14ac:dyDescent="0.2">
      <c r="C36" s="4" t="s">
        <v>583</v>
      </c>
    </row>
    <row r="37" spans="2:11" x14ac:dyDescent="0.2">
      <c r="C37" s="4" t="s">
        <v>321</v>
      </c>
    </row>
  </sheetData>
  <phoneticPr fontId="4"/>
  <pageMargins left="0.49" right="0.43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2"/>
  <sheetViews>
    <sheetView showGridLines="0" zoomScale="75" workbookViewId="0"/>
  </sheetViews>
  <sheetFormatPr defaultColWidth="9.69921875" defaultRowHeight="17.25" x14ac:dyDescent="0.2"/>
  <cols>
    <col min="1" max="1" width="10.69921875" style="5" customWidth="1"/>
    <col min="2" max="2" width="14.69921875" style="5" customWidth="1"/>
    <col min="3" max="3" width="9.69921875" style="5"/>
    <col min="4" max="4" width="10.69921875" style="5" customWidth="1"/>
    <col min="5" max="5" width="9.69921875" style="5"/>
    <col min="6" max="7" width="10.69921875" style="5" customWidth="1"/>
    <col min="8" max="8" width="8.69921875" style="5" customWidth="1"/>
    <col min="9" max="10" width="10.69921875" style="5" customWidth="1"/>
    <col min="11" max="16384" width="9.69921875" style="5"/>
  </cols>
  <sheetData>
    <row r="1" spans="1:12" x14ac:dyDescent="0.2">
      <c r="A1" s="4"/>
    </row>
    <row r="6" spans="1:12" x14ac:dyDescent="0.2">
      <c r="E6" s="1" t="s">
        <v>619</v>
      </c>
    </row>
    <row r="7" spans="1:12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">
      <c r="C8" s="26" t="s">
        <v>618</v>
      </c>
      <c r="D8" s="10"/>
      <c r="E8" s="10"/>
      <c r="F8" s="26" t="s">
        <v>617</v>
      </c>
      <c r="G8" s="10"/>
      <c r="H8" s="10"/>
      <c r="I8" s="26" t="s">
        <v>616</v>
      </c>
      <c r="J8" s="10"/>
      <c r="K8" s="10"/>
    </row>
    <row r="9" spans="1:12" x14ac:dyDescent="0.2">
      <c r="B9" s="10"/>
      <c r="C9" s="11" t="s">
        <v>615</v>
      </c>
      <c r="D9" s="11" t="s">
        <v>612</v>
      </c>
      <c r="E9" s="11" t="s">
        <v>611</v>
      </c>
      <c r="F9" s="11" t="s">
        <v>615</v>
      </c>
      <c r="G9" s="11" t="s">
        <v>612</v>
      </c>
      <c r="H9" s="11" t="s">
        <v>614</v>
      </c>
      <c r="I9" s="11" t="s">
        <v>613</v>
      </c>
      <c r="J9" s="11" t="s">
        <v>612</v>
      </c>
      <c r="K9" s="11" t="s">
        <v>611</v>
      </c>
      <c r="L9" s="42"/>
    </row>
    <row r="10" spans="1:12" x14ac:dyDescent="0.2">
      <c r="C10" s="33" t="s">
        <v>177</v>
      </c>
      <c r="D10" s="32" t="s">
        <v>177</v>
      </c>
      <c r="E10" s="32" t="s">
        <v>177</v>
      </c>
      <c r="F10" s="32" t="s">
        <v>177</v>
      </c>
      <c r="G10" s="32" t="s">
        <v>177</v>
      </c>
      <c r="H10" s="32" t="s">
        <v>177</v>
      </c>
      <c r="I10" s="49" t="s">
        <v>338</v>
      </c>
      <c r="J10" s="32" t="s">
        <v>338</v>
      </c>
      <c r="K10" s="32" t="s">
        <v>338</v>
      </c>
    </row>
    <row r="11" spans="1:12" x14ac:dyDescent="0.2">
      <c r="B11" s="4" t="s">
        <v>536</v>
      </c>
      <c r="C11" s="13">
        <f>D11+E11</f>
        <v>52519</v>
      </c>
      <c r="D11" s="15">
        <v>32005</v>
      </c>
      <c r="E11" s="15">
        <v>20514</v>
      </c>
      <c r="F11" s="14">
        <f>G11+H11</f>
        <v>90213</v>
      </c>
      <c r="G11" s="15">
        <v>48349</v>
      </c>
      <c r="H11" s="15">
        <v>41864</v>
      </c>
      <c r="I11" s="15">
        <v>278152</v>
      </c>
      <c r="J11" s="15">
        <v>259147</v>
      </c>
      <c r="K11" s="15">
        <v>307803</v>
      </c>
    </row>
    <row r="12" spans="1:12" x14ac:dyDescent="0.2">
      <c r="B12" s="4" t="s">
        <v>535</v>
      </c>
      <c r="C12" s="13">
        <f>D12+E12</f>
        <v>50562</v>
      </c>
      <c r="D12" s="15">
        <v>32494</v>
      </c>
      <c r="E12" s="15">
        <v>18068</v>
      </c>
      <c r="F12" s="14">
        <f>G12+H12</f>
        <v>82500</v>
      </c>
      <c r="G12" s="15">
        <v>46254</v>
      </c>
      <c r="H12" s="15">
        <v>36246</v>
      </c>
      <c r="I12" s="15">
        <v>317661</v>
      </c>
      <c r="J12" s="15">
        <v>296029</v>
      </c>
      <c r="K12" s="15">
        <v>356564</v>
      </c>
    </row>
    <row r="13" spans="1:12" x14ac:dyDescent="0.2">
      <c r="C13" s="12"/>
    </row>
    <row r="14" spans="1:12" x14ac:dyDescent="0.2">
      <c r="B14" s="4" t="s">
        <v>534</v>
      </c>
      <c r="C14" s="13">
        <f>D14+E14</f>
        <v>51728</v>
      </c>
      <c r="D14" s="15">
        <v>34935</v>
      </c>
      <c r="E14" s="15">
        <v>16793</v>
      </c>
      <c r="F14" s="14">
        <f>G14+H14</f>
        <v>72040</v>
      </c>
      <c r="G14" s="15">
        <v>44363</v>
      </c>
      <c r="H14" s="15">
        <v>27677</v>
      </c>
      <c r="I14" s="15">
        <v>343910</v>
      </c>
      <c r="J14" s="15">
        <v>325400</v>
      </c>
      <c r="K14" s="15">
        <v>382910</v>
      </c>
    </row>
    <row r="15" spans="1:12" x14ac:dyDescent="0.2">
      <c r="B15" s="4" t="s">
        <v>482</v>
      </c>
      <c r="C15" s="13">
        <f>D15+E15</f>
        <v>51355</v>
      </c>
      <c r="D15" s="15">
        <v>34769</v>
      </c>
      <c r="E15" s="15">
        <v>16586</v>
      </c>
      <c r="F15" s="14">
        <f>G15+H15</f>
        <v>71996</v>
      </c>
      <c r="G15" s="15">
        <v>44017</v>
      </c>
      <c r="H15" s="15">
        <v>27979</v>
      </c>
      <c r="I15" s="15">
        <v>345496</v>
      </c>
      <c r="J15" s="15">
        <v>327663</v>
      </c>
      <c r="K15" s="15">
        <v>382878</v>
      </c>
    </row>
    <row r="16" spans="1:12" x14ac:dyDescent="0.2">
      <c r="B16" s="4" t="s">
        <v>481</v>
      </c>
      <c r="C16" s="13">
        <f>D16+E16</f>
        <v>51287</v>
      </c>
      <c r="D16" s="15">
        <v>34957</v>
      </c>
      <c r="E16" s="15">
        <v>16330</v>
      </c>
      <c r="F16" s="14">
        <f>G16+H16</f>
        <v>70241</v>
      </c>
      <c r="G16" s="15">
        <v>43214</v>
      </c>
      <c r="H16" s="15">
        <v>27027</v>
      </c>
      <c r="I16" s="15">
        <v>349353</v>
      </c>
      <c r="J16" s="15">
        <v>331493</v>
      </c>
      <c r="K16" s="15">
        <v>387586</v>
      </c>
    </row>
    <row r="17" spans="1:11" x14ac:dyDescent="0.2">
      <c r="B17" s="4" t="s">
        <v>480</v>
      </c>
      <c r="C17" s="13">
        <f>D17+E17</f>
        <v>50569</v>
      </c>
      <c r="D17" s="15">
        <v>34916</v>
      </c>
      <c r="E17" s="15">
        <v>15653</v>
      </c>
      <c r="F17" s="14">
        <f>G17+H17</f>
        <v>68336</v>
      </c>
      <c r="G17" s="15">
        <v>42873</v>
      </c>
      <c r="H17" s="15">
        <v>25463</v>
      </c>
      <c r="I17" s="15">
        <v>356251</v>
      </c>
      <c r="J17" s="15">
        <v>337819</v>
      </c>
      <c r="K17" s="15">
        <v>397365</v>
      </c>
    </row>
    <row r="18" spans="1:11" x14ac:dyDescent="0.2">
      <c r="B18" s="4" t="s">
        <v>479</v>
      </c>
      <c r="C18" s="13">
        <f>D18+E18</f>
        <v>48554</v>
      </c>
      <c r="D18" s="15">
        <v>34478</v>
      </c>
      <c r="E18" s="15">
        <v>14076</v>
      </c>
      <c r="F18" s="14">
        <f>G18+H18</f>
        <v>65633</v>
      </c>
      <c r="G18" s="15">
        <v>41655</v>
      </c>
      <c r="H18" s="15">
        <v>23978</v>
      </c>
      <c r="I18" s="15">
        <v>361184</v>
      </c>
      <c r="J18" s="15">
        <v>348043</v>
      </c>
      <c r="K18" s="15">
        <v>371404</v>
      </c>
    </row>
    <row r="19" spans="1:11" x14ac:dyDescent="0.2">
      <c r="B19" s="1" t="s">
        <v>584</v>
      </c>
      <c r="C19" s="3">
        <f>D19+E19</f>
        <v>31889</v>
      </c>
      <c r="D19" s="24">
        <v>31889</v>
      </c>
      <c r="E19" s="35" t="s">
        <v>266</v>
      </c>
      <c r="F19" s="2">
        <f>G19+H19</f>
        <v>37388</v>
      </c>
      <c r="G19" s="24">
        <v>37388</v>
      </c>
      <c r="H19" s="35" t="s">
        <v>266</v>
      </c>
      <c r="I19" s="2">
        <f>J19+K19</f>
        <v>339324</v>
      </c>
      <c r="J19" s="24">
        <v>339324</v>
      </c>
      <c r="K19" s="35" t="s">
        <v>266</v>
      </c>
    </row>
    <row r="20" spans="1:11" ht="18" thickBot="1" x14ac:dyDescent="0.25">
      <c r="B20" s="6"/>
      <c r="C20" s="20"/>
      <c r="D20" s="6"/>
      <c r="E20" s="6"/>
      <c r="F20" s="6"/>
      <c r="G20" s="6"/>
      <c r="H20" s="6"/>
      <c r="I20" s="6"/>
      <c r="J20" s="6"/>
      <c r="K20" s="6"/>
    </row>
    <row r="21" spans="1:11" x14ac:dyDescent="0.2">
      <c r="C21" s="4" t="s">
        <v>321</v>
      </c>
    </row>
    <row r="22" spans="1:11" x14ac:dyDescent="0.2">
      <c r="A22" s="4"/>
    </row>
  </sheetData>
  <phoneticPr fontId="4"/>
  <pageMargins left="0.49" right="0.43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/>
  </sheetViews>
  <sheetFormatPr defaultColWidth="11.69921875" defaultRowHeight="17.25" x14ac:dyDescent="0.2"/>
  <cols>
    <col min="1" max="1" width="10.69921875" style="5" customWidth="1"/>
    <col min="2" max="2" width="2.69921875" style="5" customWidth="1"/>
    <col min="3" max="4" width="10.69921875" style="5" customWidth="1"/>
    <col min="5" max="16384" width="11.69921875" style="5"/>
  </cols>
  <sheetData>
    <row r="1" spans="1:11" x14ac:dyDescent="0.2">
      <c r="A1" s="4"/>
    </row>
    <row r="6" spans="1:11" x14ac:dyDescent="0.2">
      <c r="F6" s="1" t="s">
        <v>62</v>
      </c>
    </row>
    <row r="8" spans="1:11" x14ac:dyDescent="0.2">
      <c r="E8" s="4" t="s">
        <v>61</v>
      </c>
    </row>
    <row r="9" spans="1:11" x14ac:dyDescent="0.2">
      <c r="E9" s="4" t="s">
        <v>60</v>
      </c>
    </row>
    <row r="10" spans="1:11" x14ac:dyDescent="0.2">
      <c r="E10" s="4" t="s">
        <v>59</v>
      </c>
    </row>
    <row r="11" spans="1:11" ht="18" thickBot="1" x14ac:dyDescent="0.25">
      <c r="B11" s="6"/>
      <c r="C11" s="6"/>
      <c r="D11" s="6"/>
      <c r="E11" s="6"/>
      <c r="F11" s="6"/>
      <c r="G11" s="6"/>
      <c r="H11" s="6"/>
      <c r="I11" s="6"/>
      <c r="J11" s="8" t="s">
        <v>58</v>
      </c>
      <c r="K11" s="8" t="s">
        <v>57</v>
      </c>
    </row>
    <row r="12" spans="1:11" x14ac:dyDescent="0.2">
      <c r="F12" s="9" t="s">
        <v>5</v>
      </c>
      <c r="G12" s="9" t="s">
        <v>6</v>
      </c>
      <c r="H12" s="9" t="s">
        <v>7</v>
      </c>
      <c r="I12" s="9" t="s">
        <v>8</v>
      </c>
      <c r="J12" s="9" t="s">
        <v>56</v>
      </c>
      <c r="K12" s="9" t="s">
        <v>10</v>
      </c>
    </row>
    <row r="13" spans="1:11" x14ac:dyDescent="0.2">
      <c r="B13" s="10"/>
      <c r="C13" s="10"/>
      <c r="D13" s="10"/>
      <c r="E13" s="10"/>
      <c r="F13" s="11" t="s">
        <v>11</v>
      </c>
      <c r="G13" s="11" t="s">
        <v>12</v>
      </c>
      <c r="H13" s="11" t="s">
        <v>13</v>
      </c>
      <c r="I13" s="11" t="s">
        <v>14</v>
      </c>
      <c r="J13" s="11" t="s">
        <v>15</v>
      </c>
      <c r="K13" s="11" t="s">
        <v>16</v>
      </c>
    </row>
    <row r="14" spans="1:11" x14ac:dyDescent="0.2">
      <c r="F14" s="12"/>
    </row>
    <row r="15" spans="1:11" x14ac:dyDescent="0.2">
      <c r="C15" s="1" t="s">
        <v>55</v>
      </c>
      <c r="D15" s="2"/>
      <c r="E15" s="2"/>
      <c r="F15" s="3">
        <f>F17+F55+F58</f>
        <v>578675</v>
      </c>
      <c r="G15" s="2">
        <f>G17+G55+G58</f>
        <v>612944</v>
      </c>
      <c r="H15" s="2">
        <f>H17+H55+H58</f>
        <v>646780</v>
      </c>
      <c r="I15" s="2">
        <f>I17+I55+I58</f>
        <v>678646</v>
      </c>
      <c r="J15" s="2">
        <f>J17+J55+J58</f>
        <v>684047</v>
      </c>
      <c r="K15" s="2">
        <f>K17+K55+K58</f>
        <v>705414</v>
      </c>
    </row>
    <row r="16" spans="1:11" x14ac:dyDescent="0.2">
      <c r="E16" s="2"/>
      <c r="F16" s="12"/>
    </row>
    <row r="17" spans="3:11" x14ac:dyDescent="0.2">
      <c r="C17" s="4" t="s">
        <v>54</v>
      </c>
      <c r="E17" s="2"/>
      <c r="F17" s="13">
        <v>494951</v>
      </c>
      <c r="G17" s="14">
        <v>528861</v>
      </c>
      <c r="H17" s="14">
        <f>H19+H35+H37+H39+H46+H48+H50</f>
        <v>563091</v>
      </c>
      <c r="I17" s="14">
        <f>I19+I35+I37+I39+I46+I48+I50</f>
        <v>589809</v>
      </c>
      <c r="J17" s="14">
        <f>J19+J35+J37+J39+J46+J48+J50</f>
        <v>592168</v>
      </c>
      <c r="K17" s="14">
        <f>K19+K35+K37+K39+K46+K48+K50</f>
        <v>613067</v>
      </c>
    </row>
    <row r="18" spans="3:11" x14ac:dyDescent="0.2">
      <c r="F18" s="12"/>
    </row>
    <row r="19" spans="3:11" x14ac:dyDescent="0.2">
      <c r="C19" s="4" t="s">
        <v>53</v>
      </c>
      <c r="F19" s="13">
        <f>F21+F26+F28+F33</f>
        <v>262898</v>
      </c>
      <c r="G19" s="14">
        <f>G21+G26+G28+G33</f>
        <v>284322</v>
      </c>
      <c r="H19" s="14">
        <f>H21+H26+H28+H33</f>
        <v>302741</v>
      </c>
      <c r="I19" s="14">
        <f>I21+I26+I28+I33</f>
        <v>315212</v>
      </c>
      <c r="J19" s="14">
        <f>J21+J26+J28+J33</f>
        <v>320484</v>
      </c>
      <c r="K19" s="14">
        <f>K21+K26+K28+K33</f>
        <v>334480</v>
      </c>
    </row>
    <row r="20" spans="3:11" x14ac:dyDescent="0.2">
      <c r="F20" s="12"/>
    </row>
    <row r="21" spans="3:11" x14ac:dyDescent="0.2">
      <c r="C21" s="4" t="s">
        <v>19</v>
      </c>
      <c r="F21" s="13">
        <f>F23+F24</f>
        <v>164245</v>
      </c>
      <c r="G21" s="14">
        <f>G23+G24</f>
        <v>176563</v>
      </c>
      <c r="H21" s="14">
        <f>H23+H24</f>
        <v>187269</v>
      </c>
      <c r="I21" s="14">
        <f>I23+I24</f>
        <v>194210</v>
      </c>
      <c r="J21" s="14">
        <f>J23+J24</f>
        <v>192998</v>
      </c>
      <c r="K21" s="14">
        <f>K23+K24</f>
        <v>197614</v>
      </c>
    </row>
    <row r="22" spans="3:11" x14ac:dyDescent="0.2">
      <c r="F22" s="12"/>
    </row>
    <row r="23" spans="3:11" x14ac:dyDescent="0.2">
      <c r="C23" s="4" t="s">
        <v>20</v>
      </c>
      <c r="F23" s="16">
        <v>42016</v>
      </c>
      <c r="G23" s="15">
        <v>43837</v>
      </c>
      <c r="H23" s="15">
        <v>44864</v>
      </c>
      <c r="I23" s="15">
        <v>47789</v>
      </c>
      <c r="J23" s="15">
        <v>44275</v>
      </c>
      <c r="K23" s="15">
        <v>42138</v>
      </c>
    </row>
    <row r="24" spans="3:11" x14ac:dyDescent="0.2">
      <c r="C24" s="4" t="s">
        <v>21</v>
      </c>
      <c r="F24" s="16">
        <v>122229</v>
      </c>
      <c r="G24" s="15">
        <v>132726</v>
      </c>
      <c r="H24" s="15">
        <v>142405</v>
      </c>
      <c r="I24" s="15">
        <v>146421</v>
      </c>
      <c r="J24" s="15">
        <v>148723</v>
      </c>
      <c r="K24" s="15">
        <v>155476</v>
      </c>
    </row>
    <row r="25" spans="3:11" x14ac:dyDescent="0.2">
      <c r="F25" s="16"/>
    </row>
    <row r="26" spans="3:11" x14ac:dyDescent="0.2">
      <c r="C26" s="4" t="s">
        <v>22</v>
      </c>
      <c r="F26" s="16">
        <v>74000</v>
      </c>
      <c r="G26" s="15">
        <v>82463</v>
      </c>
      <c r="H26" s="15">
        <v>88100</v>
      </c>
      <c r="I26" s="15">
        <v>93141</v>
      </c>
      <c r="J26" s="15">
        <v>99267</v>
      </c>
      <c r="K26" s="15">
        <v>106580</v>
      </c>
    </row>
    <row r="27" spans="3:11" x14ac:dyDescent="0.2">
      <c r="F27" s="12"/>
    </row>
    <row r="28" spans="3:11" x14ac:dyDescent="0.2">
      <c r="C28" s="4" t="s">
        <v>23</v>
      </c>
      <c r="F28" s="13">
        <f>F30+F31</f>
        <v>24002</v>
      </c>
      <c r="G28" s="14">
        <f>G30+G31</f>
        <v>24605</v>
      </c>
      <c r="H28" s="14">
        <f>H30+H31</f>
        <v>26714</v>
      </c>
      <c r="I28" s="14">
        <f>I30+I31</f>
        <v>27276</v>
      </c>
      <c r="J28" s="14">
        <f>J30+J31</f>
        <v>27642</v>
      </c>
      <c r="K28" s="14">
        <f>K30+K31</f>
        <v>29462</v>
      </c>
    </row>
    <row r="29" spans="3:11" x14ac:dyDescent="0.2">
      <c r="F29" s="12"/>
    </row>
    <row r="30" spans="3:11" x14ac:dyDescent="0.2">
      <c r="C30" s="4" t="s">
        <v>24</v>
      </c>
      <c r="F30" s="16">
        <v>12233</v>
      </c>
      <c r="G30" s="15">
        <v>12058</v>
      </c>
      <c r="H30" s="15">
        <v>11807</v>
      </c>
      <c r="I30" s="15">
        <v>11553</v>
      </c>
      <c r="J30" s="15">
        <v>11452</v>
      </c>
      <c r="K30" s="15">
        <v>11509</v>
      </c>
    </row>
    <row r="31" spans="3:11" x14ac:dyDescent="0.2">
      <c r="C31" s="4" t="s">
        <v>25</v>
      </c>
      <c r="F31" s="16">
        <v>11769</v>
      </c>
      <c r="G31" s="15">
        <v>12547</v>
      </c>
      <c r="H31" s="15">
        <v>14907</v>
      </c>
      <c r="I31" s="15">
        <v>15723</v>
      </c>
      <c r="J31" s="15">
        <v>16190</v>
      </c>
      <c r="K31" s="15">
        <v>17953</v>
      </c>
    </row>
    <row r="32" spans="3:11" x14ac:dyDescent="0.2">
      <c r="F32" s="16"/>
    </row>
    <row r="33" spans="3:11" x14ac:dyDescent="0.2">
      <c r="C33" s="4" t="s">
        <v>52</v>
      </c>
      <c r="F33" s="16">
        <v>651</v>
      </c>
      <c r="G33" s="15">
        <v>691</v>
      </c>
      <c r="H33" s="15">
        <v>658</v>
      </c>
      <c r="I33" s="15">
        <v>585</v>
      </c>
      <c r="J33" s="15">
        <v>577</v>
      </c>
      <c r="K33" s="15">
        <v>824</v>
      </c>
    </row>
    <row r="34" spans="3:11" x14ac:dyDescent="0.2">
      <c r="F34" s="16"/>
    </row>
    <row r="35" spans="3:11" x14ac:dyDescent="0.2">
      <c r="C35" s="4" t="s">
        <v>51</v>
      </c>
      <c r="F35" s="16">
        <v>51316</v>
      </c>
      <c r="G35" s="15">
        <v>52582</v>
      </c>
      <c r="H35" s="15">
        <v>53665</v>
      </c>
      <c r="I35" s="15">
        <v>55537</v>
      </c>
      <c r="J35" s="15">
        <v>54994</v>
      </c>
      <c r="K35" s="15">
        <v>55452</v>
      </c>
    </row>
    <row r="36" spans="3:11" x14ac:dyDescent="0.2">
      <c r="F36" s="16"/>
    </row>
    <row r="37" spans="3:11" x14ac:dyDescent="0.2">
      <c r="C37" s="4" t="s">
        <v>50</v>
      </c>
      <c r="F37" s="16">
        <v>70668</v>
      </c>
      <c r="G37" s="15">
        <v>77666</v>
      </c>
      <c r="H37" s="15">
        <v>85270</v>
      </c>
      <c r="I37" s="15">
        <v>94713</v>
      </c>
      <c r="J37" s="15">
        <v>98988</v>
      </c>
      <c r="K37" s="15">
        <v>104677</v>
      </c>
    </row>
    <row r="38" spans="3:11" x14ac:dyDescent="0.2">
      <c r="F38" s="12"/>
    </row>
    <row r="39" spans="3:11" x14ac:dyDescent="0.2">
      <c r="C39" s="4" t="s">
        <v>49</v>
      </c>
      <c r="F39" s="13">
        <v>76865</v>
      </c>
      <c r="G39" s="14">
        <f>G41+G42+G43+G44</f>
        <v>79371</v>
      </c>
      <c r="H39" s="14">
        <f>H41+H42+H43+H44</f>
        <v>84449</v>
      </c>
      <c r="I39" s="14">
        <v>85572</v>
      </c>
      <c r="J39" s="14">
        <f>J41+J42+J43+J44</f>
        <v>78131</v>
      </c>
      <c r="K39" s="14">
        <f>K41+K42+K43+K44</f>
        <v>78311</v>
      </c>
    </row>
    <row r="40" spans="3:11" x14ac:dyDescent="0.2">
      <c r="F40" s="12"/>
    </row>
    <row r="41" spans="3:11" x14ac:dyDescent="0.2">
      <c r="C41" s="4" t="s">
        <v>29</v>
      </c>
      <c r="F41" s="16">
        <v>10965</v>
      </c>
      <c r="G41" s="15">
        <v>11384</v>
      </c>
      <c r="H41" s="15">
        <v>11927</v>
      </c>
      <c r="I41" s="15">
        <v>12258</v>
      </c>
      <c r="J41" s="15">
        <v>12254</v>
      </c>
      <c r="K41" s="15">
        <v>12415</v>
      </c>
    </row>
    <row r="42" spans="3:11" x14ac:dyDescent="0.2">
      <c r="C42" s="4" t="s">
        <v>30</v>
      </c>
      <c r="F42" s="16">
        <v>49485</v>
      </c>
      <c r="G42" s="15">
        <v>51463</v>
      </c>
      <c r="H42" s="15">
        <v>54440</v>
      </c>
      <c r="I42" s="15">
        <v>55858</v>
      </c>
      <c r="J42" s="15">
        <v>56757</v>
      </c>
      <c r="K42" s="15">
        <v>57848</v>
      </c>
    </row>
    <row r="43" spans="3:11" x14ac:dyDescent="0.2">
      <c r="C43" s="4" t="s">
        <v>31</v>
      </c>
      <c r="F43" s="16">
        <v>10224</v>
      </c>
      <c r="G43" s="15">
        <v>9959</v>
      </c>
      <c r="H43" s="15">
        <v>10885</v>
      </c>
      <c r="I43" s="15">
        <v>10124</v>
      </c>
      <c r="J43" s="15">
        <v>1550</v>
      </c>
      <c r="K43" s="15">
        <v>164</v>
      </c>
    </row>
    <row r="44" spans="3:11" x14ac:dyDescent="0.2">
      <c r="C44" s="4" t="s">
        <v>32</v>
      </c>
      <c r="F44" s="16">
        <v>6190</v>
      </c>
      <c r="G44" s="15">
        <v>6565</v>
      </c>
      <c r="H44" s="15">
        <v>7197</v>
      </c>
      <c r="I44" s="15">
        <v>7333</v>
      </c>
      <c r="J44" s="15">
        <v>7570</v>
      </c>
      <c r="K44" s="15">
        <v>7884</v>
      </c>
    </row>
    <row r="45" spans="3:11" x14ac:dyDescent="0.2">
      <c r="F45" s="16"/>
    </row>
    <row r="46" spans="3:11" x14ac:dyDescent="0.2">
      <c r="C46" s="4" t="s">
        <v>48</v>
      </c>
      <c r="F46" s="16">
        <v>21637</v>
      </c>
      <c r="G46" s="15">
        <v>22364</v>
      </c>
      <c r="H46" s="15">
        <v>23122</v>
      </c>
      <c r="I46" s="15">
        <v>23635</v>
      </c>
      <c r="J46" s="15">
        <v>23732</v>
      </c>
      <c r="K46" s="15">
        <v>22860</v>
      </c>
    </row>
    <row r="47" spans="3:11" x14ac:dyDescent="0.2">
      <c r="F47" s="16"/>
    </row>
    <row r="48" spans="3:11" x14ac:dyDescent="0.2">
      <c r="C48" s="4" t="s">
        <v>47</v>
      </c>
      <c r="F48" s="16">
        <v>1796</v>
      </c>
      <c r="G48" s="15">
        <v>1553</v>
      </c>
      <c r="H48" s="15">
        <v>1482</v>
      </c>
      <c r="I48" s="15">
        <v>1449</v>
      </c>
      <c r="J48" s="15">
        <v>1421</v>
      </c>
      <c r="K48" s="15">
        <v>1418</v>
      </c>
    </row>
    <row r="49" spans="2:11" x14ac:dyDescent="0.2">
      <c r="F49" s="12"/>
    </row>
    <row r="50" spans="2:11" x14ac:dyDescent="0.2">
      <c r="C50" s="4" t="s">
        <v>46</v>
      </c>
      <c r="F50" s="13">
        <f>F52+F53</f>
        <v>9772</v>
      </c>
      <c r="G50" s="14">
        <f>G52+G53</f>
        <v>11002</v>
      </c>
      <c r="H50" s="14">
        <v>12362</v>
      </c>
      <c r="I50" s="14">
        <f>I52+I53</f>
        <v>13691</v>
      </c>
      <c r="J50" s="14">
        <f>J52+J53</f>
        <v>14418</v>
      </c>
      <c r="K50" s="14">
        <f>K52+K53</f>
        <v>15869</v>
      </c>
    </row>
    <row r="51" spans="2:11" x14ac:dyDescent="0.2">
      <c r="F51" s="12"/>
    </row>
    <row r="52" spans="2:11" x14ac:dyDescent="0.2">
      <c r="C52" s="4" t="s">
        <v>36</v>
      </c>
      <c r="F52" s="16">
        <v>9352</v>
      </c>
      <c r="G52" s="15">
        <f>8355+2218</f>
        <v>10573</v>
      </c>
      <c r="H52" s="15">
        <f>9826+2090</f>
        <v>11916</v>
      </c>
      <c r="I52" s="15">
        <f>11182+2059</f>
        <v>13241</v>
      </c>
      <c r="J52" s="15">
        <f>11995+1953</f>
        <v>13948</v>
      </c>
      <c r="K52" s="15">
        <f>13423+1968</f>
        <v>15391</v>
      </c>
    </row>
    <row r="53" spans="2:11" x14ac:dyDescent="0.2">
      <c r="C53" s="4" t="s">
        <v>37</v>
      </c>
      <c r="F53" s="16">
        <v>420</v>
      </c>
      <c r="G53" s="15">
        <v>429</v>
      </c>
      <c r="H53" s="15">
        <v>445</v>
      </c>
      <c r="I53" s="15">
        <v>450</v>
      </c>
      <c r="J53" s="15">
        <v>470</v>
      </c>
      <c r="K53" s="15">
        <v>478</v>
      </c>
    </row>
    <row r="54" spans="2:11" x14ac:dyDescent="0.2">
      <c r="F54" s="16"/>
    </row>
    <row r="55" spans="2:11" x14ac:dyDescent="0.2">
      <c r="C55" s="4" t="s">
        <v>45</v>
      </c>
      <c r="F55" s="16">
        <v>83041</v>
      </c>
      <c r="G55" s="15">
        <v>83340</v>
      </c>
      <c r="H55" s="15">
        <v>82934</v>
      </c>
      <c r="I55" s="15">
        <v>88095</v>
      </c>
      <c r="J55" s="15">
        <v>91096</v>
      </c>
      <c r="K55" s="15">
        <v>91544</v>
      </c>
    </row>
    <row r="56" spans="2:11" x14ac:dyDescent="0.2">
      <c r="D56" s="4" t="s">
        <v>44</v>
      </c>
      <c r="F56" s="16">
        <v>28491</v>
      </c>
      <c r="G56" s="15">
        <v>28036</v>
      </c>
      <c r="H56" s="15">
        <v>27292</v>
      </c>
      <c r="I56" s="15">
        <v>26038</v>
      </c>
      <c r="J56" s="15">
        <v>24810</v>
      </c>
      <c r="K56" s="15">
        <v>23006</v>
      </c>
    </row>
    <row r="57" spans="2:11" x14ac:dyDescent="0.2">
      <c r="F57" s="16"/>
    </row>
    <row r="58" spans="2:11" x14ac:dyDescent="0.2">
      <c r="C58" s="4" t="s">
        <v>43</v>
      </c>
      <c r="F58" s="16">
        <v>683</v>
      </c>
      <c r="G58" s="15">
        <v>743</v>
      </c>
      <c r="H58" s="15">
        <v>755</v>
      </c>
      <c r="I58" s="15">
        <v>742</v>
      </c>
      <c r="J58" s="15">
        <v>783</v>
      </c>
      <c r="K58" s="15">
        <v>803</v>
      </c>
    </row>
    <row r="59" spans="2:11" x14ac:dyDescent="0.2">
      <c r="D59" s="4" t="s">
        <v>42</v>
      </c>
      <c r="F59" s="16">
        <v>50</v>
      </c>
      <c r="G59" s="15">
        <v>61</v>
      </c>
      <c r="H59" s="15">
        <v>56</v>
      </c>
      <c r="I59" s="15">
        <v>47</v>
      </c>
      <c r="J59" s="15">
        <v>51</v>
      </c>
      <c r="K59" s="15">
        <v>40</v>
      </c>
    </row>
    <row r="60" spans="2:11" ht="18" thickBot="1" x14ac:dyDescent="0.25">
      <c r="B60" s="6"/>
      <c r="C60" s="6"/>
      <c r="D60" s="22"/>
      <c r="E60" s="6"/>
      <c r="F60" s="21"/>
      <c r="G60" s="6"/>
      <c r="H60" s="6"/>
      <c r="I60" s="6"/>
      <c r="J60" s="6"/>
      <c r="K60" s="6"/>
    </row>
    <row r="61" spans="2:11" x14ac:dyDescent="0.2">
      <c r="D61" s="2"/>
      <c r="F61" s="4" t="s">
        <v>39</v>
      </c>
      <c r="G61" s="2"/>
      <c r="H61" s="2"/>
      <c r="I61" s="2"/>
      <c r="J61" s="2"/>
      <c r="K61" s="2"/>
    </row>
    <row r="73" spans="1:1" x14ac:dyDescent="0.2">
      <c r="A73" s="4" t="s">
        <v>41</v>
      </c>
    </row>
  </sheetData>
  <phoneticPr fontId="4"/>
  <pageMargins left="0.32" right="0.28000000000000003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2.69921875" style="5" customWidth="1"/>
    <col min="3" max="3" width="13.69921875" style="5" customWidth="1"/>
    <col min="4" max="4" width="12.69921875" style="5" customWidth="1"/>
    <col min="5" max="6" width="10.69921875" style="5"/>
    <col min="7" max="9" width="11.69921875" style="5" customWidth="1"/>
    <col min="10" max="10" width="10.69921875" style="5"/>
    <col min="11" max="11" width="9.69921875" style="5" customWidth="1"/>
    <col min="12" max="16384" width="10.69921875" style="5"/>
  </cols>
  <sheetData>
    <row r="1" spans="1:11" x14ac:dyDescent="0.2">
      <c r="A1" s="4"/>
    </row>
    <row r="6" spans="1:11" x14ac:dyDescent="0.2">
      <c r="E6" s="1" t="s">
        <v>686</v>
      </c>
    </row>
    <row r="7" spans="1:11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D8" s="12"/>
      <c r="E8" s="12"/>
      <c r="F8" s="12"/>
      <c r="G8" s="10"/>
      <c r="H8" s="10"/>
      <c r="I8" s="10"/>
      <c r="J8" s="10"/>
      <c r="K8" s="10"/>
    </row>
    <row r="9" spans="1:11" x14ac:dyDescent="0.2">
      <c r="D9" s="26" t="s">
        <v>685</v>
      </c>
      <c r="E9" s="9" t="s">
        <v>684</v>
      </c>
      <c r="F9" s="26" t="s">
        <v>683</v>
      </c>
      <c r="G9" s="11" t="s">
        <v>682</v>
      </c>
      <c r="H9" s="10"/>
      <c r="I9" s="11" t="s">
        <v>681</v>
      </c>
      <c r="J9" s="10"/>
      <c r="K9" s="12"/>
    </row>
    <row r="10" spans="1:11" x14ac:dyDescent="0.2">
      <c r="B10" s="10"/>
      <c r="C10" s="10"/>
      <c r="D10" s="25" t="s">
        <v>680</v>
      </c>
      <c r="E10" s="25" t="s">
        <v>679</v>
      </c>
      <c r="F10" s="25" t="s">
        <v>678</v>
      </c>
      <c r="G10" s="25" t="s">
        <v>677</v>
      </c>
      <c r="H10" s="25" t="s">
        <v>676</v>
      </c>
      <c r="I10" s="25" t="s">
        <v>677</v>
      </c>
      <c r="J10" s="25" t="s">
        <v>676</v>
      </c>
      <c r="K10" s="25" t="s">
        <v>675</v>
      </c>
    </row>
    <row r="11" spans="1:11" x14ac:dyDescent="0.2">
      <c r="D11" s="33" t="s">
        <v>177</v>
      </c>
      <c r="E11" s="32" t="s">
        <v>674</v>
      </c>
      <c r="F11" s="32" t="s">
        <v>674</v>
      </c>
      <c r="G11" s="32" t="s">
        <v>674</v>
      </c>
      <c r="H11" s="32" t="s">
        <v>674</v>
      </c>
      <c r="I11" s="32" t="s">
        <v>674</v>
      </c>
      <c r="J11" s="32" t="s">
        <v>674</v>
      </c>
      <c r="K11" s="32" t="s">
        <v>674</v>
      </c>
    </row>
    <row r="12" spans="1:11" x14ac:dyDescent="0.2">
      <c r="B12" s="58" t="s">
        <v>673</v>
      </c>
      <c r="C12" s="2"/>
      <c r="D12" s="3">
        <f>SUM(D14:D70)</f>
        <v>286276</v>
      </c>
      <c r="E12" s="2">
        <f>SUM(E14:E70)</f>
        <v>19482.250749999996</v>
      </c>
      <c r="F12" s="2">
        <f>SUM(F14:F70)</f>
        <v>106578.62781900004</v>
      </c>
      <c r="G12" s="2">
        <f>SUM(G14:G70)</f>
        <v>59901.43440000002</v>
      </c>
      <c r="H12" s="2">
        <f>SUM(H14:H70)</f>
        <v>29961.729999999996</v>
      </c>
      <c r="I12" s="2">
        <f>SUM(I14:I70)-1</f>
        <v>13076.741900000005</v>
      </c>
      <c r="J12" s="2">
        <f>SUM(J14:J70)+3</f>
        <v>2464.6999999999994</v>
      </c>
      <c r="K12" s="2">
        <f>SUM(K14:K70)</f>
        <v>1176.0215189999999</v>
      </c>
    </row>
    <row r="13" spans="1:11" x14ac:dyDescent="0.2">
      <c r="D13" s="57"/>
    </row>
    <row r="14" spans="1:11" x14ac:dyDescent="0.2">
      <c r="C14" s="4" t="s">
        <v>672</v>
      </c>
      <c r="D14" s="16">
        <v>98732</v>
      </c>
      <c r="E14" s="15">
        <v>5140.03024</v>
      </c>
      <c r="F14" s="14">
        <f>SUM(G14:K14)</f>
        <v>29247.958017999998</v>
      </c>
      <c r="G14" s="56">
        <v>18026.754499999999</v>
      </c>
      <c r="H14" s="56">
        <v>6893.3616000000002</v>
      </c>
      <c r="I14" s="15">
        <v>3600.7249999999999</v>
      </c>
      <c r="J14" s="15">
        <v>395</v>
      </c>
      <c r="K14" s="15">
        <v>332.116918</v>
      </c>
    </row>
    <row r="15" spans="1:11" x14ac:dyDescent="0.2">
      <c r="C15" s="4" t="s">
        <v>671</v>
      </c>
      <c r="D15" s="16">
        <v>11387</v>
      </c>
      <c r="E15" s="15">
        <v>729.54602999999997</v>
      </c>
      <c r="F15" s="14">
        <f>SUM(G15:K15)</f>
        <v>5165.3783789999998</v>
      </c>
      <c r="G15" s="56">
        <v>2959.2062999999998</v>
      </c>
      <c r="H15" s="56">
        <v>1385.2049999999999</v>
      </c>
      <c r="I15" s="15">
        <v>632.3646</v>
      </c>
      <c r="J15" s="15">
        <v>106</v>
      </c>
      <c r="K15" s="15">
        <v>82.602479000000002</v>
      </c>
    </row>
    <row r="16" spans="1:11" x14ac:dyDescent="0.2">
      <c r="C16" s="4" t="s">
        <v>670</v>
      </c>
      <c r="D16" s="16">
        <v>14248</v>
      </c>
      <c r="E16" s="15">
        <v>791.79882999999995</v>
      </c>
      <c r="F16" s="14">
        <f>SUM(G16:K16)</f>
        <v>4091.3237469999999</v>
      </c>
      <c r="G16" s="56">
        <v>2408.9034999999999</v>
      </c>
      <c r="H16" s="56">
        <v>989.56219999999996</v>
      </c>
      <c r="I16" s="15">
        <v>561.17970000000003</v>
      </c>
      <c r="J16" s="15">
        <v>94.8</v>
      </c>
      <c r="K16" s="15">
        <v>36.878346999999998</v>
      </c>
    </row>
    <row r="17" spans="3:11" x14ac:dyDescent="0.2">
      <c r="C17" s="4" t="s">
        <v>669</v>
      </c>
      <c r="D17" s="16">
        <v>10229</v>
      </c>
      <c r="E17" s="15">
        <v>749.60176999999999</v>
      </c>
      <c r="F17" s="14">
        <f>SUM(G17:K17)</f>
        <v>3483.4795950000002</v>
      </c>
      <c r="G17" s="56">
        <v>1884.136</v>
      </c>
      <c r="H17" s="56">
        <v>993.77160000000003</v>
      </c>
      <c r="I17" s="15">
        <v>461.45350000000002</v>
      </c>
      <c r="J17" s="15">
        <v>107.5</v>
      </c>
      <c r="K17" s="15">
        <v>36.618495000000003</v>
      </c>
    </row>
    <row r="18" spans="3:11" x14ac:dyDescent="0.2">
      <c r="C18" s="4" t="s">
        <v>668</v>
      </c>
      <c r="D18" s="16">
        <v>8238</v>
      </c>
      <c r="E18" s="15">
        <v>623.82487000000003</v>
      </c>
      <c r="F18" s="14">
        <f>SUM(G18:K18)</f>
        <v>3233.6727359999995</v>
      </c>
      <c r="G18" s="56">
        <v>1699.3869</v>
      </c>
      <c r="H18" s="56">
        <v>853.30629999999996</v>
      </c>
      <c r="I18" s="15">
        <v>529.6825</v>
      </c>
      <c r="J18" s="15">
        <v>125.5</v>
      </c>
      <c r="K18" s="15">
        <v>25.797035999999999</v>
      </c>
    </row>
    <row r="19" spans="3:11" x14ac:dyDescent="0.2">
      <c r="C19" s="4" t="s">
        <v>667</v>
      </c>
      <c r="D19" s="16">
        <v>21312</v>
      </c>
      <c r="E19" s="15">
        <v>1705.0906399999999</v>
      </c>
      <c r="F19" s="14">
        <f>SUM(G19:K19)</f>
        <v>7082.2654130000001</v>
      </c>
      <c r="G19" s="56">
        <v>3931.3114999999998</v>
      </c>
      <c r="H19" s="56">
        <v>2014.9815000000001</v>
      </c>
      <c r="I19" s="15">
        <v>885.96950000000004</v>
      </c>
      <c r="J19" s="15">
        <v>175.3</v>
      </c>
      <c r="K19" s="15">
        <v>74.702912999999995</v>
      </c>
    </row>
    <row r="20" spans="3:11" x14ac:dyDescent="0.2">
      <c r="C20" s="4" t="s">
        <v>666</v>
      </c>
      <c r="D20" s="16">
        <v>9203</v>
      </c>
      <c r="E20" s="15">
        <v>651.16447000000005</v>
      </c>
      <c r="F20" s="14">
        <f>SUM(G20:K20)</f>
        <v>3940.8215710000004</v>
      </c>
      <c r="G20" s="56">
        <v>2073.3054000000002</v>
      </c>
      <c r="H20" s="56">
        <v>1170.4908</v>
      </c>
      <c r="I20" s="15">
        <v>565.2722</v>
      </c>
      <c r="J20" s="15">
        <v>93.8</v>
      </c>
      <c r="K20" s="15">
        <v>37.953170999999998</v>
      </c>
    </row>
    <row r="21" spans="3:11" x14ac:dyDescent="0.2">
      <c r="D21" s="16"/>
      <c r="E21" s="15"/>
      <c r="G21" s="56"/>
      <c r="H21" s="56"/>
      <c r="I21" s="15"/>
      <c r="J21" s="15"/>
      <c r="K21" s="15"/>
    </row>
    <row r="22" spans="3:11" x14ac:dyDescent="0.2">
      <c r="C22" s="4" t="s">
        <v>665</v>
      </c>
      <c r="D22" s="16">
        <v>4510</v>
      </c>
      <c r="E22" s="15">
        <v>422.25787000000003</v>
      </c>
      <c r="F22" s="14">
        <f>SUM(G22:K22)</f>
        <v>1843.5126030000001</v>
      </c>
      <c r="G22" s="56">
        <v>1020.1079</v>
      </c>
      <c r="H22" s="56">
        <v>549.9076</v>
      </c>
      <c r="I22" s="15">
        <v>211.8982</v>
      </c>
      <c r="J22" s="15">
        <v>49.4</v>
      </c>
      <c r="K22" s="15">
        <v>12.198903</v>
      </c>
    </row>
    <row r="23" spans="3:11" x14ac:dyDescent="0.2">
      <c r="C23" s="4" t="s">
        <v>664</v>
      </c>
      <c r="D23" s="16">
        <v>2117</v>
      </c>
      <c r="E23" s="15">
        <v>168.96388999999999</v>
      </c>
      <c r="F23" s="14">
        <f>SUM(G23:K23)</f>
        <v>1135.0228589999999</v>
      </c>
      <c r="G23" s="56">
        <v>599.22950000000003</v>
      </c>
      <c r="H23" s="56">
        <v>374.9255</v>
      </c>
      <c r="I23" s="15">
        <v>117.3707</v>
      </c>
      <c r="J23" s="15">
        <v>27.7</v>
      </c>
      <c r="K23" s="15">
        <v>15.797159000000001</v>
      </c>
    </row>
    <row r="24" spans="3:11" x14ac:dyDescent="0.2">
      <c r="C24" s="4" t="s">
        <v>663</v>
      </c>
      <c r="D24" s="16">
        <v>860</v>
      </c>
      <c r="E24" s="15">
        <v>83.063730000000007</v>
      </c>
      <c r="F24" s="14">
        <f>SUM(G24:K24)</f>
        <v>992.4826250000001</v>
      </c>
      <c r="G24" s="56">
        <v>502.15379999999999</v>
      </c>
      <c r="H24" s="56">
        <v>344.73630000000003</v>
      </c>
      <c r="I24" s="15">
        <v>92.844700000000003</v>
      </c>
      <c r="J24" s="15">
        <v>36</v>
      </c>
      <c r="K24" s="15">
        <v>16.747824999999999</v>
      </c>
    </row>
    <row r="25" spans="3:11" x14ac:dyDescent="0.2">
      <c r="C25" s="4" t="s">
        <v>662</v>
      </c>
      <c r="D25" s="16">
        <v>3870</v>
      </c>
      <c r="E25" s="15">
        <v>266.16752000000002</v>
      </c>
      <c r="F25" s="14">
        <f>SUM(G25:K25)</f>
        <v>1449.1590729999998</v>
      </c>
      <c r="G25" s="56">
        <v>817.85299999999995</v>
      </c>
      <c r="H25" s="56">
        <v>448.952</v>
      </c>
      <c r="I25" s="15">
        <v>141.74850000000001</v>
      </c>
      <c r="J25" s="15">
        <v>30.5</v>
      </c>
      <c r="K25" s="15">
        <v>10.105573</v>
      </c>
    </row>
    <row r="26" spans="3:11" x14ac:dyDescent="0.2">
      <c r="C26" s="4" t="s">
        <v>661</v>
      </c>
      <c r="D26" s="16">
        <v>4556</v>
      </c>
      <c r="E26" s="15">
        <v>347.86255999999997</v>
      </c>
      <c r="F26" s="14">
        <f>SUM(G26:K26)</f>
        <v>1987.1913480000003</v>
      </c>
      <c r="G26" s="56">
        <v>1090.2660000000001</v>
      </c>
      <c r="H26" s="56">
        <v>627.30309999999997</v>
      </c>
      <c r="I26" s="15">
        <v>188.80690000000001</v>
      </c>
      <c r="J26" s="15">
        <v>60.2</v>
      </c>
      <c r="K26" s="15">
        <v>20.615348000000001</v>
      </c>
    </row>
    <row r="27" spans="3:11" x14ac:dyDescent="0.2">
      <c r="C27" s="4" t="s">
        <v>660</v>
      </c>
      <c r="D27" s="16">
        <v>2345</v>
      </c>
      <c r="E27" s="15">
        <v>170.05906999999999</v>
      </c>
      <c r="F27" s="14">
        <f>SUM(G27:K27)</f>
        <v>985.08727900000008</v>
      </c>
      <c r="G27" s="56">
        <v>564.19849999999997</v>
      </c>
      <c r="H27" s="56">
        <v>286.66370000000001</v>
      </c>
      <c r="I27" s="15">
        <v>103.16759999999999</v>
      </c>
      <c r="J27" s="15">
        <v>23.2</v>
      </c>
      <c r="K27" s="15">
        <v>7.8574789999999997</v>
      </c>
    </row>
    <row r="28" spans="3:11" x14ac:dyDescent="0.2">
      <c r="C28" s="4" t="s">
        <v>659</v>
      </c>
      <c r="D28" s="16">
        <v>2243</v>
      </c>
      <c r="E28" s="15">
        <v>187.74257</v>
      </c>
      <c r="F28" s="14">
        <f>SUM(G28:K28)</f>
        <v>1079.4002719999999</v>
      </c>
      <c r="G28" s="56">
        <v>549.7704</v>
      </c>
      <c r="H28" s="56">
        <v>316.11009999999999</v>
      </c>
      <c r="I28" s="15">
        <v>171.73929999999999</v>
      </c>
      <c r="J28" s="15">
        <v>30.6</v>
      </c>
      <c r="K28" s="15">
        <v>11.180472</v>
      </c>
    </row>
    <row r="29" spans="3:11" x14ac:dyDescent="0.2">
      <c r="C29" s="4" t="s">
        <v>658</v>
      </c>
      <c r="D29" s="16">
        <v>5481</v>
      </c>
      <c r="E29" s="15">
        <v>281.11651999999998</v>
      </c>
      <c r="F29" s="14">
        <f>SUM(G29:K29)</f>
        <v>1568.576632</v>
      </c>
      <c r="G29" s="56">
        <v>898.75649999999996</v>
      </c>
      <c r="H29" s="56">
        <v>451.05489999999998</v>
      </c>
      <c r="I29" s="15">
        <v>163.3561</v>
      </c>
      <c r="J29" s="15">
        <v>42.4</v>
      </c>
      <c r="K29" s="15">
        <v>13.009131999999999</v>
      </c>
    </row>
    <row r="30" spans="3:11" x14ac:dyDescent="0.2">
      <c r="C30" s="4" t="s">
        <v>657</v>
      </c>
      <c r="D30" s="16">
        <v>12435</v>
      </c>
      <c r="E30" s="15">
        <v>562.51194999999996</v>
      </c>
      <c r="F30" s="14">
        <f>SUM(G30:K30)</f>
        <v>2238.858882</v>
      </c>
      <c r="G30" s="56">
        <v>1363.5676000000001</v>
      </c>
      <c r="H30" s="56">
        <v>523.45450000000005</v>
      </c>
      <c r="I30" s="15">
        <v>293.05160000000001</v>
      </c>
      <c r="J30" s="15">
        <v>37.6</v>
      </c>
      <c r="K30" s="15">
        <v>21.185182000000001</v>
      </c>
    </row>
    <row r="31" spans="3:11" x14ac:dyDescent="0.2">
      <c r="D31" s="12"/>
      <c r="G31" s="53"/>
      <c r="H31" s="53"/>
      <c r="K31" s="15"/>
    </row>
    <row r="32" spans="3:11" x14ac:dyDescent="0.2">
      <c r="C32" s="4" t="s">
        <v>656</v>
      </c>
      <c r="D32" s="16">
        <v>5750</v>
      </c>
      <c r="E32" s="15">
        <v>555.94586000000004</v>
      </c>
      <c r="F32" s="14">
        <f>SUM(G32:K32)</f>
        <v>2668.918208</v>
      </c>
      <c r="G32" s="56">
        <v>1522.3457000000001</v>
      </c>
      <c r="H32" s="56">
        <v>770.06569999999999</v>
      </c>
      <c r="I32" s="15">
        <v>283.08049999999997</v>
      </c>
      <c r="J32" s="15">
        <v>66.8</v>
      </c>
      <c r="K32" s="15">
        <v>26.626308000000002</v>
      </c>
    </row>
    <row r="33" spans="3:11" x14ac:dyDescent="0.2">
      <c r="C33" s="4" t="s">
        <v>655</v>
      </c>
      <c r="D33" s="16">
        <v>4130</v>
      </c>
      <c r="E33" s="15">
        <v>315.31747999999999</v>
      </c>
      <c r="F33" s="14">
        <f>SUM(G33:K33)</f>
        <v>1515.0213369999999</v>
      </c>
      <c r="G33" s="56">
        <v>888.37549999999999</v>
      </c>
      <c r="H33" s="56">
        <v>426.91180000000003</v>
      </c>
      <c r="I33" s="15">
        <v>163.5076</v>
      </c>
      <c r="J33" s="15">
        <v>24.7</v>
      </c>
      <c r="K33" s="15">
        <v>11.526437</v>
      </c>
    </row>
    <row r="34" spans="3:11" x14ac:dyDescent="0.2">
      <c r="C34" s="4" t="s">
        <v>654</v>
      </c>
      <c r="D34" s="16">
        <v>1587</v>
      </c>
      <c r="E34" s="15">
        <v>133.91802999999999</v>
      </c>
      <c r="F34" s="14">
        <f>SUM(G34:K34)</f>
        <v>829.75884300000007</v>
      </c>
      <c r="G34" s="56">
        <v>493.05489999999998</v>
      </c>
      <c r="H34" s="56">
        <v>249.83629999999999</v>
      </c>
      <c r="I34" s="15">
        <v>65.292900000000003</v>
      </c>
      <c r="J34" s="15">
        <v>10.8</v>
      </c>
      <c r="K34" s="15">
        <v>10.774743000000001</v>
      </c>
    </row>
    <row r="35" spans="3:11" x14ac:dyDescent="0.2">
      <c r="C35" s="4" t="s">
        <v>653</v>
      </c>
      <c r="D35" s="16">
        <v>1338</v>
      </c>
      <c r="E35" s="15">
        <v>142.97591</v>
      </c>
      <c r="F35" s="14">
        <f>SUM(G35:K35)</f>
        <v>741.81277299999988</v>
      </c>
      <c r="G35" s="56">
        <v>414.57909999999998</v>
      </c>
      <c r="H35" s="56">
        <v>244.6379</v>
      </c>
      <c r="I35" s="15">
        <v>57.929099999999998</v>
      </c>
      <c r="J35" s="15">
        <v>13.3</v>
      </c>
      <c r="K35" s="15">
        <v>11.366673</v>
      </c>
    </row>
    <row r="36" spans="3:11" x14ac:dyDescent="0.2">
      <c r="C36" s="4" t="s">
        <v>652</v>
      </c>
      <c r="D36" s="16">
        <v>144</v>
      </c>
      <c r="E36" s="15">
        <v>13.65757</v>
      </c>
      <c r="F36" s="14">
        <f>SUM(G36:K36)</f>
        <v>133.28429299999999</v>
      </c>
      <c r="G36" s="56">
        <v>68.078400000000002</v>
      </c>
      <c r="H36" s="56">
        <v>49.263599999999997</v>
      </c>
      <c r="I36" s="15">
        <v>9.3942999999999994</v>
      </c>
      <c r="J36" s="15">
        <v>3.7</v>
      </c>
      <c r="K36" s="15">
        <v>2.8479930000000002</v>
      </c>
    </row>
    <row r="37" spans="3:11" x14ac:dyDescent="0.2">
      <c r="C37" s="4" t="s">
        <v>651</v>
      </c>
      <c r="D37" s="16">
        <v>4742</v>
      </c>
      <c r="E37" s="15">
        <v>378.09753000000001</v>
      </c>
      <c r="F37" s="14">
        <f>SUM(G37:K37)</f>
        <v>1625.8223230000001</v>
      </c>
      <c r="G37" s="56">
        <v>840.08810000000005</v>
      </c>
      <c r="H37" s="56">
        <v>504.79079999999999</v>
      </c>
      <c r="I37" s="15">
        <v>208.7783</v>
      </c>
      <c r="J37" s="15">
        <v>51.5</v>
      </c>
      <c r="K37" s="15">
        <v>20.665123000000001</v>
      </c>
    </row>
    <row r="38" spans="3:11" x14ac:dyDescent="0.2">
      <c r="C38" s="4" t="s">
        <v>650</v>
      </c>
      <c r="D38" s="16">
        <v>2698</v>
      </c>
      <c r="E38" s="15">
        <v>237.15518</v>
      </c>
      <c r="F38" s="14">
        <f>SUM(G38:K38)</f>
        <v>917.60798399999999</v>
      </c>
      <c r="G38" s="56">
        <v>466.5197</v>
      </c>
      <c r="H38" s="56">
        <v>289.6191</v>
      </c>
      <c r="I38" s="15">
        <v>114.42829999999999</v>
      </c>
      <c r="J38" s="15">
        <v>40.299999999999997</v>
      </c>
      <c r="K38" s="15">
        <v>6.7408840000000003</v>
      </c>
    </row>
    <row r="39" spans="3:11" x14ac:dyDescent="0.2">
      <c r="C39" s="4" t="s">
        <v>649</v>
      </c>
      <c r="D39" s="16">
        <v>4449</v>
      </c>
      <c r="E39" s="15">
        <v>433.43461000000002</v>
      </c>
      <c r="F39" s="14">
        <f>SUM(G39:K39)</f>
        <v>1493.883932</v>
      </c>
      <c r="G39" s="56">
        <v>823.89440000000002</v>
      </c>
      <c r="H39" s="56">
        <v>461.06099999999998</v>
      </c>
      <c r="I39" s="15">
        <v>155.66069999999999</v>
      </c>
      <c r="J39" s="15">
        <v>41.2</v>
      </c>
      <c r="K39" s="15">
        <v>12.067831999999999</v>
      </c>
    </row>
    <row r="40" spans="3:11" x14ac:dyDescent="0.2">
      <c r="C40" s="4" t="s">
        <v>648</v>
      </c>
      <c r="D40" s="16">
        <v>2806</v>
      </c>
      <c r="E40" s="15">
        <v>300.58251999999999</v>
      </c>
      <c r="F40" s="14">
        <f>SUM(G40:K40)</f>
        <v>1591.181004</v>
      </c>
      <c r="G40" s="56">
        <v>837.36440000000005</v>
      </c>
      <c r="H40" s="56">
        <v>528.30219999999997</v>
      </c>
      <c r="I40" s="15">
        <v>170.97900000000001</v>
      </c>
      <c r="J40" s="15">
        <v>42.6</v>
      </c>
      <c r="K40" s="15">
        <v>11.935404</v>
      </c>
    </row>
    <row r="41" spans="3:11" x14ac:dyDescent="0.2">
      <c r="C41" s="4" t="s">
        <v>647</v>
      </c>
      <c r="D41" s="16">
        <v>1170</v>
      </c>
      <c r="E41" s="15">
        <v>114.51401</v>
      </c>
      <c r="F41" s="14">
        <f>SUM(G41:K41)</f>
        <v>1170.9219639999999</v>
      </c>
      <c r="G41" s="56">
        <v>609.88729999999998</v>
      </c>
      <c r="H41" s="56">
        <v>395.9128</v>
      </c>
      <c r="I41" s="15">
        <v>93.258200000000002</v>
      </c>
      <c r="J41" s="15">
        <v>58</v>
      </c>
      <c r="K41" s="15">
        <v>13.863664</v>
      </c>
    </row>
    <row r="42" spans="3:11" x14ac:dyDescent="0.2">
      <c r="D42" s="12"/>
      <c r="G42" s="53"/>
      <c r="H42" s="53"/>
      <c r="K42" s="15"/>
    </row>
    <row r="43" spans="3:11" x14ac:dyDescent="0.2">
      <c r="C43" s="4" t="s">
        <v>646</v>
      </c>
      <c r="D43" s="16">
        <v>2082</v>
      </c>
      <c r="E43" s="15">
        <v>152.70562000000001</v>
      </c>
      <c r="F43" s="14">
        <f>SUM(G43:K43)</f>
        <v>994.74016100000006</v>
      </c>
      <c r="G43" s="56">
        <v>541.93910000000005</v>
      </c>
      <c r="H43" s="56">
        <v>289.18819999999999</v>
      </c>
      <c r="I43" s="15">
        <v>118.3725</v>
      </c>
      <c r="J43" s="15">
        <v>30.1</v>
      </c>
      <c r="K43" s="15">
        <v>15.140361</v>
      </c>
    </row>
    <row r="44" spans="3:11" x14ac:dyDescent="0.2">
      <c r="C44" s="4" t="s">
        <v>645</v>
      </c>
      <c r="D44" s="16">
        <v>1780</v>
      </c>
      <c r="E44" s="15">
        <v>145.22855000000001</v>
      </c>
      <c r="F44" s="14">
        <f>SUM(G44:K44)</f>
        <v>985.93584400000009</v>
      </c>
      <c r="G44" s="56">
        <v>521.44230000000005</v>
      </c>
      <c r="H44" s="56">
        <v>348.67950000000002</v>
      </c>
      <c r="I44" s="15">
        <v>80.079899999999995</v>
      </c>
      <c r="J44" s="15">
        <v>24.7</v>
      </c>
      <c r="K44" s="15">
        <v>11.034144</v>
      </c>
    </row>
    <row r="45" spans="3:11" x14ac:dyDescent="0.2">
      <c r="C45" s="4" t="s">
        <v>644</v>
      </c>
      <c r="D45" s="16">
        <v>2273</v>
      </c>
      <c r="E45" s="15">
        <v>180.43798000000001</v>
      </c>
      <c r="F45" s="14">
        <f>SUM(G45:K45)</f>
        <v>1182.8619229999999</v>
      </c>
      <c r="G45" s="56">
        <v>532.1875</v>
      </c>
      <c r="H45" s="56">
        <v>286.56139999999999</v>
      </c>
      <c r="I45" s="15">
        <v>315.4468</v>
      </c>
      <c r="J45" s="15">
        <v>41.3</v>
      </c>
      <c r="K45" s="15">
        <v>7.3662229999999997</v>
      </c>
    </row>
    <row r="46" spans="3:11" x14ac:dyDescent="0.2">
      <c r="C46" s="4" t="s">
        <v>643</v>
      </c>
      <c r="D46" s="16">
        <v>1790</v>
      </c>
      <c r="E46" s="15">
        <v>173.33121</v>
      </c>
      <c r="F46" s="14">
        <f>SUM(G46:K46)</f>
        <v>893.27506599999992</v>
      </c>
      <c r="G46" s="56">
        <v>459.08920000000001</v>
      </c>
      <c r="H46" s="56">
        <v>293.31799999999998</v>
      </c>
      <c r="I46" s="15">
        <v>89.768699999999995</v>
      </c>
      <c r="J46" s="15">
        <v>44</v>
      </c>
      <c r="K46" s="15">
        <v>7.0991660000000003</v>
      </c>
    </row>
    <row r="47" spans="3:11" x14ac:dyDescent="0.2">
      <c r="C47" s="4" t="s">
        <v>642</v>
      </c>
      <c r="D47" s="16">
        <v>518</v>
      </c>
      <c r="E47" s="15">
        <v>47.863030000000002</v>
      </c>
      <c r="F47" s="14">
        <f>SUM(G47:K47)</f>
        <v>455.07207700000004</v>
      </c>
      <c r="G47" s="56">
        <v>231.8124</v>
      </c>
      <c r="H47" s="56">
        <v>158.48410000000001</v>
      </c>
      <c r="I47" s="15">
        <v>41.715699999999998</v>
      </c>
      <c r="J47" s="15">
        <v>14.3</v>
      </c>
      <c r="K47" s="15">
        <v>8.7598769999999995</v>
      </c>
    </row>
    <row r="48" spans="3:11" x14ac:dyDescent="0.2">
      <c r="C48" s="4" t="s">
        <v>641</v>
      </c>
      <c r="D48" s="16">
        <v>451</v>
      </c>
      <c r="E48" s="15">
        <v>39.144460000000002</v>
      </c>
      <c r="F48" s="14">
        <f>SUM(G48:K48)</f>
        <v>513.45085300000005</v>
      </c>
      <c r="G48" s="56">
        <v>282.4151</v>
      </c>
      <c r="H48" s="56">
        <v>167.3742</v>
      </c>
      <c r="I48" s="15">
        <v>46.399700000000003</v>
      </c>
      <c r="J48" s="15">
        <v>11.8</v>
      </c>
      <c r="K48" s="15">
        <v>5.4618529999999996</v>
      </c>
    </row>
    <row r="49" spans="3:11" x14ac:dyDescent="0.2">
      <c r="C49" s="4" t="s">
        <v>640</v>
      </c>
      <c r="D49" s="16">
        <v>973</v>
      </c>
      <c r="E49" s="15">
        <v>93.030850000000001</v>
      </c>
      <c r="F49" s="14">
        <f>SUM(G49:K49)</f>
        <v>808.13258000000008</v>
      </c>
      <c r="G49" s="56">
        <v>438.28890000000001</v>
      </c>
      <c r="H49" s="56">
        <v>282.24970000000002</v>
      </c>
      <c r="I49" s="15">
        <v>60.2117</v>
      </c>
      <c r="J49" s="15">
        <v>19.2</v>
      </c>
      <c r="K49" s="15">
        <v>8.1822800000000004</v>
      </c>
    </row>
    <row r="50" spans="3:11" x14ac:dyDescent="0.2">
      <c r="C50" s="4" t="s">
        <v>639</v>
      </c>
      <c r="D50" s="16">
        <v>2193</v>
      </c>
      <c r="E50" s="15">
        <v>279.38643000000002</v>
      </c>
      <c r="F50" s="14">
        <f>SUM(G50:K50)</f>
        <v>917.31136500000002</v>
      </c>
      <c r="G50" s="56">
        <v>488.3322</v>
      </c>
      <c r="H50" s="56">
        <v>289.27659999999997</v>
      </c>
      <c r="I50" s="15">
        <v>102.3907</v>
      </c>
      <c r="J50" s="15">
        <v>23.5</v>
      </c>
      <c r="K50" s="15">
        <v>13.811864999999999</v>
      </c>
    </row>
    <row r="51" spans="3:11" x14ac:dyDescent="0.2">
      <c r="C51" s="4" t="s">
        <v>638</v>
      </c>
      <c r="D51" s="16">
        <v>2538</v>
      </c>
      <c r="E51" s="15">
        <v>259.51211000000001</v>
      </c>
      <c r="F51" s="14">
        <f>SUM(G51:K51)</f>
        <v>960.24800900000002</v>
      </c>
      <c r="G51" s="56">
        <v>527.8125</v>
      </c>
      <c r="H51" s="56">
        <v>295.07889999999998</v>
      </c>
      <c r="I51" s="15">
        <v>111.1074</v>
      </c>
      <c r="J51" s="15">
        <v>18.600000000000001</v>
      </c>
      <c r="K51" s="15">
        <v>7.6492089999999999</v>
      </c>
    </row>
    <row r="52" spans="3:11" x14ac:dyDescent="0.2">
      <c r="C52" s="4" t="s">
        <v>637</v>
      </c>
      <c r="D52" s="16">
        <v>2831</v>
      </c>
      <c r="E52" s="15">
        <v>296.18457000000001</v>
      </c>
      <c r="F52" s="14">
        <f>SUM(G52:K52)</f>
        <v>1369.9776600000002</v>
      </c>
      <c r="G52" s="56">
        <v>717.85950000000003</v>
      </c>
      <c r="H52" s="56">
        <v>454.58839999999998</v>
      </c>
      <c r="I52" s="15">
        <v>139.0712</v>
      </c>
      <c r="J52" s="15">
        <v>52</v>
      </c>
      <c r="K52" s="15">
        <v>6.4585600000000003</v>
      </c>
    </row>
    <row r="53" spans="3:11" x14ac:dyDescent="0.2">
      <c r="D53" s="12"/>
      <c r="G53" s="53"/>
      <c r="H53" s="53"/>
      <c r="K53" s="15"/>
    </row>
    <row r="54" spans="3:11" x14ac:dyDescent="0.2">
      <c r="C54" s="4" t="s">
        <v>636</v>
      </c>
      <c r="D54" s="16">
        <v>5091</v>
      </c>
      <c r="E54" s="15">
        <v>402.27478000000002</v>
      </c>
      <c r="F54" s="14">
        <f>SUM(G54:K54)</f>
        <v>2007.1233759999998</v>
      </c>
      <c r="G54" s="56">
        <v>1146.4487999999999</v>
      </c>
      <c r="H54" s="56">
        <v>557.32470000000001</v>
      </c>
      <c r="I54" s="15">
        <v>227.6232</v>
      </c>
      <c r="J54" s="15">
        <v>41.7</v>
      </c>
      <c r="K54" s="15">
        <v>34.026676000000002</v>
      </c>
    </row>
    <row r="55" spans="3:11" x14ac:dyDescent="0.2">
      <c r="C55" s="4" t="s">
        <v>635</v>
      </c>
      <c r="D55" s="16">
        <v>881</v>
      </c>
      <c r="E55" s="15">
        <v>71.888919999999999</v>
      </c>
      <c r="F55" s="14">
        <f>SUM(G55:K55)</f>
        <v>797.57778300000007</v>
      </c>
      <c r="G55" s="56">
        <v>371.60840000000002</v>
      </c>
      <c r="H55" s="56">
        <v>292.17309999999998</v>
      </c>
      <c r="I55" s="15">
        <v>99.263000000000005</v>
      </c>
      <c r="J55" s="15">
        <v>27.4</v>
      </c>
      <c r="K55" s="15">
        <v>7.1332829999999996</v>
      </c>
    </row>
    <row r="56" spans="3:11" x14ac:dyDescent="0.2">
      <c r="C56" s="4" t="s">
        <v>634</v>
      </c>
      <c r="D56" s="16">
        <v>740</v>
      </c>
      <c r="E56" s="15">
        <v>56.704479999999997</v>
      </c>
      <c r="F56" s="14">
        <f>SUM(G56:K56)</f>
        <v>573.07221900000002</v>
      </c>
      <c r="G56" s="56">
        <v>263.5607</v>
      </c>
      <c r="H56" s="56">
        <v>217.0292</v>
      </c>
      <c r="I56" s="15">
        <v>72.513900000000007</v>
      </c>
      <c r="J56" s="15">
        <v>8.6999999999999993</v>
      </c>
      <c r="K56" s="15">
        <v>11.268419</v>
      </c>
    </row>
    <row r="57" spans="3:11" x14ac:dyDescent="0.2">
      <c r="C57" s="4" t="s">
        <v>633</v>
      </c>
      <c r="D57" s="16">
        <v>4291</v>
      </c>
      <c r="E57" s="15">
        <v>297.47296</v>
      </c>
      <c r="F57" s="14">
        <f>SUM(G57:K57)</f>
        <v>1421.825691</v>
      </c>
      <c r="G57" s="56">
        <v>684.15219999999999</v>
      </c>
      <c r="H57" s="56">
        <v>367.44560000000001</v>
      </c>
      <c r="I57" s="15">
        <v>316.00099999999998</v>
      </c>
      <c r="J57" s="15">
        <v>38.4</v>
      </c>
      <c r="K57" s="15">
        <v>15.826891</v>
      </c>
    </row>
    <row r="58" spans="3:11" x14ac:dyDescent="0.2">
      <c r="C58" s="4" t="s">
        <v>632</v>
      </c>
      <c r="D58" s="16">
        <v>1312</v>
      </c>
      <c r="E58" s="15">
        <v>98.269589999999994</v>
      </c>
      <c r="F58" s="14">
        <f>SUM(G58:K58)</f>
        <v>852.93239000000005</v>
      </c>
      <c r="G58" s="56">
        <v>422.66719999999998</v>
      </c>
      <c r="H58" s="56">
        <v>262.2423</v>
      </c>
      <c r="I58" s="15">
        <v>134.63820000000001</v>
      </c>
      <c r="J58" s="15">
        <v>26.2</v>
      </c>
      <c r="K58" s="15">
        <v>7.1846899999999998</v>
      </c>
    </row>
    <row r="59" spans="3:11" x14ac:dyDescent="0.2">
      <c r="C59" s="4" t="s">
        <v>631</v>
      </c>
      <c r="D59" s="16">
        <v>1476</v>
      </c>
      <c r="E59" s="15">
        <v>140.67225999999999</v>
      </c>
      <c r="F59" s="14">
        <f>SUM(G59:K59)</f>
        <v>1035.7530200000001</v>
      </c>
      <c r="G59" s="56">
        <v>479.90859999999998</v>
      </c>
      <c r="H59" s="56">
        <v>374.59120000000001</v>
      </c>
      <c r="I59" s="15">
        <v>120.6399</v>
      </c>
      <c r="J59" s="15">
        <v>41.6</v>
      </c>
      <c r="K59" s="15">
        <v>19.01332</v>
      </c>
    </row>
    <row r="60" spans="3:11" x14ac:dyDescent="0.2">
      <c r="C60" s="4" t="s">
        <v>630</v>
      </c>
      <c r="D60" s="16">
        <v>4345</v>
      </c>
      <c r="E60" s="15">
        <v>379.98924</v>
      </c>
      <c r="F60" s="14">
        <f>SUM(G60:K60)</f>
        <v>2182.1088009999999</v>
      </c>
      <c r="G60" s="56">
        <v>1111.6122</v>
      </c>
      <c r="H60" s="56">
        <v>743.83</v>
      </c>
      <c r="I60" s="15">
        <v>241.5326</v>
      </c>
      <c r="J60" s="15">
        <v>56.5</v>
      </c>
      <c r="K60" s="15">
        <v>28.634001000000001</v>
      </c>
    </row>
    <row r="61" spans="3:11" x14ac:dyDescent="0.2">
      <c r="D61" s="12"/>
      <c r="K61" s="15"/>
    </row>
    <row r="62" spans="3:11" x14ac:dyDescent="0.2">
      <c r="C62" s="4" t="s">
        <v>629</v>
      </c>
      <c r="D62" s="16">
        <v>5207</v>
      </c>
      <c r="E62" s="15">
        <v>441.18718999999999</v>
      </c>
      <c r="F62" s="14">
        <f>SUM(G62:K62)</f>
        <v>2542.744436</v>
      </c>
      <c r="G62" s="56">
        <v>1382.5857000000001</v>
      </c>
      <c r="H62" s="56">
        <v>827.00779999999997</v>
      </c>
      <c r="I62" s="15">
        <v>248.21520000000001</v>
      </c>
      <c r="J62" s="15">
        <v>65.5</v>
      </c>
      <c r="K62" s="15">
        <v>19.435735999999999</v>
      </c>
    </row>
    <row r="63" spans="3:11" x14ac:dyDescent="0.2">
      <c r="C63" s="4" t="s">
        <v>628</v>
      </c>
      <c r="D63" s="16">
        <v>973</v>
      </c>
      <c r="E63" s="15">
        <v>91.775040000000004</v>
      </c>
      <c r="F63" s="14">
        <f>SUM(G63:K63)</f>
        <v>574.91107399999999</v>
      </c>
      <c r="G63" s="56">
        <v>304.51940000000002</v>
      </c>
      <c r="H63" s="56">
        <v>193.34710000000001</v>
      </c>
      <c r="I63" s="15">
        <v>51.749000000000002</v>
      </c>
      <c r="J63" s="15">
        <v>15.1</v>
      </c>
      <c r="K63" s="15">
        <v>10.195574000000001</v>
      </c>
    </row>
    <row r="64" spans="3:11" x14ac:dyDescent="0.2">
      <c r="C64" s="4" t="s">
        <v>627</v>
      </c>
      <c r="D64" s="16">
        <v>1524</v>
      </c>
      <c r="E64" s="15">
        <v>121.28189</v>
      </c>
      <c r="F64" s="14">
        <f>SUM(G64:K64)</f>
        <v>997.45872099999997</v>
      </c>
      <c r="G64" s="56">
        <v>533.22940000000006</v>
      </c>
      <c r="H64" s="56">
        <v>275.35120000000001</v>
      </c>
      <c r="I64" s="15">
        <v>154.6183</v>
      </c>
      <c r="J64" s="15">
        <v>25.6</v>
      </c>
      <c r="K64" s="15">
        <v>8.6598210000000009</v>
      </c>
    </row>
    <row r="65" spans="1:11" x14ac:dyDescent="0.2">
      <c r="C65" s="4" t="s">
        <v>626</v>
      </c>
      <c r="D65" s="16">
        <v>865</v>
      </c>
      <c r="E65" s="15">
        <v>80.787760000000006</v>
      </c>
      <c r="F65" s="14">
        <f>SUM(G65:K65)</f>
        <v>852.40856699999995</v>
      </c>
      <c r="G65" s="56">
        <v>425.95049999999998</v>
      </c>
      <c r="H65" s="56">
        <v>325.82839999999999</v>
      </c>
      <c r="I65" s="15">
        <v>72.403899999999993</v>
      </c>
      <c r="J65" s="15">
        <v>11.3</v>
      </c>
      <c r="K65" s="15">
        <v>16.925767</v>
      </c>
    </row>
    <row r="66" spans="1:11" x14ac:dyDescent="0.2">
      <c r="C66" s="4" t="s">
        <v>625</v>
      </c>
      <c r="D66" s="16">
        <v>453</v>
      </c>
      <c r="E66" s="15">
        <v>30.06157</v>
      </c>
      <c r="F66" s="14">
        <f>SUM(G66:K66)</f>
        <v>473.68822100000006</v>
      </c>
      <c r="G66" s="56">
        <v>198.80350000000001</v>
      </c>
      <c r="H66" s="56">
        <v>162.84719999999999</v>
      </c>
      <c r="I66" s="15">
        <v>92.873599999999996</v>
      </c>
      <c r="J66" s="15">
        <v>14</v>
      </c>
      <c r="K66" s="15">
        <v>5.1639210000000002</v>
      </c>
    </row>
    <row r="67" spans="1:11" x14ac:dyDescent="0.2">
      <c r="C67" s="4" t="s">
        <v>624</v>
      </c>
      <c r="D67" s="16">
        <v>1006</v>
      </c>
      <c r="E67" s="15">
        <v>89.716920000000002</v>
      </c>
      <c r="F67" s="14">
        <f>SUM(G67:K67)</f>
        <v>840.7214929999999</v>
      </c>
      <c r="G67" s="56">
        <v>412.98840000000001</v>
      </c>
      <c r="H67" s="56">
        <v>305.04140000000001</v>
      </c>
      <c r="I67" s="15">
        <v>88.212100000000007</v>
      </c>
      <c r="J67" s="15">
        <v>18.3</v>
      </c>
      <c r="K67" s="15">
        <v>16.179593000000001</v>
      </c>
    </row>
    <row r="68" spans="1:11" x14ac:dyDescent="0.2">
      <c r="C68" s="4" t="s">
        <v>623</v>
      </c>
      <c r="D68" s="16">
        <v>103</v>
      </c>
      <c r="E68" s="15">
        <v>6.9421099999999996</v>
      </c>
      <c r="F68" s="14">
        <f>SUM(G68:K68)</f>
        <v>130.15839600000001</v>
      </c>
      <c r="G68" s="56">
        <v>66.391499999999994</v>
      </c>
      <c r="H68" s="56">
        <v>48.683900000000001</v>
      </c>
      <c r="I68" s="15">
        <v>9.9542000000000002</v>
      </c>
      <c r="J68" s="15">
        <v>3.5</v>
      </c>
      <c r="K68" s="15">
        <v>1.6287959999999999</v>
      </c>
    </row>
    <row r="69" spans="1:11" x14ac:dyDescent="0.2">
      <c r="D69" s="12"/>
      <c r="H69" s="53"/>
    </row>
    <row r="70" spans="1:11" x14ac:dyDescent="0.2">
      <c r="C70" s="4" t="s">
        <v>622</v>
      </c>
      <c r="D70" s="18" t="s">
        <v>585</v>
      </c>
      <c r="E70" s="19" t="s">
        <v>585</v>
      </c>
      <c r="F70" s="14">
        <f>SUM(G70:K70)</f>
        <v>2.7343999999999999</v>
      </c>
      <c r="G70" s="15">
        <v>2.7343999999999999</v>
      </c>
      <c r="H70" s="19" t="s">
        <v>585</v>
      </c>
      <c r="I70" s="19" t="s">
        <v>585</v>
      </c>
      <c r="J70" s="19" t="s">
        <v>585</v>
      </c>
      <c r="K70" s="19" t="s">
        <v>585</v>
      </c>
    </row>
    <row r="71" spans="1:11" ht="18" thickBot="1" x14ac:dyDescent="0.25">
      <c r="B71" s="6"/>
      <c r="C71" s="6"/>
      <c r="D71" s="20"/>
      <c r="E71" s="6"/>
      <c r="F71" s="23"/>
      <c r="G71" s="55"/>
      <c r="H71" s="54"/>
      <c r="I71" s="23"/>
      <c r="J71" s="6"/>
      <c r="K71" s="6"/>
    </row>
    <row r="72" spans="1:11" x14ac:dyDescent="0.2">
      <c r="C72" s="4" t="s">
        <v>621</v>
      </c>
      <c r="F72" s="4" t="s">
        <v>620</v>
      </c>
      <c r="H72" s="53"/>
    </row>
    <row r="73" spans="1:11" x14ac:dyDescent="0.2">
      <c r="A73" s="4"/>
    </row>
  </sheetData>
  <phoneticPr fontId="4"/>
  <pageMargins left="0.4" right="0.37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/>
  </sheetViews>
  <sheetFormatPr defaultColWidth="14.69921875" defaultRowHeight="17.25" x14ac:dyDescent="0.2"/>
  <cols>
    <col min="1" max="1" width="10.69921875" style="5" customWidth="1"/>
    <col min="2" max="2" width="2.69921875" style="5" customWidth="1"/>
    <col min="3" max="3" width="13.69921875" style="5" customWidth="1"/>
    <col min="4" max="16384" width="14.69921875" style="5"/>
  </cols>
  <sheetData>
    <row r="1" spans="1:9" x14ac:dyDescent="0.2">
      <c r="A1" s="4"/>
      <c r="D1" s="42"/>
    </row>
    <row r="2" spans="1:9" x14ac:dyDescent="0.2">
      <c r="D2" s="42"/>
    </row>
    <row r="3" spans="1:9" x14ac:dyDescent="0.2">
      <c r="D3" s="42"/>
    </row>
    <row r="4" spans="1:9" x14ac:dyDescent="0.2">
      <c r="D4" s="42"/>
    </row>
    <row r="5" spans="1:9" x14ac:dyDescent="0.2">
      <c r="D5" s="42"/>
    </row>
    <row r="6" spans="1:9" x14ac:dyDescent="0.2">
      <c r="D6" s="42"/>
      <c r="E6" s="1" t="s">
        <v>693</v>
      </c>
    </row>
    <row r="7" spans="1:9" ht="18" thickBot="1" x14ac:dyDescent="0.25">
      <c r="B7" s="42"/>
      <c r="D7" s="6"/>
      <c r="E7" s="6"/>
      <c r="F7" s="6"/>
      <c r="G7" s="6"/>
      <c r="H7" s="6"/>
      <c r="I7" s="6"/>
    </row>
    <row r="8" spans="1:9" x14ac:dyDescent="0.2">
      <c r="B8" s="60"/>
      <c r="C8" s="59"/>
      <c r="D8" s="12"/>
      <c r="F8" s="10"/>
      <c r="G8" s="10"/>
      <c r="H8" s="10"/>
      <c r="I8" s="10"/>
    </row>
    <row r="9" spans="1:9" x14ac:dyDescent="0.2">
      <c r="D9" s="11" t="s">
        <v>692</v>
      </c>
      <c r="E9" s="10"/>
      <c r="F9" s="11" t="s">
        <v>691</v>
      </c>
      <c r="G9" s="10"/>
      <c r="H9" s="11" t="s">
        <v>690</v>
      </c>
      <c r="I9" s="10"/>
    </row>
    <row r="10" spans="1:9" x14ac:dyDescent="0.2">
      <c r="A10" s="42"/>
      <c r="B10" s="10"/>
      <c r="C10" s="10"/>
      <c r="D10" s="11" t="s">
        <v>689</v>
      </c>
      <c r="E10" s="11" t="s">
        <v>688</v>
      </c>
      <c r="F10" s="11" t="s">
        <v>689</v>
      </c>
      <c r="G10" s="11" t="s">
        <v>688</v>
      </c>
      <c r="H10" s="11" t="s">
        <v>689</v>
      </c>
      <c r="I10" s="11" t="s">
        <v>688</v>
      </c>
    </row>
    <row r="11" spans="1:9" x14ac:dyDescent="0.2">
      <c r="D11" s="33" t="s">
        <v>177</v>
      </c>
      <c r="E11" s="32" t="s">
        <v>674</v>
      </c>
      <c r="F11" s="32" t="s">
        <v>177</v>
      </c>
      <c r="G11" s="32" t="s">
        <v>674</v>
      </c>
      <c r="H11" s="32" t="s">
        <v>177</v>
      </c>
      <c r="I11" s="32" t="s">
        <v>674</v>
      </c>
    </row>
    <row r="12" spans="1:9" x14ac:dyDescent="0.2">
      <c r="B12" s="58" t="s">
        <v>673</v>
      </c>
      <c r="C12" s="2"/>
      <c r="D12" s="3">
        <f>SUM(D14:D76)</f>
        <v>152468</v>
      </c>
      <c r="E12" s="2">
        <f>SUM(E14:E76)</f>
        <v>155476.16599999997</v>
      </c>
      <c r="F12" s="2">
        <f>SUM(F14:F76)</f>
        <v>98402</v>
      </c>
      <c r="G12" s="2">
        <f>SUM(G14:G76)</f>
        <v>96025.619899999991</v>
      </c>
      <c r="H12" s="2">
        <f>SUM(H14:H76)</f>
        <v>54066</v>
      </c>
      <c r="I12" s="2">
        <f>SUM(I14:I76)-1</f>
        <v>59449.546099999985</v>
      </c>
    </row>
    <row r="13" spans="1:9" x14ac:dyDescent="0.2">
      <c r="D13" s="12"/>
    </row>
    <row r="14" spans="1:9" x14ac:dyDescent="0.2">
      <c r="C14" s="4" t="s">
        <v>672</v>
      </c>
      <c r="D14" s="13">
        <f>F14+H14</f>
        <v>59539</v>
      </c>
      <c r="E14" s="14">
        <f>G14+I14</f>
        <v>69112.267699999997</v>
      </c>
      <c r="F14" s="14">
        <v>38049</v>
      </c>
      <c r="G14" s="14">
        <v>42930.564400000003</v>
      </c>
      <c r="H14" s="15">
        <v>21490</v>
      </c>
      <c r="I14" s="15">
        <v>26181.703300000001</v>
      </c>
    </row>
    <row r="15" spans="1:9" x14ac:dyDescent="0.2">
      <c r="C15" s="4" t="s">
        <v>671</v>
      </c>
      <c r="D15" s="13">
        <f>F15+H15</f>
        <v>8262</v>
      </c>
      <c r="E15" s="14">
        <f>G15+I15</f>
        <v>9075.4362000000001</v>
      </c>
      <c r="F15" s="14">
        <v>5199</v>
      </c>
      <c r="G15" s="14">
        <v>5547.5411999999997</v>
      </c>
      <c r="H15" s="15">
        <v>3063</v>
      </c>
      <c r="I15" s="15">
        <v>3527.895</v>
      </c>
    </row>
    <row r="16" spans="1:9" x14ac:dyDescent="0.2">
      <c r="C16" s="4" t="s">
        <v>670</v>
      </c>
      <c r="D16" s="13">
        <f>F16+H16</f>
        <v>6593</v>
      </c>
      <c r="E16" s="14">
        <f>G16+I16</f>
        <v>7411.2091</v>
      </c>
      <c r="F16" s="14">
        <v>4366</v>
      </c>
      <c r="G16" s="14">
        <v>4689.7241999999997</v>
      </c>
      <c r="H16" s="15">
        <v>2227</v>
      </c>
      <c r="I16" s="15">
        <v>2721.4848999999999</v>
      </c>
    </row>
    <row r="17" spans="3:9" x14ac:dyDescent="0.2">
      <c r="C17" s="4" t="s">
        <v>669</v>
      </c>
      <c r="D17" s="13">
        <f>F17+H17</f>
        <v>4365</v>
      </c>
      <c r="E17" s="14">
        <f>G17+I17</f>
        <v>4466.5347000000002</v>
      </c>
      <c r="F17" s="14">
        <v>2790</v>
      </c>
      <c r="G17" s="14">
        <v>2691.4263999999998</v>
      </c>
      <c r="H17" s="15">
        <v>1575</v>
      </c>
      <c r="I17" s="15">
        <v>1775.1083000000001</v>
      </c>
    </row>
    <row r="18" spans="3:9" x14ac:dyDescent="0.2">
      <c r="C18" s="4" t="s">
        <v>668</v>
      </c>
      <c r="D18" s="13">
        <f>F18+H18</f>
        <v>3496</v>
      </c>
      <c r="E18" s="14">
        <f>G18+I18</f>
        <v>2903.01</v>
      </c>
      <c r="F18" s="14">
        <v>2376</v>
      </c>
      <c r="G18" s="14">
        <v>1847.6583000000001</v>
      </c>
      <c r="H18" s="15">
        <v>1120</v>
      </c>
      <c r="I18" s="15">
        <v>1055.3516999999999</v>
      </c>
    </row>
    <row r="19" spans="3:9" x14ac:dyDescent="0.2">
      <c r="C19" s="4" t="s">
        <v>667</v>
      </c>
      <c r="D19" s="13">
        <f>F19+H19</f>
        <v>8754</v>
      </c>
      <c r="E19" s="14">
        <f>G19+I19</f>
        <v>7692.4054999999998</v>
      </c>
      <c r="F19" s="14">
        <v>5875</v>
      </c>
      <c r="G19" s="14">
        <v>4817.0898999999999</v>
      </c>
      <c r="H19" s="15">
        <v>2879</v>
      </c>
      <c r="I19" s="15">
        <v>2875.3155999999999</v>
      </c>
    </row>
    <row r="20" spans="3:9" x14ac:dyDescent="0.2">
      <c r="C20" s="4" t="s">
        <v>666</v>
      </c>
      <c r="D20" s="13">
        <f>F20+H20</f>
        <v>5983</v>
      </c>
      <c r="E20" s="14">
        <f>G20+I20</f>
        <v>5810.8062</v>
      </c>
      <c r="F20" s="14">
        <v>3631</v>
      </c>
      <c r="G20" s="14">
        <v>3287.0888</v>
      </c>
      <c r="H20" s="15">
        <v>2352</v>
      </c>
      <c r="I20" s="15">
        <v>2523.7174</v>
      </c>
    </row>
    <row r="21" spans="3:9" x14ac:dyDescent="0.2">
      <c r="D21" s="12"/>
      <c r="F21" s="15"/>
      <c r="G21" s="15"/>
      <c r="H21" s="15"/>
      <c r="I21" s="15"/>
    </row>
    <row r="22" spans="3:9" x14ac:dyDescent="0.2">
      <c r="C22" s="4" t="s">
        <v>665</v>
      </c>
      <c r="D22" s="13">
        <f>F22+H22</f>
        <v>1777</v>
      </c>
      <c r="E22" s="14">
        <f>G22+I22</f>
        <v>1942.9906000000001</v>
      </c>
      <c r="F22" s="14">
        <v>1171</v>
      </c>
      <c r="G22" s="14">
        <v>1244.9367</v>
      </c>
      <c r="H22" s="15">
        <v>606</v>
      </c>
      <c r="I22" s="15">
        <v>698.0539</v>
      </c>
    </row>
    <row r="23" spans="3:9" x14ac:dyDescent="0.2">
      <c r="C23" s="4" t="s">
        <v>664</v>
      </c>
      <c r="D23" s="13">
        <f>F23+H23</f>
        <v>1251</v>
      </c>
      <c r="E23" s="14">
        <f>G23+I23</f>
        <v>1245.6442</v>
      </c>
      <c r="F23" s="14">
        <v>801</v>
      </c>
      <c r="G23" s="14">
        <v>782.2133</v>
      </c>
      <c r="H23" s="15">
        <v>450</v>
      </c>
      <c r="I23" s="15">
        <v>463.43090000000001</v>
      </c>
    </row>
    <row r="24" spans="3:9" x14ac:dyDescent="0.2">
      <c r="C24" s="4" t="s">
        <v>663</v>
      </c>
      <c r="D24" s="13">
        <f>F24+H24</f>
        <v>642</v>
      </c>
      <c r="E24" s="14">
        <f>G24+I24</f>
        <v>429.45359999999994</v>
      </c>
      <c r="F24" s="14">
        <v>422</v>
      </c>
      <c r="G24" s="14">
        <v>259.88979999999998</v>
      </c>
      <c r="H24" s="15">
        <v>220</v>
      </c>
      <c r="I24" s="15">
        <v>169.56379999999999</v>
      </c>
    </row>
    <row r="25" spans="3:9" x14ac:dyDescent="0.2">
      <c r="D25" s="12"/>
    </row>
    <row r="26" spans="3:9" x14ac:dyDescent="0.2">
      <c r="C26" s="4" t="s">
        <v>662</v>
      </c>
      <c r="D26" s="13">
        <f>F26+H26</f>
        <v>1777</v>
      </c>
      <c r="E26" s="14">
        <f>G26+I26</f>
        <v>1688.7024000000001</v>
      </c>
      <c r="F26" s="14">
        <v>1163</v>
      </c>
      <c r="G26" s="14">
        <v>1062.0505000000001</v>
      </c>
      <c r="H26" s="15">
        <v>614</v>
      </c>
      <c r="I26" s="15">
        <v>626.65189999999996</v>
      </c>
    </row>
    <row r="27" spans="3:9" x14ac:dyDescent="0.2">
      <c r="C27" s="4" t="s">
        <v>661</v>
      </c>
      <c r="D27" s="13">
        <f>F27+H27</f>
        <v>1985</v>
      </c>
      <c r="E27" s="14">
        <f>G27+I27</f>
        <v>1803.0826999999999</v>
      </c>
      <c r="F27" s="14">
        <v>1262</v>
      </c>
      <c r="G27" s="14">
        <v>1086.7911999999999</v>
      </c>
      <c r="H27" s="15">
        <v>723</v>
      </c>
      <c r="I27" s="15">
        <v>716.29150000000004</v>
      </c>
    </row>
    <row r="28" spans="3:9" x14ac:dyDescent="0.2">
      <c r="C28" s="4" t="s">
        <v>660</v>
      </c>
      <c r="D28" s="13">
        <f>F28+H28</f>
        <v>1149</v>
      </c>
      <c r="E28" s="14">
        <f>G28+I28</f>
        <v>1052.3953999999999</v>
      </c>
      <c r="F28" s="14">
        <v>714</v>
      </c>
      <c r="G28" s="14">
        <v>634.65909999999997</v>
      </c>
      <c r="H28" s="15">
        <v>435</v>
      </c>
      <c r="I28" s="15">
        <v>417.73630000000003</v>
      </c>
    </row>
    <row r="29" spans="3:9" x14ac:dyDescent="0.2">
      <c r="C29" s="4" t="s">
        <v>659</v>
      </c>
      <c r="D29" s="13">
        <f>F29+H29</f>
        <v>1034</v>
      </c>
      <c r="E29" s="14">
        <f>G29+I29</f>
        <v>877.19129999999996</v>
      </c>
      <c r="F29" s="14">
        <v>660</v>
      </c>
      <c r="G29" s="14">
        <v>557.82079999999996</v>
      </c>
      <c r="H29" s="15">
        <v>374</v>
      </c>
      <c r="I29" s="15">
        <v>319.37049999999999</v>
      </c>
    </row>
    <row r="30" spans="3:9" x14ac:dyDescent="0.2">
      <c r="C30" s="4" t="s">
        <v>658</v>
      </c>
      <c r="D30" s="13">
        <f>F30+H30</f>
        <v>2312</v>
      </c>
      <c r="E30" s="14">
        <f>G30+I30</f>
        <v>2339.9872</v>
      </c>
      <c r="F30" s="14">
        <v>1506</v>
      </c>
      <c r="G30" s="14">
        <v>1494.8440000000001</v>
      </c>
      <c r="H30" s="15">
        <v>806</v>
      </c>
      <c r="I30" s="15">
        <v>845.14319999999998</v>
      </c>
    </row>
    <row r="31" spans="3:9" x14ac:dyDescent="0.2">
      <c r="C31" s="4" t="s">
        <v>657</v>
      </c>
      <c r="D31" s="13">
        <f>F31+H31</f>
        <v>4414</v>
      </c>
      <c r="E31" s="14">
        <f>G31+I31</f>
        <v>4921.4153999999999</v>
      </c>
      <c r="F31" s="14">
        <v>2928</v>
      </c>
      <c r="G31" s="14">
        <v>3245.0911999999998</v>
      </c>
      <c r="H31" s="15">
        <v>1486</v>
      </c>
      <c r="I31" s="15">
        <v>1676.3242</v>
      </c>
    </row>
    <row r="32" spans="3:9" x14ac:dyDescent="0.2">
      <c r="D32" s="12"/>
      <c r="F32" s="15"/>
      <c r="G32" s="15"/>
      <c r="H32" s="15"/>
      <c r="I32" s="15"/>
    </row>
    <row r="33" spans="3:9" x14ac:dyDescent="0.2">
      <c r="C33" s="4" t="s">
        <v>656</v>
      </c>
      <c r="D33" s="13">
        <f>F33+H33</f>
        <v>2746</v>
      </c>
      <c r="E33" s="14">
        <f>G33+I33</f>
        <v>2252.8528999999999</v>
      </c>
      <c r="F33" s="14">
        <v>1816</v>
      </c>
      <c r="G33" s="14">
        <v>1392.0092</v>
      </c>
      <c r="H33" s="15">
        <v>930</v>
      </c>
      <c r="I33" s="15">
        <v>860.84370000000001</v>
      </c>
    </row>
    <row r="34" spans="3:9" x14ac:dyDescent="0.2">
      <c r="C34" s="4" t="s">
        <v>655</v>
      </c>
      <c r="D34" s="13">
        <f>F34+H34</f>
        <v>2664</v>
      </c>
      <c r="E34" s="14">
        <f>G34+I34</f>
        <v>2661.8456999999999</v>
      </c>
      <c r="F34" s="14">
        <v>1685</v>
      </c>
      <c r="G34" s="14">
        <v>1562.9576</v>
      </c>
      <c r="H34" s="15">
        <v>979</v>
      </c>
      <c r="I34" s="15">
        <v>1098.8880999999999</v>
      </c>
    </row>
    <row r="35" spans="3:9" x14ac:dyDescent="0.2">
      <c r="C35" s="4" t="s">
        <v>654</v>
      </c>
      <c r="D35" s="13">
        <f>F35+H35</f>
        <v>1041</v>
      </c>
      <c r="E35" s="14">
        <f>G35+I35</f>
        <v>1197.3914</v>
      </c>
      <c r="F35" s="14">
        <v>644</v>
      </c>
      <c r="G35" s="14">
        <v>716.70429999999999</v>
      </c>
      <c r="H35" s="15">
        <v>397</v>
      </c>
      <c r="I35" s="15">
        <v>480.68709999999999</v>
      </c>
    </row>
    <row r="36" spans="3:9" x14ac:dyDescent="0.2">
      <c r="C36" s="4" t="s">
        <v>653</v>
      </c>
      <c r="D36" s="13">
        <f>F36+H36</f>
        <v>697</v>
      </c>
      <c r="E36" s="14">
        <f>G36+I36</f>
        <v>578.70810000000006</v>
      </c>
      <c r="F36" s="14">
        <v>457</v>
      </c>
      <c r="G36" s="14">
        <v>337.70940000000002</v>
      </c>
      <c r="H36" s="15">
        <v>240</v>
      </c>
      <c r="I36" s="15">
        <v>240.99870000000001</v>
      </c>
    </row>
    <row r="37" spans="3:9" x14ac:dyDescent="0.2">
      <c r="C37" s="4" t="s">
        <v>652</v>
      </c>
      <c r="D37" s="13">
        <f>F37+H37</f>
        <v>43</v>
      </c>
      <c r="E37" s="14">
        <f>G37+I37</f>
        <v>15.0381</v>
      </c>
      <c r="F37" s="14">
        <v>29</v>
      </c>
      <c r="G37" s="14">
        <v>10.819800000000001</v>
      </c>
      <c r="H37" s="15">
        <v>14</v>
      </c>
      <c r="I37" s="15">
        <v>4.2183000000000002</v>
      </c>
    </row>
    <row r="38" spans="3:9" x14ac:dyDescent="0.2">
      <c r="D38" s="12"/>
    </row>
    <row r="39" spans="3:9" x14ac:dyDescent="0.2">
      <c r="C39" s="4" t="s">
        <v>651</v>
      </c>
      <c r="D39" s="13">
        <f>F39+H39</f>
        <v>1707</v>
      </c>
      <c r="E39" s="14">
        <f>G39+I39</f>
        <v>1479.9295</v>
      </c>
      <c r="F39" s="14">
        <v>1036</v>
      </c>
      <c r="G39" s="14">
        <v>815.78099999999995</v>
      </c>
      <c r="H39" s="15">
        <v>671</v>
      </c>
      <c r="I39" s="15">
        <v>664.14850000000001</v>
      </c>
    </row>
    <row r="40" spans="3:9" x14ac:dyDescent="0.2">
      <c r="C40" s="4" t="s">
        <v>650</v>
      </c>
      <c r="D40" s="13">
        <f>F40+H40</f>
        <v>766</v>
      </c>
      <c r="E40" s="14">
        <f>G40+I40</f>
        <v>647.26940000000002</v>
      </c>
      <c r="F40" s="14">
        <v>468</v>
      </c>
      <c r="G40" s="14">
        <v>343.41660000000002</v>
      </c>
      <c r="H40" s="15">
        <v>298</v>
      </c>
      <c r="I40" s="15">
        <v>303.8528</v>
      </c>
    </row>
    <row r="41" spans="3:9" x14ac:dyDescent="0.2">
      <c r="C41" s="4" t="s">
        <v>649</v>
      </c>
      <c r="D41" s="13">
        <f>F41+H41</f>
        <v>1135</v>
      </c>
      <c r="E41" s="14">
        <f>G41+I41</f>
        <v>942.61750000000006</v>
      </c>
      <c r="F41" s="14">
        <v>790</v>
      </c>
      <c r="G41" s="14">
        <v>599.22050000000002</v>
      </c>
      <c r="H41" s="15">
        <v>345</v>
      </c>
      <c r="I41" s="15">
        <v>343.39699999999999</v>
      </c>
    </row>
    <row r="42" spans="3:9" x14ac:dyDescent="0.2">
      <c r="C42" s="4" t="s">
        <v>648</v>
      </c>
      <c r="D42" s="13">
        <f>F42+H42</f>
        <v>873</v>
      </c>
      <c r="E42" s="14">
        <f>G42+I42</f>
        <v>661.46219999999994</v>
      </c>
      <c r="F42" s="14">
        <v>570</v>
      </c>
      <c r="G42" s="14">
        <v>414.27670000000001</v>
      </c>
      <c r="H42" s="15">
        <v>303</v>
      </c>
      <c r="I42" s="15">
        <v>247.18549999999999</v>
      </c>
    </row>
    <row r="43" spans="3:9" x14ac:dyDescent="0.2">
      <c r="C43" s="4" t="s">
        <v>647</v>
      </c>
      <c r="D43" s="13">
        <f>F43+H43</f>
        <v>718</v>
      </c>
      <c r="E43" s="14">
        <f>G43+I43</f>
        <v>347.7131</v>
      </c>
      <c r="F43" s="14">
        <v>504</v>
      </c>
      <c r="G43" s="14">
        <v>215.70609999999999</v>
      </c>
      <c r="H43" s="15">
        <v>214</v>
      </c>
      <c r="I43" s="15">
        <v>132.00700000000001</v>
      </c>
    </row>
    <row r="44" spans="3:9" x14ac:dyDescent="0.2">
      <c r="D44" s="12"/>
      <c r="F44" s="15"/>
      <c r="G44" s="15"/>
      <c r="H44" s="15"/>
      <c r="I44" s="15"/>
    </row>
    <row r="45" spans="3:9" x14ac:dyDescent="0.2">
      <c r="C45" s="4" t="s">
        <v>646</v>
      </c>
      <c r="D45" s="13">
        <f>F45+H45</f>
        <v>1404</v>
      </c>
      <c r="E45" s="14">
        <f>G45+I45</f>
        <v>1314.2089000000001</v>
      </c>
      <c r="F45" s="14">
        <v>860</v>
      </c>
      <c r="G45" s="14">
        <v>772.04650000000004</v>
      </c>
      <c r="H45" s="15">
        <v>544</v>
      </c>
      <c r="I45" s="15">
        <v>542.16240000000005</v>
      </c>
    </row>
    <row r="46" spans="3:9" x14ac:dyDescent="0.2">
      <c r="C46" s="4" t="s">
        <v>645</v>
      </c>
      <c r="D46" s="13">
        <f>F46+H46</f>
        <v>817</v>
      </c>
      <c r="E46" s="14">
        <f>G46+I46</f>
        <v>664.27829999999994</v>
      </c>
      <c r="F46" s="14">
        <v>547</v>
      </c>
      <c r="G46" s="14">
        <v>434.3938</v>
      </c>
      <c r="H46" s="15">
        <v>270</v>
      </c>
      <c r="I46" s="15">
        <v>229.8845</v>
      </c>
    </row>
    <row r="47" spans="3:9" x14ac:dyDescent="0.2">
      <c r="C47" s="4" t="s">
        <v>644</v>
      </c>
      <c r="D47" s="13">
        <f>F47+H47</f>
        <v>1264</v>
      </c>
      <c r="E47" s="14">
        <f>G47+I47</f>
        <v>1081.6237000000001</v>
      </c>
      <c r="F47" s="14">
        <v>771</v>
      </c>
      <c r="G47" s="14">
        <v>644.2663</v>
      </c>
      <c r="H47" s="15">
        <v>493</v>
      </c>
      <c r="I47" s="15">
        <v>437.35739999999998</v>
      </c>
    </row>
    <row r="48" spans="3:9" x14ac:dyDescent="0.2">
      <c r="C48" s="4" t="s">
        <v>643</v>
      </c>
      <c r="D48" s="13">
        <f>F48+H48</f>
        <v>668</v>
      </c>
      <c r="E48" s="14">
        <f>G48+I48</f>
        <v>485.22439999999995</v>
      </c>
      <c r="F48" s="14">
        <v>453</v>
      </c>
      <c r="G48" s="14">
        <v>309.43169999999998</v>
      </c>
      <c r="H48" s="15">
        <v>215</v>
      </c>
      <c r="I48" s="15">
        <v>175.7927</v>
      </c>
    </row>
    <row r="49" spans="3:9" x14ac:dyDescent="0.2">
      <c r="C49" s="4" t="s">
        <v>642</v>
      </c>
      <c r="D49" s="13">
        <f>F49+H49</f>
        <v>427</v>
      </c>
      <c r="E49" s="14">
        <f>G49+I49</f>
        <v>272.29770000000002</v>
      </c>
      <c r="F49" s="14">
        <v>274</v>
      </c>
      <c r="G49" s="14">
        <v>168.8528</v>
      </c>
      <c r="H49" s="15">
        <v>153</v>
      </c>
      <c r="I49" s="15">
        <v>103.4449</v>
      </c>
    </row>
    <row r="50" spans="3:9" x14ac:dyDescent="0.2">
      <c r="C50" s="4" t="s">
        <v>641</v>
      </c>
      <c r="D50" s="13">
        <f>F50+H50</f>
        <v>431</v>
      </c>
      <c r="E50" s="14">
        <f>G50+I50</f>
        <v>209.995</v>
      </c>
      <c r="F50" s="14">
        <v>292</v>
      </c>
      <c r="G50" s="14">
        <v>117.23699999999999</v>
      </c>
      <c r="H50" s="15">
        <v>139</v>
      </c>
      <c r="I50" s="15">
        <v>92.757999999999996</v>
      </c>
    </row>
    <row r="51" spans="3:9" x14ac:dyDescent="0.2">
      <c r="C51" s="4" t="s">
        <v>640</v>
      </c>
      <c r="D51" s="13">
        <f>F51+H51</f>
        <v>624</v>
      </c>
      <c r="E51" s="14">
        <f>G51+I51</f>
        <v>274.11520000000002</v>
      </c>
      <c r="F51" s="14">
        <v>434</v>
      </c>
      <c r="G51" s="14">
        <v>160.4211</v>
      </c>
      <c r="H51" s="15">
        <v>190</v>
      </c>
      <c r="I51" s="15">
        <v>113.69410000000001</v>
      </c>
    </row>
    <row r="52" spans="3:9" x14ac:dyDescent="0.2">
      <c r="C52" s="4" t="s">
        <v>639</v>
      </c>
      <c r="D52" s="13">
        <f>F52+H52</f>
        <v>483</v>
      </c>
      <c r="E52" s="14">
        <f>G52+I52</f>
        <v>246.1765</v>
      </c>
      <c r="F52" s="14">
        <v>333</v>
      </c>
      <c r="G52" s="14">
        <v>165.0514</v>
      </c>
      <c r="H52" s="15">
        <v>150</v>
      </c>
      <c r="I52" s="15">
        <v>81.125100000000003</v>
      </c>
    </row>
    <row r="53" spans="3:9" x14ac:dyDescent="0.2">
      <c r="C53" s="4" t="s">
        <v>638</v>
      </c>
      <c r="D53" s="13">
        <f>F53+H53</f>
        <v>835</v>
      </c>
      <c r="E53" s="14">
        <f>G53+I53</f>
        <v>649.86130000000003</v>
      </c>
      <c r="F53" s="14">
        <v>558</v>
      </c>
      <c r="G53" s="14">
        <v>385.5736</v>
      </c>
      <c r="H53" s="15">
        <v>277</v>
      </c>
      <c r="I53" s="15">
        <v>264.28769999999997</v>
      </c>
    </row>
    <row r="54" spans="3:9" x14ac:dyDescent="0.2">
      <c r="C54" s="4" t="s">
        <v>637</v>
      </c>
      <c r="D54" s="13">
        <f>F54+H54</f>
        <v>1117</v>
      </c>
      <c r="E54" s="14">
        <f>G54+I54</f>
        <v>797.93049999999994</v>
      </c>
      <c r="F54" s="14">
        <v>712</v>
      </c>
      <c r="G54" s="14">
        <v>467.75749999999999</v>
      </c>
      <c r="H54" s="15">
        <v>405</v>
      </c>
      <c r="I54" s="15">
        <v>330.173</v>
      </c>
    </row>
    <row r="55" spans="3:9" x14ac:dyDescent="0.2">
      <c r="D55" s="12"/>
      <c r="F55" s="15"/>
      <c r="G55" s="15"/>
      <c r="H55" s="15"/>
      <c r="I55" s="15"/>
    </row>
    <row r="56" spans="3:9" x14ac:dyDescent="0.2">
      <c r="C56" s="4" t="s">
        <v>636</v>
      </c>
      <c r="D56" s="13">
        <f>F56+H56</f>
        <v>3534</v>
      </c>
      <c r="E56" s="14">
        <f>G56+I56</f>
        <v>3275.2525000000001</v>
      </c>
      <c r="F56" s="14">
        <v>2254</v>
      </c>
      <c r="G56" s="14">
        <v>1901.7726</v>
      </c>
      <c r="H56" s="15">
        <v>1280</v>
      </c>
      <c r="I56" s="15">
        <v>1373.4799</v>
      </c>
    </row>
    <row r="57" spans="3:9" x14ac:dyDescent="0.2">
      <c r="C57" s="4" t="s">
        <v>635</v>
      </c>
      <c r="D57" s="13">
        <f>F57+H57</f>
        <v>651</v>
      </c>
      <c r="E57" s="14">
        <f>G57+I57</f>
        <v>371.86040000000003</v>
      </c>
      <c r="F57" s="14">
        <v>440</v>
      </c>
      <c r="G57" s="14">
        <v>222.27529999999999</v>
      </c>
      <c r="H57" s="15">
        <v>211</v>
      </c>
      <c r="I57" s="15">
        <v>149.58510000000001</v>
      </c>
    </row>
    <row r="58" spans="3:9" x14ac:dyDescent="0.2">
      <c r="C58" s="4" t="s">
        <v>634</v>
      </c>
      <c r="D58" s="13">
        <f>F58+H58</f>
        <v>451</v>
      </c>
      <c r="E58" s="14">
        <f>G58+I58</f>
        <v>294.31309999999996</v>
      </c>
      <c r="F58" s="14">
        <v>296</v>
      </c>
      <c r="G58" s="14">
        <v>180.55699999999999</v>
      </c>
      <c r="H58" s="15">
        <v>155</v>
      </c>
      <c r="I58" s="15">
        <v>113.7561</v>
      </c>
    </row>
    <row r="59" spans="3:9" x14ac:dyDescent="0.2">
      <c r="C59" s="4" t="s">
        <v>633</v>
      </c>
      <c r="D59" s="13">
        <f>F59+H59</f>
        <v>1760</v>
      </c>
      <c r="E59" s="14">
        <f>G59+I59</f>
        <v>1473.8764000000001</v>
      </c>
      <c r="F59" s="14">
        <v>1112</v>
      </c>
      <c r="G59" s="14">
        <v>873.09339999999997</v>
      </c>
      <c r="H59" s="15">
        <v>648</v>
      </c>
      <c r="I59" s="15">
        <v>600.78300000000002</v>
      </c>
    </row>
    <row r="60" spans="3:9" x14ac:dyDescent="0.2">
      <c r="C60" s="4" t="s">
        <v>632</v>
      </c>
      <c r="D60" s="13">
        <f>F60+H60</f>
        <v>1031</v>
      </c>
      <c r="E60" s="14">
        <f>G60+I60</f>
        <v>802.54840000000002</v>
      </c>
      <c r="F60" s="14">
        <v>663</v>
      </c>
      <c r="G60" s="14">
        <v>462.3415</v>
      </c>
      <c r="H60" s="15">
        <v>368</v>
      </c>
      <c r="I60" s="15">
        <v>340.20690000000002</v>
      </c>
    </row>
    <row r="61" spans="3:9" x14ac:dyDescent="0.2">
      <c r="C61" s="4" t="s">
        <v>631</v>
      </c>
      <c r="D61" s="13">
        <f>F61+H61</f>
        <v>934</v>
      </c>
      <c r="E61" s="14">
        <f>G61+I61</f>
        <v>548.34619999999995</v>
      </c>
      <c r="F61" s="14">
        <v>643</v>
      </c>
      <c r="G61" s="14">
        <v>343.20670000000001</v>
      </c>
      <c r="H61" s="15">
        <v>291</v>
      </c>
      <c r="I61" s="15">
        <v>205.1395</v>
      </c>
    </row>
    <row r="62" spans="3:9" x14ac:dyDescent="0.2">
      <c r="C62" s="4" t="s">
        <v>630</v>
      </c>
      <c r="D62" s="13">
        <f>F62+H62</f>
        <v>2551</v>
      </c>
      <c r="E62" s="14">
        <f>G62+I62</f>
        <v>2284.3708000000001</v>
      </c>
      <c r="F62" s="14">
        <v>1725</v>
      </c>
      <c r="G62" s="14">
        <v>1547.2570000000001</v>
      </c>
      <c r="H62" s="15">
        <v>826</v>
      </c>
      <c r="I62" s="15">
        <v>737.11379999999997</v>
      </c>
    </row>
    <row r="63" spans="3:9" x14ac:dyDescent="0.2">
      <c r="D63" s="12"/>
      <c r="F63" s="15"/>
      <c r="G63" s="15"/>
      <c r="H63" s="15"/>
      <c r="I63" s="15"/>
    </row>
    <row r="64" spans="3:9" x14ac:dyDescent="0.2">
      <c r="C64" s="4" t="s">
        <v>629</v>
      </c>
      <c r="D64" s="13">
        <f>F64+H64</f>
        <v>3730</v>
      </c>
      <c r="E64" s="14">
        <f>G64+I64</f>
        <v>3723.1680000000001</v>
      </c>
      <c r="F64" s="14">
        <v>2476</v>
      </c>
      <c r="G64" s="14">
        <v>2341.0154000000002</v>
      </c>
      <c r="H64" s="15">
        <v>1254</v>
      </c>
      <c r="I64" s="15">
        <v>1382.1525999999999</v>
      </c>
    </row>
    <row r="65" spans="1:9" x14ac:dyDescent="0.2">
      <c r="C65" s="4" t="s">
        <v>628</v>
      </c>
      <c r="D65" s="13">
        <f>F65+H65</f>
        <v>702</v>
      </c>
      <c r="E65" s="14">
        <f>G65+I65</f>
        <v>821.94370000000004</v>
      </c>
      <c r="F65" s="14">
        <v>517</v>
      </c>
      <c r="G65" s="14">
        <v>632.25400000000002</v>
      </c>
      <c r="H65" s="15">
        <v>185</v>
      </c>
      <c r="I65" s="15">
        <v>189.68969999999999</v>
      </c>
    </row>
    <row r="66" spans="1:9" x14ac:dyDescent="0.2">
      <c r="C66" s="4" t="s">
        <v>627</v>
      </c>
      <c r="D66" s="13">
        <f>F66+H66</f>
        <v>1230</v>
      </c>
      <c r="E66" s="14">
        <f>G66+I66</f>
        <v>1058.9012</v>
      </c>
      <c r="F66" s="14">
        <v>799</v>
      </c>
      <c r="G66" s="14">
        <v>617.62429999999995</v>
      </c>
      <c r="H66" s="15">
        <v>431</v>
      </c>
      <c r="I66" s="15">
        <v>441.27690000000001</v>
      </c>
    </row>
    <row r="67" spans="1:9" x14ac:dyDescent="0.2">
      <c r="C67" s="4" t="s">
        <v>626</v>
      </c>
      <c r="D67" s="13">
        <f>F67+H67</f>
        <v>806</v>
      </c>
      <c r="E67" s="14">
        <f>G67+I67</f>
        <v>499.38580000000002</v>
      </c>
      <c r="F67" s="14">
        <v>488</v>
      </c>
      <c r="G67" s="14">
        <v>258.76179999999999</v>
      </c>
      <c r="H67" s="15">
        <v>318</v>
      </c>
      <c r="I67" s="15">
        <v>240.624</v>
      </c>
    </row>
    <row r="68" spans="1:9" x14ac:dyDescent="0.2">
      <c r="C68" s="4" t="s">
        <v>625</v>
      </c>
      <c r="D68" s="13">
        <f>F68+H68</f>
        <v>441</v>
      </c>
      <c r="E68" s="14">
        <f>G68+I68</f>
        <v>305.8338</v>
      </c>
      <c r="F68" s="14">
        <v>258</v>
      </c>
      <c r="G68" s="14">
        <v>149.84639999999999</v>
      </c>
      <c r="H68" s="15">
        <v>183</v>
      </c>
      <c r="I68" s="15">
        <v>155.98740000000001</v>
      </c>
    </row>
    <row r="69" spans="1:9" x14ac:dyDescent="0.2">
      <c r="C69" s="4" t="s">
        <v>624</v>
      </c>
      <c r="D69" s="13">
        <f>F69+H69</f>
        <v>698</v>
      </c>
      <c r="E69" s="14">
        <f>G69+I69</f>
        <v>377.07989999999995</v>
      </c>
      <c r="F69" s="14">
        <v>483</v>
      </c>
      <c r="G69" s="14">
        <v>233.75989999999999</v>
      </c>
      <c r="H69" s="15">
        <v>215</v>
      </c>
      <c r="I69" s="15">
        <v>143.32</v>
      </c>
    </row>
    <row r="70" spans="1:9" x14ac:dyDescent="0.2">
      <c r="C70" s="4" t="s">
        <v>623</v>
      </c>
      <c r="D70" s="13">
        <f>F70+H70</f>
        <v>156</v>
      </c>
      <c r="E70" s="14">
        <f>G70+I70</f>
        <v>86.214200000000005</v>
      </c>
      <c r="F70" s="14">
        <v>102</v>
      </c>
      <c r="G70" s="14">
        <v>48.831899999999997</v>
      </c>
      <c r="H70" s="15">
        <v>54</v>
      </c>
      <c r="I70" s="15">
        <v>37.382300000000001</v>
      </c>
    </row>
    <row r="71" spans="1:9" ht="18" thickBot="1" x14ac:dyDescent="0.25">
      <c r="B71" s="6"/>
      <c r="C71" s="6"/>
      <c r="D71" s="20"/>
      <c r="E71" s="6"/>
      <c r="F71" s="23"/>
      <c r="G71" s="23"/>
      <c r="H71" s="23"/>
      <c r="I71" s="23"/>
    </row>
    <row r="72" spans="1:9" x14ac:dyDescent="0.2">
      <c r="D72" s="4" t="s">
        <v>321</v>
      </c>
      <c r="G72" s="4" t="s">
        <v>687</v>
      </c>
    </row>
    <row r="73" spans="1:9" x14ac:dyDescent="0.2">
      <c r="A73" s="4"/>
    </row>
  </sheetData>
  <phoneticPr fontId="4"/>
  <pageMargins left="0.46" right="0.46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tabSelected="1" zoomScale="75" workbookViewId="0"/>
  </sheetViews>
  <sheetFormatPr defaultColWidth="7.69921875" defaultRowHeight="17.25" x14ac:dyDescent="0.2"/>
  <cols>
    <col min="1" max="1" width="10.69921875" style="5" customWidth="1"/>
    <col min="2" max="2" width="14.69921875" style="5" customWidth="1"/>
    <col min="3" max="4" width="10.69921875" style="5" customWidth="1"/>
    <col min="5" max="7" width="9.69921875" style="5" customWidth="1"/>
    <col min="8" max="9" width="8.69921875" style="5" customWidth="1"/>
    <col min="10" max="10" width="7.69921875" style="5"/>
    <col min="11" max="11" width="8.69921875" style="5" customWidth="1"/>
    <col min="12" max="16384" width="7.69921875" style="5"/>
  </cols>
  <sheetData>
    <row r="1" spans="1:13" x14ac:dyDescent="0.2">
      <c r="A1" s="4"/>
    </row>
    <row r="6" spans="1:13" ht="18" thickBot="1" x14ac:dyDescent="0.25">
      <c r="B6" s="6"/>
      <c r="C6" s="6"/>
      <c r="D6" s="29" t="s">
        <v>720</v>
      </c>
      <c r="E6" s="6"/>
      <c r="F6" s="6"/>
      <c r="G6" s="6"/>
      <c r="H6" s="6"/>
      <c r="I6" s="6"/>
      <c r="J6" s="6"/>
      <c r="K6" s="6"/>
      <c r="L6" s="6"/>
    </row>
    <row r="7" spans="1:13" x14ac:dyDescent="0.2">
      <c r="C7" s="12"/>
      <c r="E7" s="12"/>
      <c r="F7" s="12"/>
      <c r="G7" s="10"/>
      <c r="H7" s="10"/>
      <c r="I7" s="10"/>
      <c r="J7" s="10"/>
      <c r="K7" s="10"/>
      <c r="L7" s="10"/>
      <c r="M7" s="42"/>
    </row>
    <row r="8" spans="1:13" x14ac:dyDescent="0.2">
      <c r="C8" s="11" t="s">
        <v>719</v>
      </c>
      <c r="D8" s="10"/>
      <c r="E8" s="9" t="s">
        <v>718</v>
      </c>
      <c r="F8" s="9" t="s">
        <v>717</v>
      </c>
      <c r="G8" s="17"/>
      <c r="H8" s="28" t="s">
        <v>716</v>
      </c>
      <c r="I8" s="10"/>
      <c r="J8" s="10"/>
      <c r="K8" s="11" t="s">
        <v>715</v>
      </c>
      <c r="L8" s="10"/>
    </row>
    <row r="9" spans="1:13" x14ac:dyDescent="0.2">
      <c r="B9" s="4" t="s">
        <v>714</v>
      </c>
      <c r="C9" s="12"/>
      <c r="D9" s="12"/>
      <c r="E9" s="9" t="s">
        <v>713</v>
      </c>
      <c r="F9" s="26" t="s">
        <v>712</v>
      </c>
      <c r="G9" s="26" t="s">
        <v>711</v>
      </c>
      <c r="H9" s="12"/>
      <c r="I9" s="26" t="s">
        <v>709</v>
      </c>
      <c r="J9" s="12"/>
      <c r="K9" s="9" t="s">
        <v>710</v>
      </c>
      <c r="L9" s="26" t="s">
        <v>709</v>
      </c>
    </row>
    <row r="10" spans="1:13" x14ac:dyDescent="0.2">
      <c r="B10" s="10"/>
      <c r="C10" s="11" t="s">
        <v>708</v>
      </c>
      <c r="D10" s="11" t="s">
        <v>707</v>
      </c>
      <c r="E10" s="17"/>
      <c r="F10" s="17"/>
      <c r="G10" s="25" t="s">
        <v>706</v>
      </c>
      <c r="H10" s="25" t="s">
        <v>705</v>
      </c>
      <c r="I10" s="25" t="s">
        <v>705</v>
      </c>
      <c r="J10" s="25" t="s">
        <v>704</v>
      </c>
      <c r="K10" s="25" t="s">
        <v>703</v>
      </c>
      <c r="L10" s="25" t="s">
        <v>702</v>
      </c>
    </row>
    <row r="11" spans="1:13" x14ac:dyDescent="0.2">
      <c r="C11" s="33" t="s">
        <v>178</v>
      </c>
      <c r="D11" s="32" t="s">
        <v>177</v>
      </c>
      <c r="E11" s="32" t="s">
        <v>365</v>
      </c>
      <c r="F11" s="32" t="s">
        <v>365</v>
      </c>
      <c r="G11" s="32" t="s">
        <v>365</v>
      </c>
      <c r="H11" s="32" t="s">
        <v>365</v>
      </c>
      <c r="I11" s="32" t="s">
        <v>365</v>
      </c>
      <c r="J11" s="32" t="s">
        <v>365</v>
      </c>
      <c r="K11" s="32" t="s">
        <v>365</v>
      </c>
      <c r="L11" s="32" t="s">
        <v>674</v>
      </c>
    </row>
    <row r="12" spans="1:13" x14ac:dyDescent="0.2">
      <c r="B12" s="58" t="s">
        <v>673</v>
      </c>
      <c r="C12" s="3">
        <f>SUM(C14:C69)</f>
        <v>205898</v>
      </c>
      <c r="D12" s="2">
        <f>SUM(D14:D69)</f>
        <v>441676</v>
      </c>
      <c r="E12" s="2">
        <f>SUM(E14:E69)</f>
        <v>30157.4539</v>
      </c>
      <c r="F12" s="2">
        <f>SUM(F14:F69)</f>
        <v>55451.564999999988</v>
      </c>
      <c r="G12" s="2">
        <f>SUM(G14:G69)</f>
        <v>36427.869000000006</v>
      </c>
      <c r="H12" s="2">
        <f>SUM(H14:H69)</f>
        <v>883.25199999999995</v>
      </c>
      <c r="I12" s="2">
        <f>SUM(I14:I69)</f>
        <v>4257.1280000000006</v>
      </c>
      <c r="J12" s="2">
        <f>SUM(J14:J69)</f>
        <v>860.94500000000085</v>
      </c>
      <c r="K12" s="2">
        <f>SUM(K14:K69)</f>
        <v>12405.108999999999</v>
      </c>
      <c r="L12" s="2">
        <f>SUM(L14:L69)</f>
        <v>617.26200000000006</v>
      </c>
    </row>
    <row r="13" spans="1:13" x14ac:dyDescent="0.2">
      <c r="C13" s="12"/>
    </row>
    <row r="14" spans="1:13" x14ac:dyDescent="0.2">
      <c r="B14" s="4" t="s">
        <v>672</v>
      </c>
      <c r="C14" s="16">
        <v>65736</v>
      </c>
      <c r="D14" s="15">
        <v>128927</v>
      </c>
      <c r="E14" s="15">
        <v>9230.74</v>
      </c>
      <c r="F14" s="14">
        <f>SUM(G14:L14)</f>
        <v>18052.891</v>
      </c>
      <c r="G14" s="15">
        <v>11235.252</v>
      </c>
      <c r="H14" s="15">
        <v>333.11</v>
      </c>
      <c r="I14" s="15">
        <v>1317.3019999999999</v>
      </c>
      <c r="J14" s="14">
        <v>237.9</v>
      </c>
      <c r="K14" s="15">
        <v>4715.08</v>
      </c>
      <c r="L14" s="15">
        <v>214.24700000000001</v>
      </c>
    </row>
    <row r="15" spans="1:13" x14ac:dyDescent="0.2">
      <c r="B15" s="4" t="s">
        <v>671</v>
      </c>
      <c r="C15" s="16">
        <v>8598</v>
      </c>
      <c r="D15" s="15">
        <v>17842</v>
      </c>
      <c r="E15" s="15">
        <v>1277.748</v>
      </c>
      <c r="F15" s="14">
        <f>SUM(G15:L15)</f>
        <v>2326.5779999999995</v>
      </c>
      <c r="G15" s="15">
        <v>1443.452</v>
      </c>
      <c r="H15" s="15">
        <v>48.34</v>
      </c>
      <c r="I15" s="15">
        <v>149.685</v>
      </c>
      <c r="J15" s="14">
        <v>26.31</v>
      </c>
      <c r="K15" s="15">
        <v>629.81200000000001</v>
      </c>
      <c r="L15" s="15">
        <v>28.978999999999999</v>
      </c>
    </row>
    <row r="16" spans="1:13" x14ac:dyDescent="0.2">
      <c r="B16" s="4" t="s">
        <v>670</v>
      </c>
      <c r="C16" s="16">
        <v>7426</v>
      </c>
      <c r="D16" s="15">
        <v>15667</v>
      </c>
      <c r="E16" s="15">
        <v>1082.1369999999999</v>
      </c>
      <c r="F16" s="14">
        <f>SUM(G16:L16)</f>
        <v>1984.8629999999998</v>
      </c>
      <c r="G16" s="15">
        <v>1111.1179999999999</v>
      </c>
      <c r="H16" s="15">
        <v>20.867999999999999</v>
      </c>
      <c r="I16" s="15">
        <v>140.815</v>
      </c>
      <c r="J16" s="14">
        <v>28.26</v>
      </c>
      <c r="K16" s="15">
        <v>646.80899999999997</v>
      </c>
      <c r="L16" s="15">
        <v>36.993000000000002</v>
      </c>
    </row>
    <row r="17" spans="2:12" x14ac:dyDescent="0.2">
      <c r="B17" s="4" t="s">
        <v>669</v>
      </c>
      <c r="C17" s="16">
        <v>6478</v>
      </c>
      <c r="D17" s="15">
        <v>16358</v>
      </c>
      <c r="E17" s="15">
        <v>1028.683</v>
      </c>
      <c r="F17" s="14">
        <f>SUM(G17:L17)</f>
        <v>2007.2430000000002</v>
      </c>
      <c r="G17" s="15">
        <v>1353.3430000000001</v>
      </c>
      <c r="H17" s="15">
        <v>51.131999999999998</v>
      </c>
      <c r="I17" s="15">
        <v>149.852</v>
      </c>
      <c r="J17" s="14">
        <v>39.959999999999951</v>
      </c>
      <c r="K17" s="15">
        <v>387.07799999999997</v>
      </c>
      <c r="L17" s="15">
        <v>25.878</v>
      </c>
    </row>
    <row r="18" spans="2:12" x14ac:dyDescent="0.2">
      <c r="B18" s="4" t="s">
        <v>701</v>
      </c>
      <c r="C18" s="16">
        <v>10093</v>
      </c>
      <c r="D18" s="15">
        <v>23140</v>
      </c>
      <c r="E18" s="15">
        <v>1502.1690000000001</v>
      </c>
      <c r="F18" s="14">
        <f>SUM(G18:L18)</f>
        <v>3075.2500000000005</v>
      </c>
      <c r="G18" s="15">
        <v>2126.0709999999999</v>
      </c>
      <c r="H18" s="15">
        <v>39.356999999999999</v>
      </c>
      <c r="I18" s="15">
        <v>268.61399999999998</v>
      </c>
      <c r="J18" s="14">
        <v>56.910000000000366</v>
      </c>
      <c r="K18" s="15">
        <v>560.14400000000001</v>
      </c>
      <c r="L18" s="15">
        <v>24.154</v>
      </c>
    </row>
    <row r="19" spans="2:12" x14ac:dyDescent="0.2">
      <c r="B19" s="4" t="s">
        <v>667</v>
      </c>
      <c r="C19" s="16">
        <v>15279</v>
      </c>
      <c r="D19" s="15">
        <v>34416</v>
      </c>
      <c r="E19" s="15">
        <v>2425.8040000000001</v>
      </c>
      <c r="F19" s="14">
        <f>SUM(G19:L19)</f>
        <v>3775.8359999999998</v>
      </c>
      <c r="G19" s="15">
        <v>2577.35</v>
      </c>
      <c r="H19" s="15">
        <v>55.756</v>
      </c>
      <c r="I19" s="15">
        <v>324.45499999999998</v>
      </c>
      <c r="J19" s="14">
        <v>74.670000000000357</v>
      </c>
      <c r="K19" s="15">
        <v>703.43399999999997</v>
      </c>
      <c r="L19" s="15">
        <v>40.170999999999999</v>
      </c>
    </row>
    <row r="20" spans="2:12" x14ac:dyDescent="0.2">
      <c r="B20" s="4" t="s">
        <v>666</v>
      </c>
      <c r="C20" s="16">
        <v>8109</v>
      </c>
      <c r="D20" s="15">
        <v>15196</v>
      </c>
      <c r="E20" s="15">
        <v>1141.106</v>
      </c>
      <c r="F20" s="14">
        <f>SUM(G20:L20)</f>
        <v>1956.018</v>
      </c>
      <c r="G20" s="15">
        <v>1276.97</v>
      </c>
      <c r="H20" s="15">
        <v>10.598000000000001</v>
      </c>
      <c r="I20" s="15">
        <v>165.93700000000001</v>
      </c>
      <c r="J20" s="14">
        <v>28.08</v>
      </c>
      <c r="K20" s="15">
        <v>452.37900000000002</v>
      </c>
      <c r="L20" s="15">
        <v>22.053999999999998</v>
      </c>
    </row>
    <row r="21" spans="2:12" x14ac:dyDescent="0.2">
      <c r="C21" s="12"/>
    </row>
    <row r="22" spans="2:12" x14ac:dyDescent="0.2">
      <c r="B22" s="4" t="s">
        <v>665</v>
      </c>
      <c r="C22" s="16">
        <v>2853</v>
      </c>
      <c r="D22" s="15">
        <v>7612</v>
      </c>
      <c r="E22" s="15">
        <v>501.79500000000002</v>
      </c>
      <c r="F22" s="14">
        <f>SUM(G22:L22)</f>
        <v>1010.593</v>
      </c>
      <c r="G22" s="15">
        <v>694.51599999999996</v>
      </c>
      <c r="H22" s="15">
        <v>21.655000000000001</v>
      </c>
      <c r="I22" s="15">
        <v>80.366</v>
      </c>
      <c r="J22" s="14">
        <v>13.24000000000008</v>
      </c>
      <c r="K22" s="15">
        <v>188.95400000000001</v>
      </c>
      <c r="L22" s="15">
        <v>11.862</v>
      </c>
    </row>
    <row r="23" spans="2:12" x14ac:dyDescent="0.2">
      <c r="B23" s="4" t="s">
        <v>664</v>
      </c>
      <c r="C23" s="16">
        <v>1603</v>
      </c>
      <c r="D23" s="15">
        <v>3439</v>
      </c>
      <c r="E23" s="15">
        <v>254.809</v>
      </c>
      <c r="F23" s="14">
        <f>SUM(G23:L23)</f>
        <v>401.16199999999998</v>
      </c>
      <c r="G23" s="15">
        <v>271.94400000000002</v>
      </c>
      <c r="H23" s="15">
        <v>6.8109999999999999</v>
      </c>
      <c r="I23" s="15">
        <v>25.065000000000001</v>
      </c>
      <c r="J23" s="14">
        <v>3.4799999999999933</v>
      </c>
      <c r="K23" s="15">
        <v>88.200999999999993</v>
      </c>
      <c r="L23" s="15">
        <v>5.6609999999999996</v>
      </c>
    </row>
    <row r="24" spans="2:12" x14ac:dyDescent="0.2">
      <c r="B24" s="4" t="s">
        <v>663</v>
      </c>
      <c r="C24" s="16">
        <v>1061</v>
      </c>
      <c r="D24" s="15">
        <v>2204</v>
      </c>
      <c r="E24" s="15">
        <v>143.602</v>
      </c>
      <c r="F24" s="14">
        <f>SUM(G24:L24)</f>
        <v>260.58500000000004</v>
      </c>
      <c r="G24" s="15">
        <v>195.71299999999999</v>
      </c>
      <c r="H24" s="15">
        <v>1.6990000000000001</v>
      </c>
      <c r="I24" s="15">
        <v>18.905000000000001</v>
      </c>
      <c r="J24" s="14">
        <v>2.2800000000000118</v>
      </c>
      <c r="K24" s="15">
        <v>39.972000000000001</v>
      </c>
      <c r="L24" s="15">
        <v>2.016</v>
      </c>
    </row>
    <row r="25" spans="2:12" x14ac:dyDescent="0.2">
      <c r="B25" s="4" t="s">
        <v>662</v>
      </c>
      <c r="C25" s="16">
        <v>2456</v>
      </c>
      <c r="D25" s="15">
        <v>5600</v>
      </c>
      <c r="E25" s="15">
        <v>374.07499999999999</v>
      </c>
      <c r="F25" s="14">
        <f>SUM(G25:L25)</f>
        <v>727.16999999999985</v>
      </c>
      <c r="G25" s="15">
        <v>455.279</v>
      </c>
      <c r="H25" s="15">
        <v>11.776999999999999</v>
      </c>
      <c r="I25" s="15">
        <v>47.595999999999997</v>
      </c>
      <c r="J25" s="14">
        <v>10.919000000000032</v>
      </c>
      <c r="K25" s="15">
        <v>188.93799999999999</v>
      </c>
      <c r="L25" s="15">
        <v>12.661</v>
      </c>
    </row>
    <row r="26" spans="2:12" x14ac:dyDescent="0.2">
      <c r="B26" s="4" t="s">
        <v>661</v>
      </c>
      <c r="C26" s="16">
        <v>3185</v>
      </c>
      <c r="D26" s="15">
        <v>7446</v>
      </c>
      <c r="E26" s="15">
        <v>533.10799999999995</v>
      </c>
      <c r="F26" s="14">
        <f>SUM(G26:L26)</f>
        <v>938.31500000000005</v>
      </c>
      <c r="G26" s="15">
        <v>645.18100000000004</v>
      </c>
      <c r="H26" s="15">
        <v>16.338999999999999</v>
      </c>
      <c r="I26" s="15">
        <v>64.355000000000004</v>
      </c>
      <c r="J26" s="14">
        <v>12.57</v>
      </c>
      <c r="K26" s="15">
        <v>190.59700000000001</v>
      </c>
      <c r="L26" s="15">
        <v>9.2729999999999997</v>
      </c>
    </row>
    <row r="27" spans="2:12" x14ac:dyDescent="0.2">
      <c r="B27" s="4" t="s">
        <v>660</v>
      </c>
      <c r="C27" s="16">
        <v>1702</v>
      </c>
      <c r="D27" s="15">
        <v>3885</v>
      </c>
      <c r="E27" s="15">
        <v>230.74600000000001</v>
      </c>
      <c r="F27" s="14">
        <f>SUM(G27:L27)</f>
        <v>513.62700000000007</v>
      </c>
      <c r="G27" s="15">
        <v>341.32499999999999</v>
      </c>
      <c r="H27" s="15">
        <v>7.9059999999999997</v>
      </c>
      <c r="I27" s="15">
        <v>34.176000000000002</v>
      </c>
      <c r="J27" s="14">
        <v>4.7100000000000293</v>
      </c>
      <c r="K27" s="15">
        <v>119.27500000000001</v>
      </c>
      <c r="L27" s="15">
        <v>6.2350000000000003</v>
      </c>
    </row>
    <row r="28" spans="2:12" x14ac:dyDescent="0.2">
      <c r="B28" s="4" t="s">
        <v>659</v>
      </c>
      <c r="C28" s="16">
        <v>1546</v>
      </c>
      <c r="D28" s="15">
        <v>3689</v>
      </c>
      <c r="E28" s="15">
        <v>222.214</v>
      </c>
      <c r="F28" s="14">
        <f>SUM(G28:L28)</f>
        <v>447.21499999999997</v>
      </c>
      <c r="G28" s="15">
        <v>308.20499999999998</v>
      </c>
      <c r="H28" s="15">
        <v>5.6639999999999997</v>
      </c>
      <c r="I28" s="15">
        <v>31.376000000000001</v>
      </c>
      <c r="J28" s="14">
        <v>7.2900000000000382</v>
      </c>
      <c r="K28" s="15">
        <v>91.233999999999995</v>
      </c>
      <c r="L28" s="15">
        <v>3.4460000000000002</v>
      </c>
    </row>
    <row r="29" spans="2:12" x14ac:dyDescent="0.2">
      <c r="B29" s="4" t="s">
        <v>658</v>
      </c>
      <c r="C29" s="16">
        <v>2732</v>
      </c>
      <c r="D29" s="15">
        <v>5969</v>
      </c>
      <c r="E29" s="15">
        <v>407.35899999999998</v>
      </c>
      <c r="F29" s="14">
        <f>SUM(G29:L29)</f>
        <v>711.20399999999995</v>
      </c>
      <c r="G29" s="15">
        <v>448.10199999999998</v>
      </c>
      <c r="H29" s="15">
        <v>10.946999999999999</v>
      </c>
      <c r="I29" s="15">
        <v>44.895000000000003</v>
      </c>
      <c r="J29" s="14">
        <v>15.095000000000001</v>
      </c>
      <c r="K29" s="15">
        <v>183.31</v>
      </c>
      <c r="L29" s="15">
        <v>8.8550000000000004</v>
      </c>
    </row>
    <row r="30" spans="2:12" x14ac:dyDescent="0.2">
      <c r="B30" s="4" t="s">
        <v>657</v>
      </c>
      <c r="C30" s="16">
        <v>5877</v>
      </c>
      <c r="D30" s="15">
        <v>12585</v>
      </c>
      <c r="E30" s="15">
        <v>814.77800000000002</v>
      </c>
      <c r="F30" s="14">
        <f>SUM(G30:L30)</f>
        <v>1576.5920000000001</v>
      </c>
      <c r="G30" s="15">
        <v>964.71600000000001</v>
      </c>
      <c r="H30" s="15">
        <v>28.024000000000001</v>
      </c>
      <c r="I30" s="15">
        <v>96.846000000000004</v>
      </c>
      <c r="J30" s="14">
        <v>41.160000000000082</v>
      </c>
      <c r="K30" s="15">
        <v>421.01600000000002</v>
      </c>
      <c r="L30" s="15">
        <v>24.83</v>
      </c>
    </row>
    <row r="31" spans="2:12" x14ac:dyDescent="0.2">
      <c r="C31" s="12"/>
    </row>
    <row r="32" spans="2:12" x14ac:dyDescent="0.2">
      <c r="B32" s="4" t="s">
        <v>656</v>
      </c>
      <c r="C32" s="16">
        <v>4213</v>
      </c>
      <c r="D32" s="15">
        <v>9846</v>
      </c>
      <c r="E32" s="15">
        <v>668.09699999999998</v>
      </c>
      <c r="F32" s="14">
        <f>SUM(G32:L32)</f>
        <v>1310.7719999999999</v>
      </c>
      <c r="G32" s="15">
        <v>891.5</v>
      </c>
      <c r="H32" s="15">
        <v>29.350999999999999</v>
      </c>
      <c r="I32" s="15">
        <v>109.033</v>
      </c>
      <c r="J32" s="14">
        <v>17.70000000000006</v>
      </c>
      <c r="K32" s="15">
        <v>250.89599999999999</v>
      </c>
      <c r="L32" s="15">
        <v>12.292</v>
      </c>
    </row>
    <row r="33" spans="2:12" x14ac:dyDescent="0.2">
      <c r="B33" s="4" t="s">
        <v>655</v>
      </c>
      <c r="C33" s="16">
        <v>2943</v>
      </c>
      <c r="D33" s="15">
        <v>6509</v>
      </c>
      <c r="E33" s="15">
        <v>481.20400000000001</v>
      </c>
      <c r="F33" s="14">
        <f>SUM(G33:L33)</f>
        <v>852.83</v>
      </c>
      <c r="G33" s="15">
        <v>555.91899999999998</v>
      </c>
      <c r="H33" s="15">
        <v>12.06</v>
      </c>
      <c r="I33" s="15">
        <v>66.399000000000001</v>
      </c>
      <c r="J33" s="14">
        <v>14.34</v>
      </c>
      <c r="K33" s="15">
        <v>195.59800000000001</v>
      </c>
      <c r="L33" s="15">
        <v>8.5139999999999993</v>
      </c>
    </row>
    <row r="34" spans="2:12" x14ac:dyDescent="0.2">
      <c r="B34" s="4" t="s">
        <v>654</v>
      </c>
      <c r="C34" s="16">
        <v>1278</v>
      </c>
      <c r="D34" s="15">
        <v>2782</v>
      </c>
      <c r="E34" s="15">
        <v>216.23400000000001</v>
      </c>
      <c r="F34" s="14">
        <f>SUM(G34:L34)</f>
        <v>392.233</v>
      </c>
      <c r="G34" s="15">
        <v>252.40799999999999</v>
      </c>
      <c r="H34" s="15">
        <v>3.153</v>
      </c>
      <c r="I34" s="15">
        <v>31.486999999999998</v>
      </c>
      <c r="J34" s="14">
        <v>4.0500000000000291</v>
      </c>
      <c r="K34" s="15">
        <v>96.85</v>
      </c>
      <c r="L34" s="15">
        <v>4.2850000000000001</v>
      </c>
    </row>
    <row r="35" spans="2:12" x14ac:dyDescent="0.2">
      <c r="B35" s="4" t="s">
        <v>653</v>
      </c>
      <c r="C35" s="16">
        <v>1186</v>
      </c>
      <c r="D35" s="15">
        <v>2463</v>
      </c>
      <c r="E35" s="15">
        <v>183.54300000000001</v>
      </c>
      <c r="F35" s="14">
        <f>SUM(G35:L35)</f>
        <v>276.40700000000004</v>
      </c>
      <c r="G35" s="15">
        <v>203.80799999999999</v>
      </c>
      <c r="H35" s="15">
        <v>1.2350000000000001</v>
      </c>
      <c r="I35" s="15">
        <v>26.013999999999999</v>
      </c>
      <c r="J35" s="14">
        <v>5.5500000000000078</v>
      </c>
      <c r="K35" s="15">
        <v>38.329000000000001</v>
      </c>
      <c r="L35" s="15">
        <v>1.4710000000000001</v>
      </c>
    </row>
    <row r="36" spans="2:12" x14ac:dyDescent="0.2">
      <c r="B36" s="4" t="s">
        <v>652</v>
      </c>
      <c r="C36" s="16">
        <v>185</v>
      </c>
      <c r="D36" s="15">
        <v>381</v>
      </c>
      <c r="E36" s="15">
        <v>25.733000000000001</v>
      </c>
      <c r="F36" s="14">
        <f>SUM(G36:L36)</f>
        <v>60.644999999999996</v>
      </c>
      <c r="G36" s="15">
        <v>42.543999999999997</v>
      </c>
      <c r="H36" s="15">
        <v>0.107</v>
      </c>
      <c r="I36" s="15">
        <v>6.4530000000000003</v>
      </c>
      <c r="J36" s="14">
        <v>0.18000000000000149</v>
      </c>
      <c r="K36" s="15">
        <v>10.576000000000001</v>
      </c>
      <c r="L36" s="15">
        <v>0.78500000000000003</v>
      </c>
    </row>
    <row r="37" spans="2:12" x14ac:dyDescent="0.2">
      <c r="C37" s="12"/>
    </row>
    <row r="38" spans="2:12" x14ac:dyDescent="0.2">
      <c r="B38" s="4" t="s">
        <v>651</v>
      </c>
      <c r="C38" s="16">
        <v>3308</v>
      </c>
      <c r="D38" s="15">
        <v>7859</v>
      </c>
      <c r="E38" s="15">
        <v>507.62200000000001</v>
      </c>
      <c r="F38" s="14">
        <f>SUM(G38:L38)</f>
        <v>890.53000000000009</v>
      </c>
      <c r="G38" s="15">
        <v>656.24300000000005</v>
      </c>
      <c r="H38" s="15">
        <v>21.89</v>
      </c>
      <c r="I38" s="15">
        <v>67.674999999999997</v>
      </c>
      <c r="J38" s="14">
        <v>15.94</v>
      </c>
      <c r="K38" s="15">
        <v>122.663</v>
      </c>
      <c r="L38" s="15">
        <v>6.1189999999999998</v>
      </c>
    </row>
    <row r="39" spans="2:12" x14ac:dyDescent="0.2">
      <c r="B39" s="4" t="s">
        <v>650</v>
      </c>
      <c r="C39" s="16">
        <v>1667</v>
      </c>
      <c r="D39" s="15">
        <v>4562</v>
      </c>
      <c r="E39" s="15">
        <v>256.77100000000002</v>
      </c>
      <c r="F39" s="14">
        <f>SUM(G39:L39)</f>
        <v>478.99799999999993</v>
      </c>
      <c r="G39" s="15">
        <v>364.47699999999998</v>
      </c>
      <c r="H39" s="15">
        <v>13.201000000000001</v>
      </c>
      <c r="I39" s="15">
        <v>35.578000000000003</v>
      </c>
      <c r="J39" s="14">
        <v>8.9999999999999929</v>
      </c>
      <c r="K39" s="15">
        <v>55.859000000000002</v>
      </c>
      <c r="L39" s="15">
        <v>0.88300000000000001</v>
      </c>
    </row>
    <row r="40" spans="2:12" x14ac:dyDescent="0.2">
      <c r="B40" s="4" t="s">
        <v>649</v>
      </c>
      <c r="C40" s="16">
        <v>2551</v>
      </c>
      <c r="D40" s="15">
        <v>7332</v>
      </c>
      <c r="E40" s="15">
        <v>537.572</v>
      </c>
      <c r="F40" s="14">
        <f>SUM(G40:L40)</f>
        <v>864.63700000000006</v>
      </c>
      <c r="G40" s="15">
        <v>656.60900000000004</v>
      </c>
      <c r="H40" s="15">
        <v>16.402000000000001</v>
      </c>
      <c r="I40" s="15">
        <v>79.867000000000004</v>
      </c>
      <c r="J40" s="14">
        <v>19.02</v>
      </c>
      <c r="K40" s="15">
        <v>89.042000000000002</v>
      </c>
      <c r="L40" s="15">
        <v>3.6970000000000001</v>
      </c>
    </row>
    <row r="41" spans="2:12" x14ac:dyDescent="0.2">
      <c r="B41" s="4" t="s">
        <v>648</v>
      </c>
      <c r="C41" s="16">
        <v>2183</v>
      </c>
      <c r="D41" s="15">
        <v>5746</v>
      </c>
      <c r="E41" s="15">
        <v>297.83699999999999</v>
      </c>
      <c r="F41" s="14">
        <f>SUM(G41:L41)</f>
        <v>629.84800000000018</v>
      </c>
      <c r="G41" s="15">
        <v>468.49799999999999</v>
      </c>
      <c r="H41" s="15">
        <v>14.47</v>
      </c>
      <c r="I41" s="15">
        <v>51.918999999999997</v>
      </c>
      <c r="J41" s="14">
        <v>12.6</v>
      </c>
      <c r="K41" s="15">
        <v>80.046000000000006</v>
      </c>
      <c r="L41" s="15">
        <v>2.3149999999999999</v>
      </c>
    </row>
    <row r="42" spans="2:12" x14ac:dyDescent="0.2">
      <c r="B42" s="4" t="s">
        <v>647</v>
      </c>
      <c r="C42" s="16">
        <v>1426</v>
      </c>
      <c r="D42" s="15">
        <v>2957</v>
      </c>
      <c r="E42" s="15">
        <v>157.732</v>
      </c>
      <c r="F42" s="14">
        <f>SUM(G42:L42)</f>
        <v>311.29599999999999</v>
      </c>
      <c r="G42" s="15">
        <v>224.857</v>
      </c>
      <c r="H42" s="15">
        <v>3.3069999999999999</v>
      </c>
      <c r="I42" s="15">
        <v>24.437000000000001</v>
      </c>
      <c r="J42" s="14">
        <v>2.7299999999999898</v>
      </c>
      <c r="K42" s="15">
        <v>52.692</v>
      </c>
      <c r="L42" s="15">
        <v>3.2730000000000001</v>
      </c>
    </row>
    <row r="43" spans="2:12" x14ac:dyDescent="0.2">
      <c r="C43" s="12"/>
    </row>
    <row r="44" spans="2:12" x14ac:dyDescent="0.2">
      <c r="B44" s="4" t="s">
        <v>644</v>
      </c>
      <c r="C44" s="16">
        <v>1646</v>
      </c>
      <c r="D44" s="15">
        <v>3715</v>
      </c>
      <c r="E44" s="15">
        <v>267.78100000000001</v>
      </c>
      <c r="F44" s="14">
        <f>SUM(G44:L44)</f>
        <v>552.07799999999997</v>
      </c>
      <c r="G44" s="15">
        <v>378.58800000000002</v>
      </c>
      <c r="H44" s="15">
        <v>4.625</v>
      </c>
      <c r="I44" s="15">
        <v>53.689</v>
      </c>
      <c r="J44" s="14">
        <v>7.0099999999999554</v>
      </c>
      <c r="K44" s="15">
        <v>102.502</v>
      </c>
      <c r="L44" s="15">
        <v>5.6639999999999997</v>
      </c>
    </row>
    <row r="45" spans="2:12" x14ac:dyDescent="0.2">
      <c r="B45" s="4" t="s">
        <v>642</v>
      </c>
      <c r="C45" s="16">
        <v>556</v>
      </c>
      <c r="D45" s="15">
        <v>1202</v>
      </c>
      <c r="E45" s="15">
        <v>68.076999999999998</v>
      </c>
      <c r="F45" s="14">
        <f>SUM(G45:L45)</f>
        <v>149.078</v>
      </c>
      <c r="G45" s="15">
        <v>103.917</v>
      </c>
      <c r="H45" s="15">
        <v>0.84</v>
      </c>
      <c r="I45" s="15">
        <v>14.646000000000001</v>
      </c>
      <c r="J45" s="14">
        <v>2.1800000000000002</v>
      </c>
      <c r="K45" s="15">
        <v>26.486000000000001</v>
      </c>
      <c r="L45" s="15">
        <v>1.0089999999999999</v>
      </c>
    </row>
    <row r="46" spans="2:12" x14ac:dyDescent="0.2">
      <c r="B46" s="4" t="s">
        <v>641</v>
      </c>
      <c r="C46" s="16">
        <v>600</v>
      </c>
      <c r="D46" s="15">
        <v>1138</v>
      </c>
      <c r="E46" s="15">
        <v>56.542000000000002</v>
      </c>
      <c r="F46" s="14">
        <f>SUM(G46:L46)</f>
        <v>120.22699999999999</v>
      </c>
      <c r="G46" s="15">
        <v>94.790999999999997</v>
      </c>
      <c r="H46" s="15">
        <v>1.3140000000000001</v>
      </c>
      <c r="I46" s="15">
        <v>9.6539999999999999</v>
      </c>
      <c r="J46" s="14">
        <v>0.98000000000000753</v>
      </c>
      <c r="K46" s="15">
        <v>13.218999999999999</v>
      </c>
      <c r="L46" s="15">
        <v>0.26900000000000002</v>
      </c>
    </row>
    <row r="47" spans="2:12" x14ac:dyDescent="0.2">
      <c r="B47" s="4" t="s">
        <v>640</v>
      </c>
      <c r="C47" s="16">
        <v>1116</v>
      </c>
      <c r="D47" s="15">
        <v>2352</v>
      </c>
      <c r="E47" s="15">
        <v>126.774</v>
      </c>
      <c r="F47" s="14">
        <f>SUM(G47:L47)</f>
        <v>238.46099999999996</v>
      </c>
      <c r="G47" s="15">
        <v>177.364</v>
      </c>
      <c r="H47" s="15">
        <v>4.0209999999999999</v>
      </c>
      <c r="I47" s="15">
        <v>22.925999999999998</v>
      </c>
      <c r="J47" s="14">
        <v>4.0799999999999876</v>
      </c>
      <c r="K47" s="15">
        <v>29.263000000000002</v>
      </c>
      <c r="L47" s="15">
        <v>0.80700000000000005</v>
      </c>
    </row>
    <row r="48" spans="2:12" x14ac:dyDescent="0.2">
      <c r="B48" s="4" t="s">
        <v>639</v>
      </c>
      <c r="C48" s="16">
        <v>1381</v>
      </c>
      <c r="D48" s="15">
        <v>4504</v>
      </c>
      <c r="E48" s="15">
        <v>297.17</v>
      </c>
      <c r="F48" s="14">
        <f>SUM(G48:L48)</f>
        <v>438.93299999999994</v>
      </c>
      <c r="G48" s="15">
        <v>344.99799999999999</v>
      </c>
      <c r="H48" s="15">
        <v>9.3109999999999999</v>
      </c>
      <c r="I48" s="15">
        <v>39.012999999999998</v>
      </c>
      <c r="J48" s="14">
        <v>10.77</v>
      </c>
      <c r="K48" s="15">
        <v>32.390999999999998</v>
      </c>
      <c r="L48" s="15">
        <v>2.4500000000000002</v>
      </c>
    </row>
    <row r="49" spans="2:12" x14ac:dyDescent="0.2">
      <c r="B49" s="4" t="s">
        <v>638</v>
      </c>
      <c r="C49" s="16">
        <v>1754</v>
      </c>
      <c r="D49" s="15">
        <v>4666</v>
      </c>
      <c r="E49" s="15">
        <v>350.94499999999999</v>
      </c>
      <c r="F49" s="14">
        <f>SUM(G49:L49)</f>
        <v>414.67199999999997</v>
      </c>
      <c r="G49" s="15">
        <v>302.51</v>
      </c>
      <c r="H49" s="15">
        <v>11.608000000000001</v>
      </c>
      <c r="I49" s="15">
        <v>26.669</v>
      </c>
      <c r="J49" s="14">
        <v>10.89</v>
      </c>
      <c r="K49" s="15">
        <v>60.831000000000003</v>
      </c>
      <c r="L49" s="15">
        <v>2.1640000000000001</v>
      </c>
    </row>
    <row r="50" spans="2:12" x14ac:dyDescent="0.2">
      <c r="B50" s="4" t="s">
        <v>637</v>
      </c>
      <c r="C50" s="16">
        <v>2139</v>
      </c>
      <c r="D50" s="15">
        <v>5710</v>
      </c>
      <c r="E50" s="15">
        <v>391.69200000000001</v>
      </c>
      <c r="F50" s="14">
        <f>SUM(G50:L50)</f>
        <v>607.67299999999989</v>
      </c>
      <c r="G50" s="15">
        <v>449.61099999999999</v>
      </c>
      <c r="H50" s="15">
        <v>14.4</v>
      </c>
      <c r="I50" s="15">
        <v>56.487000000000002</v>
      </c>
      <c r="J50" s="14">
        <v>9.9799999999999542</v>
      </c>
      <c r="K50" s="15">
        <v>74.218999999999994</v>
      </c>
      <c r="L50" s="15">
        <v>2.976</v>
      </c>
    </row>
    <row r="51" spans="2:12" x14ac:dyDescent="0.2">
      <c r="C51" s="12"/>
    </row>
    <row r="52" spans="2:12" x14ac:dyDescent="0.2">
      <c r="B52" s="4" t="s">
        <v>636</v>
      </c>
      <c r="C52" s="16">
        <v>4605</v>
      </c>
      <c r="D52" s="15">
        <v>9042</v>
      </c>
      <c r="E52" s="15">
        <v>491.03800000000001</v>
      </c>
      <c r="F52" s="14">
        <f>SUM(G52:L52)</f>
        <v>937</v>
      </c>
      <c r="G52" s="15">
        <v>622.02800000000002</v>
      </c>
      <c r="H52" s="15">
        <v>4.9610000000000003</v>
      </c>
      <c r="I52" s="15">
        <v>71.457999999999998</v>
      </c>
      <c r="J52" s="14">
        <v>16.5</v>
      </c>
      <c r="K52" s="15">
        <v>212.69</v>
      </c>
      <c r="L52" s="15">
        <v>9.3629999999999995</v>
      </c>
    </row>
    <row r="53" spans="2:12" x14ac:dyDescent="0.2">
      <c r="B53" s="4" t="s">
        <v>635</v>
      </c>
      <c r="C53" s="16">
        <v>1129</v>
      </c>
      <c r="D53" s="15">
        <v>2229</v>
      </c>
      <c r="E53" s="15">
        <v>108.925</v>
      </c>
      <c r="F53" s="14">
        <f>SUM(G53:L53)</f>
        <v>221.63899999999998</v>
      </c>
      <c r="G53" s="15">
        <v>153.11099999999999</v>
      </c>
      <c r="H53" s="15">
        <v>1.1060000000000001</v>
      </c>
      <c r="I53" s="15">
        <v>22.327999999999999</v>
      </c>
      <c r="J53" s="14">
        <v>3.78</v>
      </c>
      <c r="K53" s="15">
        <v>39.046999999999997</v>
      </c>
      <c r="L53" s="15">
        <v>2.2669999999999999</v>
      </c>
    </row>
    <row r="54" spans="2:12" x14ac:dyDescent="0.2">
      <c r="B54" s="4" t="s">
        <v>634</v>
      </c>
      <c r="C54" s="16">
        <v>846</v>
      </c>
      <c r="D54" s="15">
        <v>1641</v>
      </c>
      <c r="E54" s="15">
        <v>77.334000000000003</v>
      </c>
      <c r="F54" s="14">
        <f>SUM(G54:L54)</f>
        <v>198.58900000000003</v>
      </c>
      <c r="G54" s="15">
        <v>150.869</v>
      </c>
      <c r="H54" s="15">
        <v>0.89200000000000002</v>
      </c>
      <c r="I54" s="15">
        <v>24.387</v>
      </c>
      <c r="J54" s="14">
        <v>3.6750000000000078</v>
      </c>
      <c r="K54" s="15">
        <v>18.353000000000002</v>
      </c>
      <c r="L54" s="15">
        <v>0.41299999999999998</v>
      </c>
    </row>
    <row r="55" spans="2:12" x14ac:dyDescent="0.2">
      <c r="B55" s="4" t="s">
        <v>633</v>
      </c>
      <c r="C55" s="16">
        <v>2961</v>
      </c>
      <c r="D55" s="15">
        <v>6386</v>
      </c>
      <c r="E55" s="15">
        <v>421.89789999999999</v>
      </c>
      <c r="F55" s="14">
        <f>SUM(G55:L55)</f>
        <v>659.04399999999998</v>
      </c>
      <c r="G55" s="15">
        <v>451.89</v>
      </c>
      <c r="H55" s="15">
        <v>6.476</v>
      </c>
      <c r="I55" s="15">
        <v>51.4</v>
      </c>
      <c r="J55" s="14">
        <v>13.35</v>
      </c>
      <c r="K55" s="15">
        <v>129.208</v>
      </c>
      <c r="L55" s="15">
        <v>6.72</v>
      </c>
    </row>
    <row r="56" spans="2:12" x14ac:dyDescent="0.2">
      <c r="B56" s="4" t="s">
        <v>632</v>
      </c>
      <c r="C56" s="16">
        <v>1430</v>
      </c>
      <c r="D56" s="15">
        <v>2984</v>
      </c>
      <c r="E56" s="15">
        <v>191.24600000000001</v>
      </c>
      <c r="F56" s="14">
        <f>SUM(G56:L56)</f>
        <v>317.666</v>
      </c>
      <c r="G56" s="15">
        <v>215.93600000000001</v>
      </c>
      <c r="H56" s="15">
        <v>4.1619999999999999</v>
      </c>
      <c r="I56" s="15">
        <v>28.465</v>
      </c>
      <c r="J56" s="14">
        <v>3.7199999999999811</v>
      </c>
      <c r="K56" s="15">
        <v>61.542000000000002</v>
      </c>
      <c r="L56" s="15">
        <v>3.8410000000000002</v>
      </c>
    </row>
    <row r="57" spans="2:12" x14ac:dyDescent="0.2">
      <c r="B57" s="4" t="s">
        <v>631</v>
      </c>
      <c r="C57" s="16">
        <v>1708</v>
      </c>
      <c r="D57" s="15">
        <v>3469</v>
      </c>
      <c r="E57" s="15">
        <v>189.95500000000001</v>
      </c>
      <c r="F57" s="14">
        <f>SUM(G57:L57)</f>
        <v>417.84800000000001</v>
      </c>
      <c r="G57" s="15">
        <v>290.06799999999998</v>
      </c>
      <c r="H57" s="15">
        <v>5.4960000000000004</v>
      </c>
      <c r="I57" s="15">
        <v>43.287999999999997</v>
      </c>
      <c r="J57" s="14">
        <v>5.55</v>
      </c>
      <c r="K57" s="15">
        <v>69.150999999999996</v>
      </c>
      <c r="L57" s="15">
        <v>4.2949999999999999</v>
      </c>
    </row>
    <row r="58" spans="2:12" x14ac:dyDescent="0.2">
      <c r="B58" s="4" t="s">
        <v>630</v>
      </c>
      <c r="C58" s="16">
        <v>4334</v>
      </c>
      <c r="D58" s="15">
        <v>8647</v>
      </c>
      <c r="E58" s="15">
        <v>568.59400000000005</v>
      </c>
      <c r="F58" s="14">
        <f>SUM(G58:L58)</f>
        <v>1090.6879999999999</v>
      </c>
      <c r="G58" s="15">
        <v>723.93899999999996</v>
      </c>
      <c r="H58" s="15">
        <v>6.7590000000000003</v>
      </c>
      <c r="I58" s="15">
        <v>95.221000000000004</v>
      </c>
      <c r="J58" s="14">
        <v>15.02</v>
      </c>
      <c r="K58" s="15">
        <v>236.58099999999999</v>
      </c>
      <c r="L58" s="15">
        <v>13.167999999999999</v>
      </c>
    </row>
    <row r="59" spans="2:12" x14ac:dyDescent="0.2">
      <c r="C59" s="12"/>
    </row>
    <row r="60" spans="2:12" x14ac:dyDescent="0.2">
      <c r="B60" s="4" t="s">
        <v>629</v>
      </c>
      <c r="C60" s="16">
        <v>5186</v>
      </c>
      <c r="D60" s="15">
        <v>10107</v>
      </c>
      <c r="E60" s="15">
        <v>687.94399999999996</v>
      </c>
      <c r="F60" s="14">
        <f>SUM(G60:L60)</f>
        <v>1274.9180000000001</v>
      </c>
      <c r="G60" s="15">
        <v>759.58500000000004</v>
      </c>
      <c r="H60" s="15">
        <v>7.5540000000000003</v>
      </c>
      <c r="I60" s="15">
        <v>97.662999999999997</v>
      </c>
      <c r="J60" s="14">
        <v>13.959999999999908</v>
      </c>
      <c r="K60" s="15">
        <v>372.84300000000002</v>
      </c>
      <c r="L60" s="15">
        <v>23.312999999999999</v>
      </c>
    </row>
    <row r="61" spans="2:12" x14ac:dyDescent="0.2">
      <c r="B61" s="4" t="s">
        <v>628</v>
      </c>
      <c r="C61" s="16">
        <v>1076</v>
      </c>
      <c r="D61" s="15">
        <v>2058</v>
      </c>
      <c r="E61" s="15">
        <v>112.05500000000001</v>
      </c>
      <c r="F61" s="14">
        <f>SUM(G61:L61)</f>
        <v>260.88799999999998</v>
      </c>
      <c r="G61" s="15">
        <v>135.13900000000001</v>
      </c>
      <c r="H61" s="15">
        <v>0.76200000000000001</v>
      </c>
      <c r="I61" s="15">
        <v>14.704000000000001</v>
      </c>
      <c r="J61" s="14">
        <v>3.9199999999999946</v>
      </c>
      <c r="K61" s="15">
        <v>101.449</v>
      </c>
      <c r="L61" s="15">
        <v>4.9139999999999997</v>
      </c>
    </row>
    <row r="62" spans="2:12" x14ac:dyDescent="0.2">
      <c r="B62" s="4" t="s">
        <v>627</v>
      </c>
      <c r="C62" s="16">
        <v>1641</v>
      </c>
      <c r="D62" s="15">
        <v>3163</v>
      </c>
      <c r="E62" s="15">
        <v>185.74700000000001</v>
      </c>
      <c r="F62" s="14">
        <f>SUM(G62:L62)</f>
        <v>420.322</v>
      </c>
      <c r="G62" s="15">
        <v>269.15699999999998</v>
      </c>
      <c r="H62" s="15">
        <v>1.619</v>
      </c>
      <c r="I62" s="15">
        <v>34.293999999999997</v>
      </c>
      <c r="J62" s="14">
        <v>3.8200000000000074</v>
      </c>
      <c r="K62" s="15">
        <v>104.946</v>
      </c>
      <c r="L62" s="15">
        <v>6.4859999999999998</v>
      </c>
    </row>
    <row r="63" spans="2:12" x14ac:dyDescent="0.2">
      <c r="B63" s="4" t="s">
        <v>626</v>
      </c>
      <c r="C63" s="16">
        <v>1147</v>
      </c>
      <c r="D63" s="15">
        <v>2143</v>
      </c>
      <c r="E63" s="15">
        <v>107.199</v>
      </c>
      <c r="F63" s="14">
        <f>SUM(G63:L63)</f>
        <v>200.72</v>
      </c>
      <c r="G63" s="15">
        <v>143.35300000000001</v>
      </c>
      <c r="H63" s="15">
        <v>0.56100000000000005</v>
      </c>
      <c r="I63" s="15">
        <v>10.81</v>
      </c>
      <c r="J63" s="14">
        <v>2.04</v>
      </c>
      <c r="K63" s="15">
        <v>42.826999999999998</v>
      </c>
      <c r="L63" s="15">
        <v>1.129</v>
      </c>
    </row>
    <row r="64" spans="2:12" x14ac:dyDescent="0.2">
      <c r="B64" s="4" t="s">
        <v>625</v>
      </c>
      <c r="C64" s="16">
        <v>638</v>
      </c>
      <c r="D64" s="15">
        <v>1170</v>
      </c>
      <c r="E64" s="15">
        <v>59.71</v>
      </c>
      <c r="F64" s="14">
        <f>SUM(G64:L64)</f>
        <v>155.994</v>
      </c>
      <c r="G64" s="15">
        <v>111.301</v>
      </c>
      <c r="H64" s="15">
        <v>0.47099999999999997</v>
      </c>
      <c r="I64" s="15">
        <v>15.603</v>
      </c>
      <c r="J64" s="14">
        <v>0.8199999999999914</v>
      </c>
      <c r="K64" s="15">
        <v>25.602</v>
      </c>
      <c r="L64" s="15">
        <v>2.1970000000000001</v>
      </c>
    </row>
    <row r="65" spans="1:12" x14ac:dyDescent="0.2">
      <c r="B65" s="4" t="s">
        <v>624</v>
      </c>
      <c r="C65" s="16">
        <v>1292</v>
      </c>
      <c r="D65" s="15">
        <v>2544</v>
      </c>
      <c r="E65" s="15">
        <v>129.33799999999999</v>
      </c>
      <c r="F65" s="14">
        <f>SUM(G65:L65)</f>
        <v>336.113</v>
      </c>
      <c r="G65" s="15">
        <v>242.191</v>
      </c>
      <c r="H65" s="15">
        <v>1.887</v>
      </c>
      <c r="I65" s="15">
        <v>41.433</v>
      </c>
      <c r="J65" s="14">
        <v>3.5100000000000122</v>
      </c>
      <c r="K65" s="15">
        <v>44.561999999999998</v>
      </c>
      <c r="L65" s="15">
        <v>2.5299999999999998</v>
      </c>
    </row>
    <row r="66" spans="1:12" x14ac:dyDescent="0.2">
      <c r="B66" s="4" t="s">
        <v>623</v>
      </c>
      <c r="C66" s="16">
        <v>191</v>
      </c>
      <c r="D66" s="15">
        <v>348</v>
      </c>
      <c r="E66" s="15">
        <v>11.477</v>
      </c>
      <c r="F66" s="14">
        <f>SUM(G66:L66)</f>
        <v>51.926000000000002</v>
      </c>
      <c r="G66" s="15">
        <v>35.746000000000002</v>
      </c>
      <c r="H66" s="15">
        <v>0.61799999999999999</v>
      </c>
      <c r="I66" s="15">
        <v>6.1310000000000002</v>
      </c>
      <c r="J66" s="14">
        <v>0.47999999999999865</v>
      </c>
      <c r="K66" s="15">
        <v>8.6129999999999995</v>
      </c>
      <c r="L66" s="15">
        <v>0.33800000000000002</v>
      </c>
    </row>
    <row r="67" spans="1:12" x14ac:dyDescent="0.2">
      <c r="B67" s="4" t="s">
        <v>700</v>
      </c>
      <c r="C67" s="16">
        <v>859</v>
      </c>
      <c r="D67" s="15">
        <v>3341</v>
      </c>
      <c r="E67" s="15">
        <v>318.63900000000001</v>
      </c>
      <c r="F67" s="14">
        <f>SUM(G67:L67)</f>
        <v>236.86199999999999</v>
      </c>
      <c r="G67" s="15">
        <v>220.994</v>
      </c>
      <c r="H67" s="15">
        <v>1.6759999999999999</v>
      </c>
      <c r="I67" s="15">
        <v>3.7879999999999998</v>
      </c>
      <c r="J67" s="14">
        <v>10.403999999999995</v>
      </c>
      <c r="K67" s="19" t="s">
        <v>697</v>
      </c>
      <c r="L67" s="19" t="s">
        <v>697</v>
      </c>
    </row>
    <row r="68" spans="1:12" x14ac:dyDescent="0.2">
      <c r="B68" s="4" t="s">
        <v>699</v>
      </c>
      <c r="C68" s="16">
        <v>1244</v>
      </c>
      <c r="D68" s="15">
        <v>2928</v>
      </c>
      <c r="E68" s="15">
        <v>284.392</v>
      </c>
      <c r="F68" s="14">
        <f>SUM(G68:L68)</f>
        <v>187.67700000000002</v>
      </c>
      <c r="G68" s="15">
        <v>165.661</v>
      </c>
      <c r="H68" s="15">
        <v>4.93</v>
      </c>
      <c r="I68" s="15">
        <v>8.8239999999999998</v>
      </c>
      <c r="J68" s="14">
        <v>8.2619999999999916</v>
      </c>
      <c r="K68" s="19" t="s">
        <v>697</v>
      </c>
      <c r="L68" s="19" t="s">
        <v>697</v>
      </c>
    </row>
    <row r="69" spans="1:12" x14ac:dyDescent="0.2">
      <c r="B69" s="4" t="s">
        <v>698</v>
      </c>
      <c r="C69" s="16">
        <v>745</v>
      </c>
      <c r="D69" s="15">
        <v>1777</v>
      </c>
      <c r="E69" s="15">
        <v>149.76400000000001</v>
      </c>
      <c r="F69" s="14">
        <f>SUM(G69:L69)</f>
        <v>129.21100000000001</v>
      </c>
      <c r="G69" s="15">
        <v>119.72199999999999</v>
      </c>
      <c r="H69" s="15">
        <v>2.044</v>
      </c>
      <c r="I69" s="15">
        <v>5.1449999999999996</v>
      </c>
      <c r="J69" s="14">
        <v>2.3000000000000185</v>
      </c>
      <c r="K69" s="19" t="s">
        <v>697</v>
      </c>
      <c r="L69" s="19" t="s">
        <v>697</v>
      </c>
    </row>
    <row r="70" spans="1:12" ht="18" thickBot="1" x14ac:dyDescent="0.25">
      <c r="B70" s="6"/>
      <c r="C70" s="20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">
      <c r="B71" s="4" t="s">
        <v>696</v>
      </c>
      <c r="H71" s="4" t="s">
        <v>695</v>
      </c>
    </row>
    <row r="72" spans="1:12" x14ac:dyDescent="0.2">
      <c r="H72" s="4" t="s">
        <v>694</v>
      </c>
    </row>
    <row r="73" spans="1:12" x14ac:dyDescent="0.2">
      <c r="A73" s="4"/>
    </row>
  </sheetData>
  <phoneticPr fontId="4"/>
  <pageMargins left="0.49" right="0.4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3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5" customWidth="1"/>
    <col min="2" max="2" width="16.69921875" style="5" customWidth="1"/>
    <col min="3" max="3" width="11.69921875" style="5" customWidth="1"/>
    <col min="4" max="4" width="11.796875" style="5" customWidth="1"/>
    <col min="5" max="5" width="11.69921875" style="5" customWidth="1"/>
    <col min="6" max="6" width="9.69921875" style="5" customWidth="1"/>
    <col min="7" max="7" width="11.69921875" style="5" customWidth="1"/>
    <col min="8" max="8" width="10.69921875" style="5"/>
    <col min="9" max="9" width="11.69921875" style="5" customWidth="1"/>
    <col min="10" max="10" width="9.69921875" style="5" customWidth="1"/>
    <col min="11" max="16384" width="10.69921875" style="5"/>
  </cols>
  <sheetData>
    <row r="1" spans="1:10" x14ac:dyDescent="0.2">
      <c r="A1" s="4"/>
    </row>
    <row r="6" spans="1:10" x14ac:dyDescent="0.2">
      <c r="E6" s="1" t="s">
        <v>109</v>
      </c>
    </row>
    <row r="7" spans="1:10" ht="18" thickBot="1" x14ac:dyDescent="0.25">
      <c r="B7" s="6"/>
      <c r="C7" s="29" t="s">
        <v>108</v>
      </c>
      <c r="D7" s="6"/>
      <c r="E7" s="6"/>
      <c r="F7" s="6"/>
      <c r="G7" s="6"/>
      <c r="H7" s="6"/>
      <c r="I7" s="7" t="s">
        <v>89</v>
      </c>
      <c r="J7" s="6"/>
    </row>
    <row r="8" spans="1:10" x14ac:dyDescent="0.2">
      <c r="C8" s="12"/>
      <c r="D8" s="17"/>
      <c r="E8" s="28" t="s">
        <v>107</v>
      </c>
      <c r="F8" s="10"/>
      <c r="G8" s="17"/>
      <c r="H8" s="28" t="s">
        <v>106</v>
      </c>
      <c r="I8" s="10"/>
      <c r="J8" s="10"/>
    </row>
    <row r="9" spans="1:10" x14ac:dyDescent="0.2">
      <c r="B9" s="4" t="s">
        <v>105</v>
      </c>
      <c r="C9" s="26" t="s">
        <v>104</v>
      </c>
      <c r="D9" s="26" t="s">
        <v>103</v>
      </c>
      <c r="E9" s="26" t="s">
        <v>101</v>
      </c>
      <c r="F9" s="26" t="s">
        <v>100</v>
      </c>
      <c r="G9" s="26" t="s">
        <v>103</v>
      </c>
      <c r="H9" s="26" t="s">
        <v>102</v>
      </c>
      <c r="I9" s="26" t="s">
        <v>101</v>
      </c>
      <c r="J9" s="26" t="s">
        <v>100</v>
      </c>
    </row>
    <row r="10" spans="1:10" x14ac:dyDescent="0.2">
      <c r="B10" s="10"/>
      <c r="C10" s="11" t="s">
        <v>99</v>
      </c>
      <c r="D10" s="11" t="s">
        <v>98</v>
      </c>
      <c r="E10" s="11" t="s">
        <v>96</v>
      </c>
      <c r="F10" s="11" t="s">
        <v>95</v>
      </c>
      <c r="G10" s="11" t="s">
        <v>98</v>
      </c>
      <c r="H10" s="11" t="s">
        <v>97</v>
      </c>
      <c r="I10" s="11" t="s">
        <v>96</v>
      </c>
      <c r="J10" s="11" t="s">
        <v>95</v>
      </c>
    </row>
    <row r="11" spans="1:10" x14ac:dyDescent="0.2">
      <c r="C11" s="12"/>
    </row>
    <row r="12" spans="1:10" x14ac:dyDescent="0.2">
      <c r="B12" s="4" t="s">
        <v>72</v>
      </c>
      <c r="C12" s="13">
        <f>SUM(D12:J12)</f>
        <v>7986</v>
      </c>
      <c r="D12" s="15">
        <v>2156</v>
      </c>
      <c r="E12" s="15">
        <v>1963</v>
      </c>
      <c r="F12" s="15">
        <v>295</v>
      </c>
      <c r="G12" s="15">
        <v>540</v>
      </c>
      <c r="H12" s="15">
        <v>843</v>
      </c>
      <c r="I12" s="15">
        <v>1634</v>
      </c>
      <c r="J12" s="15">
        <v>555</v>
      </c>
    </row>
    <row r="13" spans="1:10" x14ac:dyDescent="0.2">
      <c r="B13" s="4" t="s">
        <v>71</v>
      </c>
      <c r="C13" s="13">
        <f>SUM(D13:J13)</f>
        <v>7557</v>
      </c>
      <c r="D13" s="15">
        <v>2172</v>
      </c>
      <c r="E13" s="15">
        <v>2031</v>
      </c>
      <c r="F13" s="15">
        <v>183</v>
      </c>
      <c r="G13" s="15">
        <v>499</v>
      </c>
      <c r="H13" s="15">
        <v>822</v>
      </c>
      <c r="I13" s="15">
        <v>1350</v>
      </c>
      <c r="J13" s="15">
        <v>500</v>
      </c>
    </row>
    <row r="14" spans="1:10" x14ac:dyDescent="0.2">
      <c r="B14" s="4" t="s">
        <v>70</v>
      </c>
      <c r="C14" s="13">
        <v>5969</v>
      </c>
      <c r="D14" s="15">
        <v>2104</v>
      </c>
      <c r="E14" s="15">
        <v>1850</v>
      </c>
      <c r="F14" s="15">
        <v>75</v>
      </c>
      <c r="G14" s="15">
        <v>315</v>
      </c>
      <c r="H14" s="15">
        <v>478</v>
      </c>
      <c r="I14" s="15">
        <v>960</v>
      </c>
      <c r="J14" s="15">
        <v>188</v>
      </c>
    </row>
    <row r="15" spans="1:10" x14ac:dyDescent="0.2">
      <c r="B15" s="4" t="s">
        <v>69</v>
      </c>
      <c r="C15" s="13">
        <f>SUM(D15:J15)</f>
        <v>5556</v>
      </c>
      <c r="D15" s="15">
        <v>2256</v>
      </c>
      <c r="E15" s="15">
        <v>1710</v>
      </c>
      <c r="F15" s="15">
        <v>70</v>
      </c>
      <c r="G15" s="15">
        <v>303</v>
      </c>
      <c r="H15" s="15">
        <v>331</v>
      </c>
      <c r="I15" s="15">
        <v>718</v>
      </c>
      <c r="J15" s="15">
        <v>168</v>
      </c>
    </row>
    <row r="16" spans="1:10" x14ac:dyDescent="0.2">
      <c r="C16" s="12"/>
    </row>
    <row r="17" spans="2:10" x14ac:dyDescent="0.2">
      <c r="B17" s="4" t="s">
        <v>68</v>
      </c>
      <c r="C17" s="13">
        <f>SUM(D17:J17)</f>
        <v>5520</v>
      </c>
      <c r="D17" s="15">
        <v>2330</v>
      </c>
      <c r="E17" s="15">
        <v>1715</v>
      </c>
      <c r="F17" s="15">
        <v>60</v>
      </c>
      <c r="G17" s="15">
        <v>310</v>
      </c>
      <c r="H17" s="15">
        <v>295</v>
      </c>
      <c r="I17" s="15">
        <v>655</v>
      </c>
      <c r="J17" s="15">
        <v>155</v>
      </c>
    </row>
    <row r="18" spans="2:10" x14ac:dyDescent="0.2">
      <c r="B18" s="4" t="s">
        <v>67</v>
      </c>
      <c r="C18" s="13">
        <f>SUM(D18:J18)-2</f>
        <v>5601</v>
      </c>
      <c r="D18" s="15">
        <v>2509</v>
      </c>
      <c r="E18" s="15">
        <v>1652</v>
      </c>
      <c r="F18" s="15">
        <v>66</v>
      </c>
      <c r="G18" s="15">
        <v>331</v>
      </c>
      <c r="H18" s="15">
        <v>276</v>
      </c>
      <c r="I18" s="15">
        <v>630</v>
      </c>
      <c r="J18" s="15">
        <v>139</v>
      </c>
    </row>
    <row r="19" spans="2:10" x14ac:dyDescent="0.2">
      <c r="B19" s="4" t="s">
        <v>66</v>
      </c>
      <c r="C19" s="13">
        <f>SUM(D19:J19)</f>
        <v>5789</v>
      </c>
      <c r="D19" s="15">
        <v>2694</v>
      </c>
      <c r="E19" s="15">
        <v>1650</v>
      </c>
      <c r="F19" s="15">
        <v>68</v>
      </c>
      <c r="G19" s="15">
        <v>363</v>
      </c>
      <c r="H19" s="15">
        <v>265</v>
      </c>
      <c r="I19" s="15">
        <v>606</v>
      </c>
      <c r="J19" s="15">
        <v>143</v>
      </c>
    </row>
    <row r="20" spans="2:10" x14ac:dyDescent="0.2">
      <c r="B20" s="1" t="s">
        <v>65</v>
      </c>
      <c r="C20" s="3">
        <v>5967</v>
      </c>
      <c r="D20" s="24">
        <v>2808</v>
      </c>
      <c r="E20" s="24">
        <v>1678</v>
      </c>
      <c r="F20" s="24">
        <v>73</v>
      </c>
      <c r="G20" s="24">
        <v>416</v>
      </c>
      <c r="H20" s="24">
        <v>275</v>
      </c>
      <c r="I20" s="24">
        <v>582</v>
      </c>
      <c r="J20" s="24">
        <v>136</v>
      </c>
    </row>
    <row r="21" spans="2:10" ht="18" thickBot="1" x14ac:dyDescent="0.25">
      <c r="B21" s="6"/>
      <c r="C21" s="20"/>
      <c r="D21" s="23"/>
      <c r="E21" s="6"/>
      <c r="F21" s="6"/>
      <c r="G21" s="6"/>
      <c r="H21" s="6"/>
      <c r="I21" s="6"/>
      <c r="J21" s="6"/>
    </row>
    <row r="22" spans="2:10" x14ac:dyDescent="0.2">
      <c r="C22" s="4" t="s">
        <v>94</v>
      </c>
    </row>
    <row r="23" spans="2:10" x14ac:dyDescent="0.2">
      <c r="C23" s="4" t="s">
        <v>93</v>
      </c>
    </row>
    <row r="24" spans="2:10" x14ac:dyDescent="0.2">
      <c r="C24" s="4" t="s">
        <v>92</v>
      </c>
    </row>
    <row r="25" spans="2:10" x14ac:dyDescent="0.2">
      <c r="C25" s="4" t="s">
        <v>91</v>
      </c>
    </row>
    <row r="26" spans="2:10" x14ac:dyDescent="0.2">
      <c r="C26" s="4" t="s">
        <v>63</v>
      </c>
    </row>
    <row r="28" spans="2:10" ht="18" thickBot="1" x14ac:dyDescent="0.25">
      <c r="B28" s="6"/>
      <c r="C28" s="29" t="s">
        <v>90</v>
      </c>
      <c r="D28" s="6"/>
      <c r="E28" s="6"/>
      <c r="F28" s="6"/>
      <c r="G28" s="6"/>
      <c r="H28" s="6"/>
      <c r="I28" s="7" t="s">
        <v>89</v>
      </c>
      <c r="J28" s="6"/>
    </row>
    <row r="29" spans="2:10" x14ac:dyDescent="0.2">
      <c r="C29" s="12"/>
      <c r="D29" s="17"/>
      <c r="E29" s="28" t="s">
        <v>88</v>
      </c>
      <c r="F29" s="10"/>
      <c r="G29" s="10"/>
      <c r="H29" s="26" t="s">
        <v>87</v>
      </c>
      <c r="I29" s="26" t="s">
        <v>86</v>
      </c>
      <c r="J29" s="12"/>
    </row>
    <row r="30" spans="2:10" x14ac:dyDescent="0.2">
      <c r="B30" s="27" t="s">
        <v>85</v>
      </c>
      <c r="C30" s="26" t="s">
        <v>84</v>
      </c>
      <c r="D30" s="12"/>
      <c r="E30" s="12"/>
      <c r="F30" s="12"/>
      <c r="G30" s="9" t="s">
        <v>83</v>
      </c>
      <c r="H30" s="9" t="s">
        <v>82</v>
      </c>
      <c r="I30" s="9" t="s">
        <v>81</v>
      </c>
      <c r="J30" s="9" t="s">
        <v>80</v>
      </c>
    </row>
    <row r="31" spans="2:10" x14ac:dyDescent="0.2">
      <c r="B31" s="10"/>
      <c r="C31" s="25" t="s">
        <v>79</v>
      </c>
      <c r="D31" s="25" t="s">
        <v>78</v>
      </c>
      <c r="E31" s="25" t="s">
        <v>77</v>
      </c>
      <c r="F31" s="25" t="s">
        <v>76</v>
      </c>
      <c r="G31" s="25" t="s">
        <v>75</v>
      </c>
      <c r="H31" s="11" t="s">
        <v>74</v>
      </c>
      <c r="I31" s="25" t="s">
        <v>73</v>
      </c>
      <c r="J31" s="17"/>
    </row>
    <row r="32" spans="2:10" x14ac:dyDescent="0.2">
      <c r="C32" s="12"/>
    </row>
    <row r="33" spans="2:10" x14ac:dyDescent="0.2">
      <c r="B33" s="4" t="s">
        <v>72</v>
      </c>
      <c r="C33" s="13">
        <v>8007</v>
      </c>
      <c r="D33" s="15">
        <v>246</v>
      </c>
      <c r="E33" s="15">
        <v>295</v>
      </c>
      <c r="F33" s="15">
        <v>221</v>
      </c>
      <c r="G33" s="15">
        <v>404</v>
      </c>
      <c r="H33" s="15">
        <v>519</v>
      </c>
      <c r="I33" s="15">
        <v>6343</v>
      </c>
      <c r="J33" s="15">
        <v>21</v>
      </c>
    </row>
    <row r="34" spans="2:10" x14ac:dyDescent="0.2">
      <c r="B34" s="4" t="s">
        <v>71</v>
      </c>
      <c r="C34" s="13">
        <v>7570</v>
      </c>
      <c r="D34" s="15">
        <v>198</v>
      </c>
      <c r="E34" s="15">
        <v>228</v>
      </c>
      <c r="F34" s="15">
        <v>172</v>
      </c>
      <c r="G34" s="15">
        <v>380</v>
      </c>
      <c r="H34" s="15">
        <v>433</v>
      </c>
      <c r="I34" s="15">
        <v>6147</v>
      </c>
      <c r="J34" s="15">
        <v>13</v>
      </c>
    </row>
    <row r="35" spans="2:10" x14ac:dyDescent="0.2">
      <c r="B35" s="4" t="s">
        <v>70</v>
      </c>
      <c r="C35" s="13">
        <f>SUM(D35:J35)</f>
        <v>5980</v>
      </c>
      <c r="D35" s="15">
        <v>107</v>
      </c>
      <c r="E35" s="15">
        <v>196</v>
      </c>
      <c r="F35" s="15">
        <v>109</v>
      </c>
      <c r="G35" s="15">
        <v>129</v>
      </c>
      <c r="H35" s="15">
        <v>247</v>
      </c>
      <c r="I35" s="15">
        <v>5181</v>
      </c>
      <c r="J35" s="15">
        <v>11</v>
      </c>
    </row>
    <row r="36" spans="2:10" x14ac:dyDescent="0.2">
      <c r="B36" s="4" t="s">
        <v>69</v>
      </c>
      <c r="C36" s="13">
        <f>SUM(D36:J36)</f>
        <v>5563</v>
      </c>
      <c r="D36" s="15">
        <v>84</v>
      </c>
      <c r="E36" s="15">
        <v>163</v>
      </c>
      <c r="F36" s="15">
        <v>80</v>
      </c>
      <c r="G36" s="15">
        <v>84</v>
      </c>
      <c r="H36" s="15">
        <v>152</v>
      </c>
      <c r="I36" s="15">
        <v>4993</v>
      </c>
      <c r="J36" s="15">
        <v>7</v>
      </c>
    </row>
    <row r="37" spans="2:10" x14ac:dyDescent="0.2">
      <c r="C37" s="12"/>
    </row>
    <row r="38" spans="2:10" x14ac:dyDescent="0.2">
      <c r="B38" s="4" t="s">
        <v>68</v>
      </c>
      <c r="C38" s="13">
        <f>SUM(D38:J38)</f>
        <v>5534</v>
      </c>
      <c r="D38" s="15">
        <v>82</v>
      </c>
      <c r="E38" s="15">
        <v>139</v>
      </c>
      <c r="F38" s="15">
        <v>59</v>
      </c>
      <c r="G38" s="15">
        <v>69</v>
      </c>
      <c r="H38" s="15">
        <v>133</v>
      </c>
      <c r="I38" s="15">
        <v>5038</v>
      </c>
      <c r="J38" s="15">
        <v>14</v>
      </c>
    </row>
    <row r="39" spans="2:10" x14ac:dyDescent="0.2">
      <c r="B39" s="4" t="s">
        <v>67</v>
      </c>
      <c r="C39" s="13">
        <f>SUM(D39:J39)-1</f>
        <v>5613</v>
      </c>
      <c r="D39" s="15">
        <v>83</v>
      </c>
      <c r="E39" s="15">
        <v>125</v>
      </c>
      <c r="F39" s="15">
        <v>61</v>
      </c>
      <c r="G39" s="15">
        <v>71</v>
      </c>
      <c r="H39" s="15">
        <v>129</v>
      </c>
      <c r="I39" s="15">
        <v>5133</v>
      </c>
      <c r="J39" s="15">
        <v>12</v>
      </c>
    </row>
    <row r="40" spans="2:10" x14ac:dyDescent="0.2">
      <c r="B40" s="4" t="s">
        <v>66</v>
      </c>
      <c r="C40" s="13">
        <f>SUM(D40:J40)-1</f>
        <v>5796</v>
      </c>
      <c r="D40" s="15">
        <v>84</v>
      </c>
      <c r="E40" s="15">
        <v>130</v>
      </c>
      <c r="F40" s="15">
        <v>54</v>
      </c>
      <c r="G40" s="15">
        <v>58</v>
      </c>
      <c r="H40" s="15">
        <v>116</v>
      </c>
      <c r="I40" s="15">
        <v>5348</v>
      </c>
      <c r="J40" s="15">
        <v>7</v>
      </c>
    </row>
    <row r="41" spans="2:10" x14ac:dyDescent="0.2">
      <c r="B41" s="1" t="s">
        <v>65</v>
      </c>
      <c r="C41" s="3">
        <v>5976</v>
      </c>
      <c r="D41" s="24">
        <v>82</v>
      </c>
      <c r="E41" s="24">
        <v>121</v>
      </c>
      <c r="F41" s="24">
        <v>52</v>
      </c>
      <c r="G41" s="24">
        <v>50</v>
      </c>
      <c r="H41" s="24">
        <v>115</v>
      </c>
      <c r="I41" s="24">
        <v>5546</v>
      </c>
      <c r="J41" s="24">
        <v>9</v>
      </c>
    </row>
    <row r="42" spans="2:10" ht="18" thickBot="1" x14ac:dyDescent="0.25">
      <c r="B42" s="6"/>
      <c r="C42" s="20"/>
      <c r="D42" s="23"/>
      <c r="E42" s="6"/>
      <c r="F42" s="6"/>
      <c r="G42" s="6"/>
      <c r="H42" s="6"/>
      <c r="I42" s="6"/>
      <c r="J42" s="6"/>
    </row>
    <row r="43" spans="2:10" x14ac:dyDescent="0.2">
      <c r="C43" s="4" t="s">
        <v>64</v>
      </c>
      <c r="I43" s="4" t="s">
        <v>63</v>
      </c>
    </row>
  </sheetData>
  <phoneticPr fontId="4"/>
  <pageMargins left="0.49" right="0.4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4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5" customWidth="1"/>
    <col min="2" max="2" width="16.69921875" style="5" customWidth="1"/>
    <col min="3" max="3" width="11.69921875" style="5" customWidth="1"/>
    <col min="4" max="4" width="11.796875" style="5" customWidth="1"/>
    <col min="5" max="5" width="11.69921875" style="5" customWidth="1"/>
    <col min="6" max="6" width="9.69921875" style="5" customWidth="1"/>
    <col min="7" max="7" width="11.69921875" style="5" customWidth="1"/>
    <col min="8" max="8" width="10.69921875" style="5"/>
    <col min="9" max="9" width="11.69921875" style="5" customWidth="1"/>
    <col min="10" max="10" width="9.69921875" style="5" customWidth="1"/>
    <col min="11" max="16384" width="10.69921875" style="5"/>
  </cols>
  <sheetData>
    <row r="1" spans="1:10" x14ac:dyDescent="0.2">
      <c r="A1" s="4"/>
    </row>
    <row r="6" spans="1:10" x14ac:dyDescent="0.2">
      <c r="D6" s="1" t="s">
        <v>124</v>
      </c>
    </row>
    <row r="7" spans="1:10" ht="18" thickBot="1" x14ac:dyDescent="0.25">
      <c r="B7" s="6"/>
      <c r="C7" s="6"/>
      <c r="D7" s="6"/>
      <c r="E7" s="6"/>
      <c r="F7" s="6"/>
      <c r="G7" s="6"/>
      <c r="H7" s="6"/>
      <c r="I7" s="6"/>
      <c r="J7" s="6"/>
    </row>
    <row r="8" spans="1:10" x14ac:dyDescent="0.2">
      <c r="C8" s="12"/>
      <c r="D8" s="10"/>
      <c r="E8" s="10"/>
      <c r="F8" s="10"/>
      <c r="G8" s="10"/>
      <c r="H8" s="10"/>
      <c r="I8" s="10"/>
      <c r="J8" s="10"/>
    </row>
    <row r="9" spans="1:10" x14ac:dyDescent="0.2">
      <c r="B9" s="28" t="s">
        <v>105</v>
      </c>
      <c r="C9" s="25" t="s">
        <v>123</v>
      </c>
      <c r="D9" s="25" t="s">
        <v>122</v>
      </c>
      <c r="E9" s="25" t="s">
        <v>121</v>
      </c>
      <c r="F9" s="25" t="s">
        <v>120</v>
      </c>
      <c r="G9" s="25" t="s">
        <v>119</v>
      </c>
      <c r="H9" s="25" t="s">
        <v>118</v>
      </c>
      <c r="I9" s="25" t="s">
        <v>117</v>
      </c>
      <c r="J9" s="25" t="s">
        <v>116</v>
      </c>
    </row>
    <row r="10" spans="1:10" x14ac:dyDescent="0.2">
      <c r="C10" s="12"/>
      <c r="E10" s="4" t="s">
        <v>115</v>
      </c>
      <c r="G10" s="4" t="s">
        <v>114</v>
      </c>
    </row>
    <row r="11" spans="1:10" x14ac:dyDescent="0.2">
      <c r="B11" s="4" t="s">
        <v>72</v>
      </c>
      <c r="C11" s="16">
        <f>14768+26</f>
        <v>14794</v>
      </c>
      <c r="D11" s="15">
        <v>13095</v>
      </c>
      <c r="E11" s="15">
        <v>8058</v>
      </c>
      <c r="F11" s="15">
        <v>2354</v>
      </c>
      <c r="G11" s="15">
        <v>9865</v>
      </c>
      <c r="H11" s="15">
        <v>3</v>
      </c>
      <c r="I11" s="15">
        <v>11</v>
      </c>
      <c r="J11" s="15">
        <v>22</v>
      </c>
    </row>
    <row r="12" spans="1:10" x14ac:dyDescent="0.2">
      <c r="B12" s="4" t="s">
        <v>71</v>
      </c>
      <c r="C12" s="16">
        <f>13336+16</f>
        <v>13352</v>
      </c>
      <c r="D12" s="15">
        <v>11989</v>
      </c>
      <c r="E12" s="15">
        <v>8261</v>
      </c>
      <c r="F12" s="15">
        <v>2068</v>
      </c>
      <c r="G12" s="15">
        <v>8531</v>
      </c>
      <c r="H12" s="15">
        <v>2</v>
      </c>
      <c r="I12" s="15">
        <v>7</v>
      </c>
      <c r="J12" s="15">
        <v>17</v>
      </c>
    </row>
    <row r="13" spans="1:10" x14ac:dyDescent="0.2">
      <c r="B13" s="4" t="s">
        <v>70</v>
      </c>
      <c r="C13" s="16">
        <f>9178+18</f>
        <v>9196</v>
      </c>
      <c r="D13" s="15">
        <v>8197</v>
      </c>
      <c r="E13" s="15">
        <v>6145</v>
      </c>
      <c r="F13" s="15">
        <v>1019</v>
      </c>
      <c r="G13" s="15">
        <v>6687</v>
      </c>
      <c r="H13" s="15">
        <v>1</v>
      </c>
      <c r="I13" s="15">
        <v>4</v>
      </c>
      <c r="J13" s="15">
        <v>11</v>
      </c>
    </row>
    <row r="14" spans="1:10" x14ac:dyDescent="0.2">
      <c r="B14" s="4" t="s">
        <v>69</v>
      </c>
      <c r="C14" s="16">
        <f>7882+11</f>
        <v>7893</v>
      </c>
      <c r="D14" s="15">
        <v>6835</v>
      </c>
      <c r="E14" s="15">
        <v>5366</v>
      </c>
      <c r="F14" s="15">
        <v>599</v>
      </c>
      <c r="G14" s="15">
        <v>6287</v>
      </c>
      <c r="H14" s="15">
        <v>1</v>
      </c>
      <c r="I14" s="15">
        <v>3</v>
      </c>
      <c r="J14" s="15">
        <v>13</v>
      </c>
    </row>
    <row r="15" spans="1:10" x14ac:dyDescent="0.2">
      <c r="C15" s="12"/>
    </row>
    <row r="16" spans="1:10" x14ac:dyDescent="0.2">
      <c r="B16" s="4" t="s">
        <v>68</v>
      </c>
      <c r="C16" s="16">
        <v>7670</v>
      </c>
      <c r="D16" s="15">
        <v>6643</v>
      </c>
      <c r="E16" s="15">
        <v>5242</v>
      </c>
      <c r="F16" s="15">
        <v>553</v>
      </c>
      <c r="G16" s="15">
        <v>6234</v>
      </c>
      <c r="H16" s="15">
        <v>1</v>
      </c>
      <c r="I16" s="15">
        <v>2</v>
      </c>
      <c r="J16" s="15">
        <v>14</v>
      </c>
    </row>
    <row r="17" spans="2:10" x14ac:dyDescent="0.2">
      <c r="B17" s="4" t="s">
        <v>67</v>
      </c>
      <c r="C17" s="16">
        <v>7684</v>
      </c>
      <c r="D17" s="15">
        <v>6613</v>
      </c>
      <c r="E17" s="15">
        <v>5229</v>
      </c>
      <c r="F17" s="15">
        <v>521</v>
      </c>
      <c r="G17" s="15">
        <v>6244</v>
      </c>
      <c r="H17" s="15">
        <v>1</v>
      </c>
      <c r="I17" s="15">
        <v>1</v>
      </c>
      <c r="J17" s="15">
        <v>11</v>
      </c>
    </row>
    <row r="18" spans="2:10" x14ac:dyDescent="0.2">
      <c r="B18" s="4" t="s">
        <v>66</v>
      </c>
      <c r="C18" s="16">
        <v>7839</v>
      </c>
      <c r="D18" s="15">
        <v>6724</v>
      </c>
      <c r="E18" s="15">
        <v>5402</v>
      </c>
      <c r="F18" s="15">
        <v>502</v>
      </c>
      <c r="G18" s="15">
        <v>6413</v>
      </c>
      <c r="H18" s="15">
        <v>0.01</v>
      </c>
      <c r="I18" s="15">
        <v>1</v>
      </c>
      <c r="J18" s="15">
        <v>13</v>
      </c>
    </row>
    <row r="19" spans="2:10" x14ac:dyDescent="0.2">
      <c r="B19" s="1" t="s">
        <v>65</v>
      </c>
      <c r="C19" s="30">
        <v>8030</v>
      </c>
      <c r="D19" s="24">
        <v>6890</v>
      </c>
      <c r="E19" s="24">
        <v>5623</v>
      </c>
      <c r="F19" s="24">
        <v>493</v>
      </c>
      <c r="G19" s="24">
        <v>6678</v>
      </c>
      <c r="H19" s="24">
        <v>1</v>
      </c>
      <c r="I19" s="24">
        <v>2</v>
      </c>
      <c r="J19" s="24">
        <v>13</v>
      </c>
    </row>
    <row r="20" spans="2:10" x14ac:dyDescent="0.2">
      <c r="B20" s="10"/>
      <c r="C20" s="17"/>
      <c r="D20" s="10"/>
      <c r="E20" s="10"/>
      <c r="F20" s="10"/>
      <c r="G20" s="10"/>
      <c r="H20" s="10"/>
      <c r="I20" s="10"/>
      <c r="J20" s="10"/>
    </row>
    <row r="21" spans="2:10" x14ac:dyDescent="0.2">
      <c r="C21" s="12"/>
      <c r="F21" s="4" t="s">
        <v>113</v>
      </c>
      <c r="G21" s="4" t="s">
        <v>112</v>
      </c>
    </row>
    <row r="22" spans="2:10" x14ac:dyDescent="0.2">
      <c r="B22" s="4" t="s">
        <v>72</v>
      </c>
      <c r="C22" s="13">
        <f>SUM(D22:J22)</f>
        <v>10594</v>
      </c>
      <c r="D22" s="15">
        <v>3501</v>
      </c>
      <c r="E22" s="15">
        <v>394</v>
      </c>
      <c r="F22" s="15">
        <v>102</v>
      </c>
      <c r="G22" s="15">
        <v>6569</v>
      </c>
      <c r="H22" s="15">
        <v>5</v>
      </c>
      <c r="I22" s="15">
        <v>4</v>
      </c>
      <c r="J22" s="15">
        <v>19</v>
      </c>
    </row>
    <row r="23" spans="2:10" x14ac:dyDescent="0.2">
      <c r="B23" s="4" t="s">
        <v>71</v>
      </c>
      <c r="C23" s="13">
        <f>SUM(D23:J23)</f>
        <v>12476</v>
      </c>
      <c r="D23" s="15">
        <v>4084</v>
      </c>
      <c r="E23" s="15">
        <v>608</v>
      </c>
      <c r="F23" s="15">
        <v>104</v>
      </c>
      <c r="G23" s="15">
        <v>7651</v>
      </c>
      <c r="H23" s="15">
        <v>4</v>
      </c>
      <c r="I23" s="15">
        <v>3</v>
      </c>
      <c r="J23" s="15">
        <v>22</v>
      </c>
    </row>
    <row r="24" spans="2:10" x14ac:dyDescent="0.2">
      <c r="B24" s="4" t="s">
        <v>70</v>
      </c>
      <c r="C24" s="13">
        <f>SUM(D24:J24)+1</f>
        <v>10545</v>
      </c>
      <c r="D24" s="15">
        <v>3382</v>
      </c>
      <c r="E24" s="15">
        <v>645</v>
      </c>
      <c r="F24" s="15">
        <v>56</v>
      </c>
      <c r="G24" s="15">
        <v>6440</v>
      </c>
      <c r="H24" s="15">
        <v>1</v>
      </c>
      <c r="I24" s="15">
        <v>2</v>
      </c>
      <c r="J24" s="15">
        <v>18</v>
      </c>
    </row>
    <row r="25" spans="2:10" x14ac:dyDescent="0.2">
      <c r="B25" s="4" t="s">
        <v>69</v>
      </c>
      <c r="C25" s="13">
        <f>SUM(D25:J25)</f>
        <v>12241.897999999999</v>
      </c>
      <c r="D25" s="15">
        <v>3751.268</v>
      </c>
      <c r="E25" s="15">
        <v>747.505</v>
      </c>
      <c r="F25" s="15">
        <v>37.853000000000002</v>
      </c>
      <c r="G25" s="15">
        <v>7681.0069999999996</v>
      </c>
      <c r="H25" s="15">
        <v>2.456</v>
      </c>
      <c r="I25" s="15">
        <v>1.21</v>
      </c>
      <c r="J25" s="15">
        <v>20.599</v>
      </c>
    </row>
    <row r="26" spans="2:10" x14ac:dyDescent="0.2">
      <c r="C26" s="12"/>
    </row>
    <row r="27" spans="2:10" x14ac:dyDescent="0.2">
      <c r="B27" s="4" t="s">
        <v>68</v>
      </c>
      <c r="C27" s="13">
        <f>SUM(D27:J27)</f>
        <v>12742.296</v>
      </c>
      <c r="D27" s="15">
        <v>3825.9989999999998</v>
      </c>
      <c r="E27" s="15">
        <v>779.34799999999996</v>
      </c>
      <c r="F27" s="15">
        <v>35.164999999999999</v>
      </c>
      <c r="G27" s="15">
        <v>8073.9080000000004</v>
      </c>
      <c r="H27" s="15">
        <v>2.351</v>
      </c>
      <c r="I27" s="15">
        <v>1.3149999999999999</v>
      </c>
      <c r="J27" s="15">
        <v>24.21</v>
      </c>
    </row>
    <row r="28" spans="2:10" x14ac:dyDescent="0.2">
      <c r="B28" s="4" t="s">
        <v>67</v>
      </c>
      <c r="C28" s="13">
        <f>SUM(D28:J28)</f>
        <v>13123</v>
      </c>
      <c r="D28" s="15">
        <v>4013</v>
      </c>
      <c r="E28" s="15">
        <v>822</v>
      </c>
      <c r="F28" s="15">
        <v>36</v>
      </c>
      <c r="G28" s="15">
        <v>8230</v>
      </c>
      <c r="H28" s="15">
        <v>1</v>
      </c>
      <c r="I28" s="15">
        <v>1</v>
      </c>
      <c r="J28" s="15">
        <v>20</v>
      </c>
    </row>
    <row r="29" spans="2:10" x14ac:dyDescent="0.2">
      <c r="B29" s="4" t="s">
        <v>66</v>
      </c>
      <c r="C29" s="13">
        <f>SUM(D29:J29)</f>
        <v>13878.29</v>
      </c>
      <c r="D29" s="15">
        <v>4230</v>
      </c>
      <c r="E29" s="15">
        <v>892</v>
      </c>
      <c r="F29" s="15">
        <v>34</v>
      </c>
      <c r="G29" s="15">
        <v>8698</v>
      </c>
      <c r="H29" s="15">
        <v>0.28999999999999998</v>
      </c>
      <c r="I29" s="15">
        <v>1</v>
      </c>
      <c r="J29" s="15">
        <v>23</v>
      </c>
    </row>
    <row r="30" spans="2:10" x14ac:dyDescent="0.2">
      <c r="B30" s="1" t="s">
        <v>65</v>
      </c>
      <c r="C30" s="3">
        <v>14566</v>
      </c>
      <c r="D30" s="24">
        <v>4348</v>
      </c>
      <c r="E30" s="24">
        <v>975</v>
      </c>
      <c r="F30" s="24">
        <v>34</v>
      </c>
      <c r="G30" s="24">
        <v>9181</v>
      </c>
      <c r="H30" s="24">
        <v>2</v>
      </c>
      <c r="I30" s="24">
        <v>1</v>
      </c>
      <c r="J30" s="24">
        <v>25</v>
      </c>
    </row>
    <row r="31" spans="2:10" ht="18" thickBot="1" x14ac:dyDescent="0.25">
      <c r="B31" s="6"/>
      <c r="C31" s="20"/>
      <c r="D31" s="6"/>
      <c r="E31" s="6"/>
      <c r="F31" s="6"/>
      <c r="G31" s="6"/>
      <c r="H31" s="6"/>
      <c r="I31" s="6"/>
      <c r="J31" s="6"/>
    </row>
    <row r="32" spans="2:10" x14ac:dyDescent="0.2">
      <c r="B32" s="4" t="s">
        <v>111</v>
      </c>
    </row>
    <row r="33" spans="1:2" x14ac:dyDescent="0.2">
      <c r="B33" s="4" t="s">
        <v>110</v>
      </c>
    </row>
    <row r="34" spans="1:2" x14ac:dyDescent="0.2">
      <c r="A34" s="4"/>
    </row>
  </sheetData>
  <phoneticPr fontId="4"/>
  <pageMargins left="0.49" right="0.4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1.69921875" defaultRowHeight="17.25" x14ac:dyDescent="0.2"/>
  <cols>
    <col min="1" max="2" width="10.69921875" style="5" customWidth="1"/>
    <col min="3" max="16384" width="11.69921875" style="5"/>
  </cols>
  <sheetData>
    <row r="1" spans="1:10" x14ac:dyDescent="0.2">
      <c r="A1" s="4"/>
    </row>
    <row r="6" spans="1:10" x14ac:dyDescent="0.2">
      <c r="E6" s="1" t="s">
        <v>186</v>
      </c>
    </row>
    <row r="7" spans="1:10" ht="18" thickBot="1" x14ac:dyDescent="0.25">
      <c r="B7" s="6"/>
      <c r="C7" s="6"/>
      <c r="D7" s="7" t="s">
        <v>185</v>
      </c>
      <c r="E7" s="6"/>
      <c r="F7" s="6"/>
      <c r="G7" s="6"/>
      <c r="H7" s="6"/>
      <c r="I7" s="6"/>
      <c r="J7" s="6"/>
    </row>
    <row r="8" spans="1:10" x14ac:dyDescent="0.2">
      <c r="C8" s="11" t="s">
        <v>184</v>
      </c>
      <c r="D8" s="10"/>
      <c r="E8" s="10"/>
      <c r="F8" s="10"/>
      <c r="G8" s="11" t="s">
        <v>183</v>
      </c>
      <c r="H8" s="10"/>
      <c r="I8" s="10"/>
      <c r="J8" s="10"/>
    </row>
    <row r="9" spans="1:10" x14ac:dyDescent="0.2">
      <c r="B9" s="4" t="s">
        <v>182</v>
      </c>
      <c r="C9" s="34" t="s">
        <v>181</v>
      </c>
      <c r="D9" s="9" t="s">
        <v>9</v>
      </c>
      <c r="E9" s="9" t="s">
        <v>10</v>
      </c>
      <c r="F9" s="9" t="s">
        <v>180</v>
      </c>
      <c r="G9" s="34" t="s">
        <v>181</v>
      </c>
      <c r="H9" s="9" t="s">
        <v>9</v>
      </c>
      <c r="I9" s="9" t="s">
        <v>10</v>
      </c>
      <c r="J9" s="9" t="s">
        <v>180</v>
      </c>
    </row>
    <row r="10" spans="1:10" x14ac:dyDescent="0.2">
      <c r="B10" s="10"/>
      <c r="C10" s="11" t="s">
        <v>14</v>
      </c>
      <c r="D10" s="11" t="s">
        <v>15</v>
      </c>
      <c r="E10" s="11" t="s">
        <v>16</v>
      </c>
      <c r="F10" s="11" t="s">
        <v>179</v>
      </c>
      <c r="G10" s="11" t="s">
        <v>14</v>
      </c>
      <c r="H10" s="11" t="s">
        <v>15</v>
      </c>
      <c r="I10" s="11" t="s">
        <v>16</v>
      </c>
      <c r="J10" s="11" t="s">
        <v>179</v>
      </c>
    </row>
    <row r="11" spans="1:10" x14ac:dyDescent="0.2">
      <c r="C11" s="33" t="s">
        <v>178</v>
      </c>
      <c r="D11" s="32" t="s">
        <v>178</v>
      </c>
      <c r="E11" s="32" t="s">
        <v>178</v>
      </c>
      <c r="F11" s="32" t="s">
        <v>178</v>
      </c>
      <c r="G11" s="32" t="s">
        <v>177</v>
      </c>
      <c r="H11" s="32" t="s">
        <v>177</v>
      </c>
      <c r="I11" s="32" t="s">
        <v>177</v>
      </c>
      <c r="J11" s="32" t="s">
        <v>177</v>
      </c>
    </row>
    <row r="12" spans="1:10" x14ac:dyDescent="0.2">
      <c r="B12" s="31" t="s">
        <v>176</v>
      </c>
      <c r="C12" s="3">
        <f>SUM(C14:C69)</f>
        <v>5533.8333333333348</v>
      </c>
      <c r="D12" s="2">
        <f>SUM(D14:D69)-3</f>
        <v>5613</v>
      </c>
      <c r="E12" s="2">
        <f>SUM(E14:E69)+1</f>
        <v>5796</v>
      </c>
      <c r="F12" s="2">
        <v>5976</v>
      </c>
      <c r="G12" s="2">
        <f>SUM(G14:G69)</f>
        <v>7697.9166666666642</v>
      </c>
      <c r="H12" s="2">
        <f>SUM(H14:H69)-2</f>
        <v>7684</v>
      </c>
      <c r="I12" s="2">
        <f>SUM(I14:I69)+2</f>
        <v>7839</v>
      </c>
      <c r="J12" s="2">
        <v>8030</v>
      </c>
    </row>
    <row r="13" spans="1:10" x14ac:dyDescent="0.2">
      <c r="C13" s="12"/>
    </row>
    <row r="14" spans="1:10" x14ac:dyDescent="0.2">
      <c r="B14" s="4" t="s">
        <v>175</v>
      </c>
      <c r="C14" s="16">
        <v>2674.3333333333335</v>
      </c>
      <c r="D14" s="15">
        <v>2733</v>
      </c>
      <c r="E14" s="15">
        <v>2892</v>
      </c>
      <c r="F14" s="15">
        <v>3019</v>
      </c>
      <c r="G14" s="15">
        <v>3571.3333333333335</v>
      </c>
      <c r="H14" s="15">
        <v>3598</v>
      </c>
      <c r="I14" s="15">
        <v>3796</v>
      </c>
      <c r="J14" s="15">
        <v>3943</v>
      </c>
    </row>
    <row r="15" spans="1:10" x14ac:dyDescent="0.2">
      <c r="B15" s="4" t="s">
        <v>174</v>
      </c>
      <c r="C15" s="16">
        <v>163.66666666666666</v>
      </c>
      <c r="D15" s="15">
        <v>172</v>
      </c>
      <c r="E15" s="15">
        <v>202</v>
      </c>
      <c r="F15" s="15">
        <v>221</v>
      </c>
      <c r="G15" s="15">
        <v>196.83333333333334</v>
      </c>
      <c r="H15" s="15">
        <v>205</v>
      </c>
      <c r="I15" s="15">
        <v>245</v>
      </c>
      <c r="J15" s="15">
        <v>276</v>
      </c>
    </row>
    <row r="16" spans="1:10" x14ac:dyDescent="0.2">
      <c r="B16" s="4" t="s">
        <v>173</v>
      </c>
      <c r="C16" s="16">
        <v>69.833333333333329</v>
      </c>
      <c r="D16" s="15">
        <v>73</v>
      </c>
      <c r="E16" s="15">
        <v>80</v>
      </c>
      <c r="F16" s="15">
        <v>91</v>
      </c>
      <c r="G16" s="15">
        <v>92.916666666666671</v>
      </c>
      <c r="H16" s="15">
        <v>100</v>
      </c>
      <c r="I16" s="15">
        <v>106</v>
      </c>
      <c r="J16" s="15">
        <v>126</v>
      </c>
    </row>
    <row r="17" spans="2:10" x14ac:dyDescent="0.2">
      <c r="B17" s="4" t="s">
        <v>172</v>
      </c>
      <c r="C17" s="16">
        <v>142.83333333333334</v>
      </c>
      <c r="D17" s="15">
        <v>139</v>
      </c>
      <c r="E17" s="15">
        <v>141</v>
      </c>
      <c r="F17" s="15">
        <v>144</v>
      </c>
      <c r="G17" s="15">
        <v>192.66666666666666</v>
      </c>
      <c r="H17" s="15">
        <v>181</v>
      </c>
      <c r="I17" s="15">
        <v>188</v>
      </c>
      <c r="J17" s="15">
        <v>187</v>
      </c>
    </row>
    <row r="18" spans="2:10" x14ac:dyDescent="0.2">
      <c r="B18" s="4" t="s">
        <v>171</v>
      </c>
      <c r="C18" s="16">
        <v>435</v>
      </c>
      <c r="D18" s="15">
        <v>430</v>
      </c>
      <c r="E18" s="15">
        <v>421</v>
      </c>
      <c r="F18" s="15">
        <v>420</v>
      </c>
      <c r="G18" s="15">
        <v>727.33333333333337</v>
      </c>
      <c r="H18" s="15">
        <v>702</v>
      </c>
      <c r="I18" s="15">
        <v>655</v>
      </c>
      <c r="J18" s="15">
        <v>625</v>
      </c>
    </row>
    <row r="19" spans="2:10" x14ac:dyDescent="0.2">
      <c r="B19" s="4" t="s">
        <v>170</v>
      </c>
      <c r="C19" s="16">
        <v>316.66666666666669</v>
      </c>
      <c r="D19" s="15">
        <v>308</v>
      </c>
      <c r="E19" s="15">
        <v>320</v>
      </c>
      <c r="F19" s="15">
        <v>327</v>
      </c>
      <c r="G19" s="15">
        <v>469.83333333333331</v>
      </c>
      <c r="H19" s="15">
        <v>443</v>
      </c>
      <c r="I19" s="15">
        <v>446</v>
      </c>
      <c r="J19" s="15">
        <v>455</v>
      </c>
    </row>
    <row r="20" spans="2:10" x14ac:dyDescent="0.2">
      <c r="B20" s="4" t="s">
        <v>169</v>
      </c>
      <c r="C20" s="16">
        <v>212.5</v>
      </c>
      <c r="D20" s="15">
        <v>222</v>
      </c>
      <c r="E20" s="15">
        <v>228</v>
      </c>
      <c r="F20" s="15">
        <v>224</v>
      </c>
      <c r="G20" s="15">
        <v>268.83333333333331</v>
      </c>
      <c r="H20" s="15">
        <v>287</v>
      </c>
      <c r="I20" s="15">
        <v>298</v>
      </c>
      <c r="J20" s="15">
        <v>291</v>
      </c>
    </row>
    <row r="21" spans="2:10" x14ac:dyDescent="0.2">
      <c r="C21" s="16"/>
      <c r="D21" s="15"/>
      <c r="E21" s="15"/>
      <c r="F21" s="15"/>
      <c r="G21" s="15"/>
      <c r="H21" s="15"/>
      <c r="I21" s="15"/>
      <c r="J21" s="15"/>
    </row>
    <row r="22" spans="2:10" x14ac:dyDescent="0.2">
      <c r="B22" s="4" t="s">
        <v>168</v>
      </c>
      <c r="C22" s="16">
        <v>23.75</v>
      </c>
      <c r="D22" s="15">
        <v>25</v>
      </c>
      <c r="E22" s="15">
        <v>27</v>
      </c>
      <c r="F22" s="15">
        <v>30</v>
      </c>
      <c r="G22" s="15">
        <v>30.75</v>
      </c>
      <c r="H22" s="15">
        <v>31</v>
      </c>
      <c r="I22" s="15">
        <v>33</v>
      </c>
      <c r="J22" s="15">
        <v>37</v>
      </c>
    </row>
    <row r="23" spans="2:10" x14ac:dyDescent="0.2">
      <c r="B23" s="4" t="s">
        <v>167</v>
      </c>
      <c r="C23" s="16">
        <v>14.333333333333334</v>
      </c>
      <c r="D23" s="15">
        <v>16</v>
      </c>
      <c r="E23" s="15">
        <v>17</v>
      </c>
      <c r="F23" s="15">
        <v>21</v>
      </c>
      <c r="G23" s="15">
        <v>17.5</v>
      </c>
      <c r="H23" s="15">
        <v>19</v>
      </c>
      <c r="I23" s="15">
        <v>21</v>
      </c>
      <c r="J23" s="15">
        <v>27</v>
      </c>
    </row>
    <row r="24" spans="2:10" x14ac:dyDescent="0.2">
      <c r="B24" s="4" t="s">
        <v>166</v>
      </c>
      <c r="C24" s="16">
        <v>8.6666666666666661</v>
      </c>
      <c r="D24" s="15">
        <v>8</v>
      </c>
      <c r="E24" s="15">
        <v>6</v>
      </c>
      <c r="F24" s="15">
        <v>7</v>
      </c>
      <c r="G24" s="15">
        <v>10.916666666666666</v>
      </c>
      <c r="H24" s="15">
        <v>11</v>
      </c>
      <c r="I24" s="15">
        <v>9</v>
      </c>
      <c r="J24" s="15">
        <v>10</v>
      </c>
    </row>
    <row r="25" spans="2:10" x14ac:dyDescent="0.2">
      <c r="B25" s="4" t="s">
        <v>165</v>
      </c>
      <c r="C25" s="16">
        <v>22.5</v>
      </c>
      <c r="D25" s="15">
        <v>25</v>
      </c>
      <c r="E25" s="15">
        <v>25</v>
      </c>
      <c r="F25" s="15">
        <v>26</v>
      </c>
      <c r="G25" s="15">
        <v>36.333333333333336</v>
      </c>
      <c r="H25" s="15">
        <v>37</v>
      </c>
      <c r="I25" s="15">
        <v>32</v>
      </c>
      <c r="J25" s="15">
        <v>33</v>
      </c>
    </row>
    <row r="26" spans="2:10" x14ac:dyDescent="0.2">
      <c r="B26" s="4" t="s">
        <v>164</v>
      </c>
      <c r="C26" s="16">
        <v>31.75</v>
      </c>
      <c r="D26" s="15">
        <v>28</v>
      </c>
      <c r="E26" s="15">
        <v>28</v>
      </c>
      <c r="F26" s="15">
        <v>30</v>
      </c>
      <c r="G26" s="15">
        <v>43.25</v>
      </c>
      <c r="H26" s="15">
        <v>39</v>
      </c>
      <c r="I26" s="15">
        <v>38</v>
      </c>
      <c r="J26" s="15">
        <v>42</v>
      </c>
    </row>
    <row r="27" spans="2:10" x14ac:dyDescent="0.2">
      <c r="B27" s="4" t="s">
        <v>163</v>
      </c>
      <c r="C27" s="16">
        <v>37.75</v>
      </c>
      <c r="D27" s="15">
        <v>40</v>
      </c>
      <c r="E27" s="15">
        <v>42</v>
      </c>
      <c r="F27" s="15">
        <v>44</v>
      </c>
      <c r="G27" s="15">
        <v>55.583333333333336</v>
      </c>
      <c r="H27" s="15">
        <v>56</v>
      </c>
      <c r="I27" s="15">
        <v>57</v>
      </c>
      <c r="J27" s="15">
        <v>60</v>
      </c>
    </row>
    <row r="28" spans="2:10" x14ac:dyDescent="0.2">
      <c r="B28" s="4" t="s">
        <v>162</v>
      </c>
      <c r="C28" s="16">
        <v>15.5</v>
      </c>
      <c r="D28" s="15">
        <v>19</v>
      </c>
      <c r="E28" s="15">
        <v>18</v>
      </c>
      <c r="F28" s="15">
        <v>18</v>
      </c>
      <c r="G28" s="15">
        <v>19.25</v>
      </c>
      <c r="H28" s="15">
        <v>24</v>
      </c>
      <c r="I28" s="15">
        <v>21</v>
      </c>
      <c r="J28" s="15">
        <v>21</v>
      </c>
    </row>
    <row r="29" spans="2:10" x14ac:dyDescent="0.2">
      <c r="B29" s="4" t="s">
        <v>161</v>
      </c>
      <c r="C29" s="16">
        <v>19.166666666666668</v>
      </c>
      <c r="D29" s="15">
        <v>22</v>
      </c>
      <c r="E29" s="15">
        <v>23</v>
      </c>
      <c r="F29" s="15">
        <v>23</v>
      </c>
      <c r="G29" s="15">
        <v>30.833333333333332</v>
      </c>
      <c r="H29" s="15">
        <v>34</v>
      </c>
      <c r="I29" s="15">
        <v>34</v>
      </c>
      <c r="J29" s="15">
        <v>32</v>
      </c>
    </row>
    <row r="30" spans="2:10" x14ac:dyDescent="0.2">
      <c r="B30" s="4" t="s">
        <v>160</v>
      </c>
      <c r="C30" s="16">
        <v>63.25</v>
      </c>
      <c r="D30" s="15">
        <v>68</v>
      </c>
      <c r="E30" s="15">
        <v>67</v>
      </c>
      <c r="F30" s="15">
        <v>76</v>
      </c>
      <c r="G30" s="15">
        <v>95.416666666666671</v>
      </c>
      <c r="H30" s="15">
        <v>100</v>
      </c>
      <c r="I30" s="15">
        <v>95</v>
      </c>
      <c r="J30" s="15">
        <v>112</v>
      </c>
    </row>
    <row r="31" spans="2:10" x14ac:dyDescent="0.2">
      <c r="C31" s="16"/>
      <c r="D31" s="15"/>
      <c r="E31" s="15"/>
      <c r="F31" s="15"/>
      <c r="G31" s="15"/>
      <c r="H31" s="15"/>
      <c r="I31" s="15"/>
      <c r="J31" s="15"/>
    </row>
    <row r="32" spans="2:10" x14ac:dyDescent="0.2">
      <c r="B32" s="4" t="s">
        <v>159</v>
      </c>
      <c r="C32" s="16">
        <v>45.5</v>
      </c>
      <c r="D32" s="15">
        <v>49</v>
      </c>
      <c r="E32" s="15">
        <v>49</v>
      </c>
      <c r="F32" s="15">
        <v>51</v>
      </c>
      <c r="G32" s="15">
        <v>68.416666666666671</v>
      </c>
      <c r="H32" s="15">
        <v>68</v>
      </c>
      <c r="I32" s="15">
        <v>65</v>
      </c>
      <c r="J32" s="15">
        <v>65</v>
      </c>
    </row>
    <row r="33" spans="2:10" x14ac:dyDescent="0.2">
      <c r="B33" s="4" t="s">
        <v>158</v>
      </c>
      <c r="C33" s="16">
        <v>50.916666666666664</v>
      </c>
      <c r="D33" s="15">
        <v>52</v>
      </c>
      <c r="E33" s="15">
        <v>56</v>
      </c>
      <c r="F33" s="15">
        <v>63</v>
      </c>
      <c r="G33" s="15">
        <v>63.583333333333336</v>
      </c>
      <c r="H33" s="15">
        <v>63</v>
      </c>
      <c r="I33" s="15">
        <v>69</v>
      </c>
      <c r="J33" s="15">
        <v>80</v>
      </c>
    </row>
    <row r="34" spans="2:10" x14ac:dyDescent="0.2">
      <c r="B34" s="4" t="s">
        <v>157</v>
      </c>
      <c r="C34" s="16">
        <v>11.916666666666666</v>
      </c>
      <c r="D34" s="15">
        <v>16</v>
      </c>
      <c r="E34" s="15">
        <v>16</v>
      </c>
      <c r="F34" s="15">
        <v>18</v>
      </c>
      <c r="G34" s="15">
        <v>15.166666666666666</v>
      </c>
      <c r="H34" s="15">
        <v>19</v>
      </c>
      <c r="I34" s="15">
        <v>19</v>
      </c>
      <c r="J34" s="15">
        <v>20</v>
      </c>
    </row>
    <row r="35" spans="2:10" x14ac:dyDescent="0.2">
      <c r="B35" s="4" t="s">
        <v>156</v>
      </c>
      <c r="C35" s="16">
        <v>14.416666666666666</v>
      </c>
      <c r="D35" s="15">
        <v>14</v>
      </c>
      <c r="E35" s="15">
        <v>14</v>
      </c>
      <c r="F35" s="15">
        <v>15</v>
      </c>
      <c r="G35" s="15">
        <v>16.5</v>
      </c>
      <c r="H35" s="15">
        <v>15</v>
      </c>
      <c r="I35" s="15">
        <v>16</v>
      </c>
      <c r="J35" s="15">
        <v>17</v>
      </c>
    </row>
    <row r="36" spans="2:10" x14ac:dyDescent="0.2">
      <c r="B36" s="4" t="s">
        <v>155</v>
      </c>
      <c r="C36" s="16">
        <v>2</v>
      </c>
      <c r="D36" s="15">
        <v>4</v>
      </c>
      <c r="E36" s="15">
        <v>4</v>
      </c>
      <c r="F36" s="15">
        <v>5</v>
      </c>
      <c r="G36" s="15">
        <v>2</v>
      </c>
      <c r="H36" s="15">
        <v>4</v>
      </c>
      <c r="I36" s="15">
        <v>4</v>
      </c>
      <c r="J36" s="15">
        <v>6</v>
      </c>
    </row>
    <row r="37" spans="2:10" x14ac:dyDescent="0.2">
      <c r="C37" s="12"/>
    </row>
    <row r="38" spans="2:10" x14ac:dyDescent="0.2">
      <c r="B38" s="4" t="s">
        <v>154</v>
      </c>
      <c r="C38" s="16">
        <v>264.75</v>
      </c>
      <c r="D38" s="15">
        <v>249</v>
      </c>
      <c r="E38" s="15">
        <v>225</v>
      </c>
      <c r="F38" s="15">
        <v>209</v>
      </c>
      <c r="G38" s="15">
        <v>396</v>
      </c>
      <c r="H38" s="15">
        <v>362</v>
      </c>
      <c r="I38" s="15">
        <v>314</v>
      </c>
      <c r="J38" s="15">
        <v>296</v>
      </c>
    </row>
    <row r="39" spans="2:10" x14ac:dyDescent="0.2">
      <c r="B39" s="4" t="s">
        <v>153</v>
      </c>
      <c r="C39" s="16">
        <v>65.833333333333329</v>
      </c>
      <c r="D39" s="15">
        <v>62</v>
      </c>
      <c r="E39" s="15">
        <v>57</v>
      </c>
      <c r="F39" s="15">
        <v>52</v>
      </c>
      <c r="G39" s="15">
        <v>111.66666666666667</v>
      </c>
      <c r="H39" s="15">
        <v>102</v>
      </c>
      <c r="I39" s="15">
        <v>95</v>
      </c>
      <c r="J39" s="15">
        <v>77</v>
      </c>
    </row>
    <row r="40" spans="2:10" x14ac:dyDescent="0.2">
      <c r="B40" s="4" t="s">
        <v>152</v>
      </c>
      <c r="C40" s="16">
        <v>30</v>
      </c>
      <c r="D40" s="15">
        <v>32</v>
      </c>
      <c r="E40" s="15">
        <v>30</v>
      </c>
      <c r="F40" s="15">
        <v>27</v>
      </c>
      <c r="G40" s="15">
        <v>35.416666666666664</v>
      </c>
      <c r="H40" s="15">
        <v>39</v>
      </c>
      <c r="I40" s="15">
        <v>34</v>
      </c>
      <c r="J40" s="15">
        <v>31</v>
      </c>
    </row>
    <row r="41" spans="2:10" x14ac:dyDescent="0.2">
      <c r="B41" s="4" t="s">
        <v>151</v>
      </c>
      <c r="C41" s="16">
        <v>17.166666666666668</v>
      </c>
      <c r="D41" s="15">
        <v>15</v>
      </c>
      <c r="E41" s="15">
        <v>14</v>
      </c>
      <c r="F41" s="15">
        <v>13</v>
      </c>
      <c r="G41" s="15">
        <v>17.916666666666668</v>
      </c>
      <c r="H41" s="15">
        <v>16</v>
      </c>
      <c r="I41" s="15">
        <v>15</v>
      </c>
      <c r="J41" s="15">
        <v>14</v>
      </c>
    </row>
    <row r="42" spans="2:10" x14ac:dyDescent="0.2">
      <c r="B42" s="4" t="s">
        <v>150</v>
      </c>
      <c r="C42" s="16">
        <v>49.666666666666664</v>
      </c>
      <c r="D42" s="15">
        <v>52</v>
      </c>
      <c r="E42" s="15">
        <v>51</v>
      </c>
      <c r="F42" s="15">
        <v>49</v>
      </c>
      <c r="G42" s="15">
        <v>64.75</v>
      </c>
      <c r="H42" s="15">
        <v>68</v>
      </c>
      <c r="I42" s="15">
        <v>65</v>
      </c>
      <c r="J42" s="15">
        <v>61</v>
      </c>
    </row>
    <row r="43" spans="2:10" x14ac:dyDescent="0.2">
      <c r="C43" s="16"/>
      <c r="D43" s="15"/>
      <c r="E43" s="15"/>
      <c r="F43" s="15"/>
      <c r="G43" s="15"/>
      <c r="H43" s="15"/>
      <c r="I43" s="15"/>
      <c r="J43" s="15"/>
    </row>
    <row r="44" spans="2:10" x14ac:dyDescent="0.2">
      <c r="B44" s="4" t="s">
        <v>149</v>
      </c>
      <c r="C44" s="16">
        <v>21.583333333333332</v>
      </c>
      <c r="D44" s="15">
        <v>22</v>
      </c>
      <c r="E44" s="15">
        <v>22</v>
      </c>
      <c r="F44" s="15">
        <v>19</v>
      </c>
      <c r="G44" s="15">
        <v>34.75</v>
      </c>
      <c r="H44" s="15">
        <v>37</v>
      </c>
      <c r="I44" s="15">
        <v>39</v>
      </c>
      <c r="J44" s="15">
        <v>33</v>
      </c>
    </row>
    <row r="45" spans="2:10" x14ac:dyDescent="0.2">
      <c r="B45" s="4" t="s">
        <v>148</v>
      </c>
      <c r="C45" s="16">
        <v>12.666666666666666</v>
      </c>
      <c r="D45" s="15">
        <v>13</v>
      </c>
      <c r="E45" s="15">
        <v>12</v>
      </c>
      <c r="F45" s="15">
        <v>12</v>
      </c>
      <c r="G45" s="15">
        <v>20.083333333333332</v>
      </c>
      <c r="H45" s="15">
        <v>21</v>
      </c>
      <c r="I45" s="15">
        <v>21</v>
      </c>
      <c r="J45" s="15">
        <v>22</v>
      </c>
    </row>
    <row r="46" spans="2:10" x14ac:dyDescent="0.2">
      <c r="B46" s="4" t="s">
        <v>147</v>
      </c>
      <c r="C46" s="16">
        <v>31.5</v>
      </c>
      <c r="D46" s="15">
        <v>33</v>
      </c>
      <c r="E46" s="15">
        <v>32</v>
      </c>
      <c r="F46" s="15">
        <v>33</v>
      </c>
      <c r="G46" s="15">
        <v>50.083333333333336</v>
      </c>
      <c r="H46" s="15">
        <v>53</v>
      </c>
      <c r="I46" s="15">
        <v>46</v>
      </c>
      <c r="J46" s="15">
        <v>47</v>
      </c>
    </row>
    <row r="47" spans="2:10" x14ac:dyDescent="0.2">
      <c r="B47" s="4" t="s">
        <v>146</v>
      </c>
      <c r="C47" s="16">
        <v>9.3333333333333339</v>
      </c>
      <c r="D47" s="15">
        <v>10</v>
      </c>
      <c r="E47" s="15">
        <v>8</v>
      </c>
      <c r="F47" s="15">
        <v>7</v>
      </c>
      <c r="G47" s="15">
        <v>10.333333333333334</v>
      </c>
      <c r="H47" s="15">
        <v>11</v>
      </c>
      <c r="I47" s="15">
        <v>9</v>
      </c>
      <c r="J47" s="15">
        <v>8</v>
      </c>
    </row>
    <row r="48" spans="2:10" x14ac:dyDescent="0.2">
      <c r="B48" s="4" t="s">
        <v>145</v>
      </c>
      <c r="C48" s="16">
        <v>6.25</v>
      </c>
      <c r="D48" s="15">
        <v>6</v>
      </c>
      <c r="E48" s="15">
        <v>6</v>
      </c>
      <c r="F48" s="15">
        <v>7</v>
      </c>
      <c r="G48" s="15">
        <v>7.666666666666667</v>
      </c>
      <c r="H48" s="15">
        <v>7</v>
      </c>
      <c r="I48" s="15">
        <v>8</v>
      </c>
      <c r="J48" s="15">
        <v>11</v>
      </c>
    </row>
    <row r="49" spans="2:10" x14ac:dyDescent="0.2">
      <c r="B49" s="4" t="s">
        <v>144</v>
      </c>
      <c r="C49" s="16">
        <v>4</v>
      </c>
      <c r="D49" s="15">
        <v>5</v>
      </c>
      <c r="E49" s="15">
        <v>6</v>
      </c>
      <c r="F49" s="15">
        <v>4</v>
      </c>
      <c r="G49" s="15">
        <v>4</v>
      </c>
      <c r="H49" s="15">
        <v>8</v>
      </c>
      <c r="I49" s="15">
        <v>11</v>
      </c>
      <c r="J49" s="15">
        <v>9</v>
      </c>
    </row>
    <row r="50" spans="2:10" x14ac:dyDescent="0.2">
      <c r="B50" s="4" t="s">
        <v>143</v>
      </c>
      <c r="C50" s="16">
        <v>11.666666666666666</v>
      </c>
      <c r="D50" s="15">
        <v>11</v>
      </c>
      <c r="E50" s="15">
        <v>10</v>
      </c>
      <c r="F50" s="15">
        <v>12</v>
      </c>
      <c r="G50" s="15">
        <v>14.666666666666666</v>
      </c>
      <c r="H50" s="15">
        <v>14</v>
      </c>
      <c r="I50" s="15">
        <v>12</v>
      </c>
      <c r="J50" s="15">
        <v>16</v>
      </c>
    </row>
    <row r="51" spans="2:10" x14ac:dyDescent="0.2">
      <c r="B51" s="4" t="s">
        <v>142</v>
      </c>
      <c r="C51" s="16">
        <v>5.083333333333333</v>
      </c>
      <c r="D51" s="15">
        <v>7</v>
      </c>
      <c r="E51" s="15">
        <v>6</v>
      </c>
      <c r="F51" s="15">
        <v>5</v>
      </c>
      <c r="G51" s="15">
        <v>6.583333333333333</v>
      </c>
      <c r="H51" s="15">
        <v>9</v>
      </c>
      <c r="I51" s="15">
        <v>8</v>
      </c>
      <c r="J51" s="15">
        <v>6</v>
      </c>
    </row>
    <row r="52" spans="2:10" x14ac:dyDescent="0.2">
      <c r="B52" s="4" t="s">
        <v>141</v>
      </c>
      <c r="C52" s="16">
        <v>38.166666666666664</v>
      </c>
      <c r="D52" s="15">
        <v>37</v>
      </c>
      <c r="E52" s="15">
        <v>33</v>
      </c>
      <c r="F52" s="15">
        <v>31</v>
      </c>
      <c r="G52" s="15">
        <v>49.583333333333336</v>
      </c>
      <c r="H52" s="15">
        <v>51</v>
      </c>
      <c r="I52" s="15">
        <v>46</v>
      </c>
      <c r="J52" s="15">
        <v>45</v>
      </c>
    </row>
    <row r="53" spans="2:10" x14ac:dyDescent="0.2">
      <c r="B53" s="4" t="s">
        <v>140</v>
      </c>
      <c r="C53" s="16">
        <v>31.583333333333332</v>
      </c>
      <c r="D53" s="15">
        <v>30</v>
      </c>
      <c r="E53" s="15">
        <v>29</v>
      </c>
      <c r="F53" s="15">
        <v>29</v>
      </c>
      <c r="G53" s="15">
        <v>52.083333333333336</v>
      </c>
      <c r="H53" s="15">
        <v>49</v>
      </c>
      <c r="I53" s="15">
        <v>45</v>
      </c>
      <c r="J53" s="15">
        <v>44</v>
      </c>
    </row>
    <row r="54" spans="2:10" x14ac:dyDescent="0.2">
      <c r="C54" s="16"/>
      <c r="D54" s="15"/>
      <c r="E54" s="15"/>
      <c r="F54" s="15"/>
      <c r="G54" s="15"/>
      <c r="H54" s="15"/>
      <c r="I54" s="15"/>
      <c r="J54" s="15"/>
    </row>
    <row r="55" spans="2:10" x14ac:dyDescent="0.2">
      <c r="B55" s="4" t="s">
        <v>139</v>
      </c>
      <c r="C55" s="16">
        <v>65.416666666666671</v>
      </c>
      <c r="D55" s="15">
        <v>68</v>
      </c>
      <c r="E55" s="15">
        <v>77</v>
      </c>
      <c r="F55" s="15">
        <v>87</v>
      </c>
      <c r="G55" s="15">
        <v>80.583333333333329</v>
      </c>
      <c r="H55" s="15">
        <v>82</v>
      </c>
      <c r="I55" s="15">
        <v>99</v>
      </c>
      <c r="J55" s="15">
        <v>111</v>
      </c>
    </row>
    <row r="56" spans="2:10" x14ac:dyDescent="0.2">
      <c r="B56" s="4" t="s">
        <v>138</v>
      </c>
      <c r="C56" s="16">
        <v>14.25</v>
      </c>
      <c r="D56" s="15">
        <v>14</v>
      </c>
      <c r="E56" s="15">
        <v>11</v>
      </c>
      <c r="F56" s="15">
        <v>13</v>
      </c>
      <c r="G56" s="15">
        <v>25.083333333333332</v>
      </c>
      <c r="H56" s="15">
        <v>22</v>
      </c>
      <c r="I56" s="15">
        <v>20</v>
      </c>
      <c r="J56" s="15">
        <v>26</v>
      </c>
    </row>
    <row r="57" spans="2:10" x14ac:dyDescent="0.2">
      <c r="B57" s="4" t="s">
        <v>137</v>
      </c>
      <c r="C57" s="16">
        <v>10</v>
      </c>
      <c r="D57" s="15">
        <v>10</v>
      </c>
      <c r="E57" s="15">
        <v>11</v>
      </c>
      <c r="F57" s="15">
        <v>10</v>
      </c>
      <c r="G57" s="15">
        <v>12</v>
      </c>
      <c r="H57" s="15">
        <v>11</v>
      </c>
      <c r="I57" s="15">
        <v>12</v>
      </c>
      <c r="J57" s="15">
        <v>11</v>
      </c>
    </row>
    <row r="58" spans="2:10" x14ac:dyDescent="0.2">
      <c r="B58" s="4" t="s">
        <v>136</v>
      </c>
      <c r="C58" s="16">
        <v>60.416666666666664</v>
      </c>
      <c r="D58" s="15">
        <v>58</v>
      </c>
      <c r="E58" s="15">
        <v>58</v>
      </c>
      <c r="F58" s="15">
        <v>54</v>
      </c>
      <c r="G58" s="15">
        <v>85.416666666666671</v>
      </c>
      <c r="H58" s="15">
        <v>84</v>
      </c>
      <c r="I58" s="15">
        <v>82</v>
      </c>
      <c r="J58" s="15">
        <v>80</v>
      </c>
    </row>
    <row r="59" spans="2:10" x14ac:dyDescent="0.2">
      <c r="B59" s="4" t="s">
        <v>135</v>
      </c>
      <c r="C59" s="16">
        <v>35.333333333333336</v>
      </c>
      <c r="D59" s="15">
        <v>36</v>
      </c>
      <c r="E59" s="15">
        <v>35</v>
      </c>
      <c r="F59" s="15">
        <v>41</v>
      </c>
      <c r="G59" s="15">
        <v>63.416666666666664</v>
      </c>
      <c r="H59" s="15">
        <v>61</v>
      </c>
      <c r="I59" s="15">
        <v>58</v>
      </c>
      <c r="J59" s="15">
        <v>66</v>
      </c>
    </row>
    <row r="60" spans="2:10" x14ac:dyDescent="0.2">
      <c r="B60" s="4" t="s">
        <v>134</v>
      </c>
      <c r="C60" s="16">
        <v>24</v>
      </c>
      <c r="D60" s="15">
        <v>23</v>
      </c>
      <c r="E60" s="15">
        <v>27</v>
      </c>
      <c r="F60" s="15">
        <v>28</v>
      </c>
      <c r="G60" s="15">
        <v>28.833333333333332</v>
      </c>
      <c r="H60" s="15">
        <v>29</v>
      </c>
      <c r="I60" s="15">
        <v>38</v>
      </c>
      <c r="J60" s="15">
        <v>38</v>
      </c>
    </row>
    <row r="61" spans="2:10" x14ac:dyDescent="0.2">
      <c r="B61" s="4" t="s">
        <v>133</v>
      </c>
      <c r="C61" s="16">
        <v>113.25</v>
      </c>
      <c r="D61" s="15">
        <v>112</v>
      </c>
      <c r="E61" s="15">
        <v>111</v>
      </c>
      <c r="F61" s="15">
        <v>112</v>
      </c>
      <c r="G61" s="15">
        <v>172</v>
      </c>
      <c r="H61" s="15">
        <v>176</v>
      </c>
      <c r="I61" s="15">
        <v>174</v>
      </c>
      <c r="J61" s="15">
        <v>175</v>
      </c>
    </row>
    <row r="62" spans="2:10" x14ac:dyDescent="0.2">
      <c r="C62" s="16"/>
      <c r="D62" s="15"/>
      <c r="E62" s="15"/>
      <c r="F62" s="15"/>
      <c r="G62" s="15"/>
      <c r="H62" s="15"/>
      <c r="I62" s="15"/>
      <c r="J62" s="15"/>
    </row>
    <row r="63" spans="2:10" x14ac:dyDescent="0.2">
      <c r="B63" s="4" t="s">
        <v>132</v>
      </c>
      <c r="C63" s="16">
        <v>86.083333333333329</v>
      </c>
      <c r="D63" s="15">
        <v>94</v>
      </c>
      <c r="E63" s="15">
        <v>99</v>
      </c>
      <c r="F63" s="15">
        <v>100</v>
      </c>
      <c r="G63" s="15">
        <v>115.83333333333333</v>
      </c>
      <c r="H63" s="15">
        <v>129</v>
      </c>
      <c r="I63" s="15">
        <v>137</v>
      </c>
      <c r="J63" s="15">
        <v>138</v>
      </c>
    </row>
    <row r="64" spans="2:10" x14ac:dyDescent="0.2">
      <c r="B64" s="4" t="s">
        <v>131</v>
      </c>
      <c r="C64" s="16">
        <v>7.416666666666667</v>
      </c>
      <c r="D64" s="15">
        <v>6</v>
      </c>
      <c r="E64" s="15">
        <v>6</v>
      </c>
      <c r="F64" s="15">
        <v>7</v>
      </c>
      <c r="G64" s="15">
        <v>10.083333333333334</v>
      </c>
      <c r="H64" s="15">
        <v>8</v>
      </c>
      <c r="I64" s="15">
        <v>8</v>
      </c>
      <c r="J64" s="15">
        <v>9</v>
      </c>
    </row>
    <row r="65" spans="1:10" x14ac:dyDescent="0.2">
      <c r="B65" s="4" t="s">
        <v>130</v>
      </c>
      <c r="C65" s="16">
        <v>76.083333333333329</v>
      </c>
      <c r="D65" s="15">
        <v>78</v>
      </c>
      <c r="E65" s="15">
        <v>69</v>
      </c>
      <c r="F65" s="15">
        <v>66</v>
      </c>
      <c r="G65" s="15">
        <v>118.5</v>
      </c>
      <c r="H65" s="15">
        <v>111</v>
      </c>
      <c r="I65" s="15">
        <v>100</v>
      </c>
      <c r="J65" s="15">
        <v>95</v>
      </c>
    </row>
    <row r="66" spans="1:10" x14ac:dyDescent="0.2">
      <c r="B66" s="4" t="s">
        <v>129</v>
      </c>
      <c r="C66" s="16">
        <v>21.166666666666668</v>
      </c>
      <c r="D66" s="15">
        <v>19</v>
      </c>
      <c r="E66" s="15">
        <v>19</v>
      </c>
      <c r="F66" s="15">
        <v>18</v>
      </c>
      <c r="G66" s="15">
        <v>28.916666666666668</v>
      </c>
      <c r="H66" s="15">
        <v>26</v>
      </c>
      <c r="I66" s="15">
        <v>25</v>
      </c>
      <c r="J66" s="15">
        <v>23</v>
      </c>
    </row>
    <row r="67" spans="1:10" x14ac:dyDescent="0.2">
      <c r="B67" s="4" t="s">
        <v>128</v>
      </c>
      <c r="C67" s="16">
        <v>14.583333333333334</v>
      </c>
      <c r="D67" s="15">
        <v>14</v>
      </c>
      <c r="E67" s="15">
        <v>16</v>
      </c>
      <c r="F67" s="15">
        <v>17</v>
      </c>
      <c r="G67" s="15">
        <v>16.583333333333332</v>
      </c>
      <c r="H67" s="15">
        <v>17</v>
      </c>
      <c r="I67" s="15">
        <v>18</v>
      </c>
      <c r="J67" s="15">
        <v>19</v>
      </c>
    </row>
    <row r="68" spans="1:10" x14ac:dyDescent="0.2">
      <c r="B68" s="4" t="s">
        <v>127</v>
      </c>
      <c r="C68" s="16">
        <v>24.333333333333332</v>
      </c>
      <c r="D68" s="15">
        <v>29</v>
      </c>
      <c r="E68" s="15">
        <v>32</v>
      </c>
      <c r="F68" s="15">
        <v>34</v>
      </c>
      <c r="G68" s="15">
        <v>32.833333333333336</v>
      </c>
      <c r="H68" s="15">
        <v>38</v>
      </c>
      <c r="I68" s="15">
        <v>43</v>
      </c>
      <c r="J68" s="15">
        <v>46</v>
      </c>
    </row>
    <row r="69" spans="1:10" x14ac:dyDescent="0.2">
      <c r="B69" s="4" t="s">
        <v>126</v>
      </c>
      <c r="C69" s="16">
        <v>6</v>
      </c>
      <c r="D69" s="15">
        <v>8</v>
      </c>
      <c r="E69" s="15">
        <v>7</v>
      </c>
      <c r="F69" s="15">
        <v>7</v>
      </c>
      <c r="G69" s="15">
        <v>7</v>
      </c>
      <c r="H69" s="15">
        <v>9</v>
      </c>
      <c r="I69" s="15">
        <v>8</v>
      </c>
      <c r="J69" s="15">
        <v>9</v>
      </c>
    </row>
    <row r="70" spans="1:10" ht="18" thickBot="1" x14ac:dyDescent="0.25">
      <c r="B70" s="22"/>
      <c r="C70" s="21"/>
      <c r="D70" s="22"/>
      <c r="E70" s="22"/>
      <c r="F70" s="22"/>
      <c r="G70" s="6"/>
      <c r="H70" s="6"/>
      <c r="I70" s="6"/>
      <c r="J70" s="6"/>
    </row>
    <row r="71" spans="1:10" x14ac:dyDescent="0.2">
      <c r="B71" s="2"/>
      <c r="C71" s="4" t="s">
        <v>63</v>
      </c>
      <c r="D71" s="2"/>
      <c r="E71" s="2"/>
      <c r="F71" s="2"/>
      <c r="G71" s="2"/>
      <c r="H71" s="2"/>
      <c r="I71" s="2"/>
      <c r="J71" s="2"/>
    </row>
    <row r="72" spans="1:10" x14ac:dyDescent="0.2">
      <c r="C72" s="4" t="s">
        <v>125</v>
      </c>
    </row>
    <row r="73" spans="1:10" x14ac:dyDescent="0.2">
      <c r="A73" s="4"/>
    </row>
  </sheetData>
  <phoneticPr fontId="4"/>
  <pageMargins left="0.43" right="0.49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workbookViewId="0"/>
  </sheetViews>
  <sheetFormatPr defaultColWidth="7.69921875" defaultRowHeight="17.25" x14ac:dyDescent="0.2"/>
  <cols>
    <col min="1" max="1" width="10.69921875" style="5" customWidth="1"/>
    <col min="2" max="2" width="24.69921875" style="5" customWidth="1"/>
    <col min="3" max="3" width="8.69921875" style="5" customWidth="1"/>
    <col min="4" max="5" width="7.69921875" style="5"/>
    <col min="6" max="6" width="8.69921875" style="5" customWidth="1"/>
    <col min="7" max="7" width="7.69921875" style="5"/>
    <col min="8" max="8" width="8.69921875" style="5" customWidth="1"/>
    <col min="9" max="9" width="7.69921875" style="5"/>
    <col min="10" max="10" width="8.69921875" style="5" customWidth="1"/>
    <col min="11" max="11" width="7.69921875" style="5"/>
    <col min="12" max="12" width="8.69921875" style="5" customWidth="1"/>
    <col min="13" max="16384" width="7.69921875" style="5"/>
  </cols>
  <sheetData>
    <row r="1" spans="1:12" x14ac:dyDescent="0.2">
      <c r="A1" s="4"/>
    </row>
    <row r="6" spans="1:12" x14ac:dyDescent="0.2">
      <c r="F6" s="1" t="s">
        <v>236</v>
      </c>
    </row>
    <row r="7" spans="1:12" x14ac:dyDescent="0.2">
      <c r="C7" s="1" t="s">
        <v>235</v>
      </c>
    </row>
    <row r="8" spans="1:12" ht="18" thickBot="1" x14ac:dyDescent="0.25">
      <c r="B8" s="38"/>
      <c r="C8" s="6"/>
      <c r="D8" s="29" t="s">
        <v>234</v>
      </c>
      <c r="E8" s="6"/>
      <c r="F8" s="6"/>
      <c r="G8" s="6"/>
      <c r="H8" s="6"/>
      <c r="I8" s="6"/>
      <c r="J8" s="6"/>
      <c r="K8" s="6"/>
      <c r="L8" s="6"/>
    </row>
    <row r="9" spans="1:12" x14ac:dyDescent="0.2">
      <c r="C9" s="12"/>
      <c r="D9" s="10"/>
      <c r="E9" s="10"/>
      <c r="F9" s="36" t="s">
        <v>210</v>
      </c>
      <c r="G9" s="10"/>
      <c r="H9" s="10"/>
      <c r="I9" s="12"/>
      <c r="J9" s="12"/>
      <c r="K9" s="10"/>
      <c r="L9" s="12"/>
    </row>
    <row r="10" spans="1:12" x14ac:dyDescent="0.2">
      <c r="B10" s="4" t="s">
        <v>208</v>
      </c>
      <c r="C10" s="9" t="s">
        <v>79</v>
      </c>
      <c r="D10" s="12"/>
      <c r="E10" s="12"/>
      <c r="F10" s="12"/>
      <c r="G10" s="12"/>
      <c r="H10" s="12"/>
      <c r="I10" s="26" t="s">
        <v>233</v>
      </c>
      <c r="J10" s="26" t="s">
        <v>209</v>
      </c>
      <c r="K10" s="12"/>
      <c r="L10" s="26" t="s">
        <v>232</v>
      </c>
    </row>
    <row r="11" spans="1:12" x14ac:dyDescent="0.2">
      <c r="B11" s="10"/>
      <c r="C11" s="17"/>
      <c r="D11" s="11" t="s">
        <v>205</v>
      </c>
      <c r="E11" s="11" t="s">
        <v>204</v>
      </c>
      <c r="F11" s="11" t="s">
        <v>203</v>
      </c>
      <c r="G11" s="11" t="s">
        <v>202</v>
      </c>
      <c r="H11" s="11" t="s">
        <v>201</v>
      </c>
      <c r="I11" s="25" t="s">
        <v>207</v>
      </c>
      <c r="J11" s="17"/>
      <c r="K11" s="11" t="s">
        <v>200</v>
      </c>
      <c r="L11" s="17"/>
    </row>
    <row r="12" spans="1:12" x14ac:dyDescent="0.2">
      <c r="C12" s="33" t="s">
        <v>198</v>
      </c>
      <c r="D12" s="32" t="s">
        <v>198</v>
      </c>
      <c r="E12" s="32" t="s">
        <v>198</v>
      </c>
      <c r="F12" s="32" t="s">
        <v>198</v>
      </c>
      <c r="G12" s="32" t="s">
        <v>198</v>
      </c>
      <c r="H12" s="32" t="s">
        <v>198</v>
      </c>
      <c r="I12" s="32" t="s">
        <v>177</v>
      </c>
      <c r="J12" s="32" t="s">
        <v>177</v>
      </c>
      <c r="K12" s="32" t="s">
        <v>177</v>
      </c>
      <c r="L12" s="32" t="s">
        <v>177</v>
      </c>
    </row>
    <row r="13" spans="1:12" x14ac:dyDescent="0.2">
      <c r="B13" s="4" t="s">
        <v>197</v>
      </c>
      <c r="C13" s="13">
        <f>SUM(D13:H13)</f>
        <v>14</v>
      </c>
      <c r="D13" s="19" t="s">
        <v>188</v>
      </c>
      <c r="E13" s="15">
        <v>2</v>
      </c>
      <c r="F13" s="19" t="s">
        <v>188</v>
      </c>
      <c r="G13" s="15">
        <v>12</v>
      </c>
      <c r="H13" s="19" t="s">
        <v>188</v>
      </c>
      <c r="I13" s="15">
        <v>470</v>
      </c>
      <c r="J13" s="15">
        <v>414</v>
      </c>
      <c r="K13" s="15">
        <v>248</v>
      </c>
      <c r="L13" s="15">
        <v>2</v>
      </c>
    </row>
    <row r="14" spans="1:12" x14ac:dyDescent="0.2">
      <c r="B14" s="4" t="s">
        <v>196</v>
      </c>
      <c r="C14" s="13">
        <f>SUM(D14:H14)</f>
        <v>15</v>
      </c>
      <c r="D14" s="19" t="s">
        <v>188</v>
      </c>
      <c r="E14" s="15">
        <v>2</v>
      </c>
      <c r="F14" s="19" t="s">
        <v>188</v>
      </c>
      <c r="G14" s="15">
        <v>13</v>
      </c>
      <c r="H14" s="19" t="s">
        <v>188</v>
      </c>
      <c r="I14" s="15">
        <v>490</v>
      </c>
      <c r="J14" s="15">
        <v>424</v>
      </c>
      <c r="K14" s="15">
        <v>248</v>
      </c>
      <c r="L14" s="15">
        <v>3</v>
      </c>
    </row>
    <row r="15" spans="1:12" x14ac:dyDescent="0.2">
      <c r="B15" s="4" t="s">
        <v>195</v>
      </c>
      <c r="C15" s="13">
        <f>SUM(D15:H15)</f>
        <v>15</v>
      </c>
      <c r="D15" s="19" t="s">
        <v>188</v>
      </c>
      <c r="E15" s="15">
        <v>2</v>
      </c>
      <c r="F15" s="19" t="s">
        <v>188</v>
      </c>
      <c r="G15" s="15">
        <v>13</v>
      </c>
      <c r="H15" s="19" t="s">
        <v>188</v>
      </c>
      <c r="I15" s="15">
        <v>490</v>
      </c>
      <c r="J15" s="15">
        <v>428</v>
      </c>
      <c r="K15" s="15">
        <v>246</v>
      </c>
      <c r="L15" s="15">
        <v>3</v>
      </c>
    </row>
    <row r="16" spans="1:12" x14ac:dyDescent="0.2">
      <c r="B16" s="4" t="s">
        <v>194</v>
      </c>
      <c r="C16" s="13">
        <f>SUM(D16:H16)</f>
        <v>15</v>
      </c>
      <c r="D16" s="19" t="s">
        <v>188</v>
      </c>
      <c r="E16" s="15">
        <v>2</v>
      </c>
      <c r="F16" s="19" t="s">
        <v>188</v>
      </c>
      <c r="G16" s="15">
        <v>13</v>
      </c>
      <c r="H16" s="19" t="s">
        <v>188</v>
      </c>
      <c r="I16" s="15">
        <v>515</v>
      </c>
      <c r="J16" s="15">
        <v>460</v>
      </c>
      <c r="K16" s="15">
        <v>263</v>
      </c>
      <c r="L16" s="15">
        <v>4</v>
      </c>
    </row>
    <row r="17" spans="2:12" x14ac:dyDescent="0.2">
      <c r="B17" s="4" t="s">
        <v>193</v>
      </c>
      <c r="C17" s="13">
        <f>SUM(D17:H17)</f>
        <v>15</v>
      </c>
      <c r="D17" s="19" t="s">
        <v>188</v>
      </c>
      <c r="E17" s="15">
        <v>2</v>
      </c>
      <c r="F17" s="19" t="s">
        <v>188</v>
      </c>
      <c r="G17" s="15">
        <v>13</v>
      </c>
      <c r="H17" s="19" t="s">
        <v>188</v>
      </c>
      <c r="I17" s="15">
        <v>515</v>
      </c>
      <c r="J17" s="15">
        <v>465</v>
      </c>
      <c r="K17" s="15">
        <v>259</v>
      </c>
      <c r="L17" s="15">
        <v>5</v>
      </c>
    </row>
    <row r="18" spans="2:12" x14ac:dyDescent="0.2">
      <c r="B18" s="4" t="s">
        <v>192</v>
      </c>
      <c r="C18" s="13">
        <f>SUM(D18:H18)</f>
        <v>15</v>
      </c>
      <c r="D18" s="19" t="s">
        <v>188</v>
      </c>
      <c r="E18" s="15">
        <v>2</v>
      </c>
      <c r="F18" s="19" t="s">
        <v>188</v>
      </c>
      <c r="G18" s="15">
        <v>13</v>
      </c>
      <c r="H18" s="19" t="s">
        <v>188</v>
      </c>
      <c r="I18" s="15">
        <v>515</v>
      </c>
      <c r="J18" s="15">
        <v>456</v>
      </c>
      <c r="K18" s="15">
        <v>256</v>
      </c>
      <c r="L18" s="15">
        <v>8</v>
      </c>
    </row>
    <row r="19" spans="2:12" x14ac:dyDescent="0.2">
      <c r="B19" s="1" t="s">
        <v>191</v>
      </c>
      <c r="C19" s="3">
        <f>SUM(C21:C30)</f>
        <v>17</v>
      </c>
      <c r="D19" s="37" t="s">
        <v>188</v>
      </c>
      <c r="E19" s="2">
        <f>SUM(E21:E30)</f>
        <v>2</v>
      </c>
      <c r="F19" s="37" t="s">
        <v>188</v>
      </c>
      <c r="G19" s="2">
        <f>SUM(G21:G30)</f>
        <v>15</v>
      </c>
      <c r="H19" s="37" t="s">
        <v>188</v>
      </c>
      <c r="I19" s="2">
        <f>SUM(I21:I30)</f>
        <v>535</v>
      </c>
      <c r="J19" s="2">
        <f>SUM(J21:J30)</f>
        <v>493</v>
      </c>
      <c r="K19" s="2">
        <f>SUM(K21:K30)</f>
        <v>291</v>
      </c>
      <c r="L19" s="2">
        <f>SUM(L21:L30)</f>
        <v>9</v>
      </c>
    </row>
    <row r="20" spans="2:12" x14ac:dyDescent="0.2">
      <c r="C20" s="12"/>
      <c r="J20" s="15"/>
    </row>
    <row r="21" spans="2:12" x14ac:dyDescent="0.2">
      <c r="B21" s="4" t="s">
        <v>231</v>
      </c>
      <c r="C21" s="13">
        <f>SUM(D21:H21)</f>
        <v>1</v>
      </c>
      <c r="D21" s="19" t="s">
        <v>188</v>
      </c>
      <c r="E21" s="15">
        <v>1</v>
      </c>
      <c r="F21" s="19" t="s">
        <v>188</v>
      </c>
      <c r="G21" s="19" t="s">
        <v>188</v>
      </c>
      <c r="H21" s="19" t="s">
        <v>188</v>
      </c>
      <c r="I21" s="15">
        <v>30</v>
      </c>
      <c r="J21" s="15">
        <v>12</v>
      </c>
      <c r="K21" s="15">
        <v>12</v>
      </c>
      <c r="L21" s="15">
        <v>3</v>
      </c>
    </row>
    <row r="22" spans="2:12" x14ac:dyDescent="0.2">
      <c r="B22" s="4" t="s">
        <v>230</v>
      </c>
      <c r="C22" s="13">
        <f>SUM(D22:H22)</f>
        <v>1</v>
      </c>
      <c r="D22" s="19" t="s">
        <v>188</v>
      </c>
      <c r="E22" s="19" t="s">
        <v>188</v>
      </c>
      <c r="F22" s="19" t="s">
        <v>188</v>
      </c>
      <c r="G22" s="15">
        <v>1</v>
      </c>
      <c r="H22" s="19" t="s">
        <v>188</v>
      </c>
      <c r="I22" s="15">
        <v>90</v>
      </c>
      <c r="J22" s="15">
        <v>88</v>
      </c>
      <c r="K22" s="15">
        <v>66</v>
      </c>
      <c r="L22" s="15">
        <v>2</v>
      </c>
    </row>
    <row r="23" spans="2:12" x14ac:dyDescent="0.2">
      <c r="B23" s="4" t="s">
        <v>229</v>
      </c>
      <c r="C23" s="13">
        <f>SUM(D23:H23)</f>
        <v>1</v>
      </c>
      <c r="D23" s="19" t="s">
        <v>188</v>
      </c>
      <c r="E23" s="19" t="s">
        <v>188</v>
      </c>
      <c r="F23" s="19" t="s">
        <v>188</v>
      </c>
      <c r="G23" s="15">
        <v>1</v>
      </c>
      <c r="H23" s="19" t="s">
        <v>188</v>
      </c>
      <c r="I23" s="15">
        <v>30</v>
      </c>
      <c r="J23" s="15">
        <v>30</v>
      </c>
      <c r="K23" s="15">
        <v>21</v>
      </c>
      <c r="L23" s="19" t="s">
        <v>188</v>
      </c>
    </row>
    <row r="24" spans="2:12" x14ac:dyDescent="0.2">
      <c r="B24" s="4" t="s">
        <v>228</v>
      </c>
      <c r="C24" s="13">
        <f>SUM(D24:H24)</f>
        <v>4</v>
      </c>
      <c r="D24" s="19" t="s">
        <v>188</v>
      </c>
      <c r="E24" s="19" t="s">
        <v>188</v>
      </c>
      <c r="F24" s="19" t="s">
        <v>188</v>
      </c>
      <c r="G24" s="15">
        <v>4</v>
      </c>
      <c r="H24" s="19" t="s">
        <v>188</v>
      </c>
      <c r="I24" s="15">
        <v>80</v>
      </c>
      <c r="J24" s="15">
        <v>70</v>
      </c>
      <c r="K24" s="15">
        <v>37</v>
      </c>
      <c r="L24" s="19" t="s">
        <v>188</v>
      </c>
    </row>
    <row r="25" spans="2:12" x14ac:dyDescent="0.2">
      <c r="B25" s="4" t="s">
        <v>227</v>
      </c>
      <c r="C25" s="13">
        <f>SUM(D25:H25)</f>
        <v>2</v>
      </c>
      <c r="D25" s="19" t="s">
        <v>188</v>
      </c>
      <c r="E25" s="19" t="s">
        <v>188</v>
      </c>
      <c r="F25" s="19" t="s">
        <v>188</v>
      </c>
      <c r="G25" s="15">
        <v>2</v>
      </c>
      <c r="H25" s="19" t="s">
        <v>188</v>
      </c>
      <c r="I25" s="15">
        <v>80</v>
      </c>
      <c r="J25" s="15">
        <v>68</v>
      </c>
      <c r="K25" s="15">
        <v>43</v>
      </c>
      <c r="L25" s="19" t="s">
        <v>188</v>
      </c>
    </row>
    <row r="26" spans="2:12" x14ac:dyDescent="0.2">
      <c r="B26" s="4" t="s">
        <v>226</v>
      </c>
      <c r="C26" s="13">
        <f>SUM(D26:H26)</f>
        <v>4</v>
      </c>
      <c r="D26" s="19" t="s">
        <v>188</v>
      </c>
      <c r="E26" s="15">
        <v>1</v>
      </c>
      <c r="F26" s="19" t="s">
        <v>188</v>
      </c>
      <c r="G26" s="15">
        <v>3</v>
      </c>
      <c r="H26" s="19" t="s">
        <v>188</v>
      </c>
      <c r="I26" s="15">
        <v>225</v>
      </c>
      <c r="J26" s="15">
        <v>225</v>
      </c>
      <c r="K26" s="15">
        <v>112</v>
      </c>
      <c r="L26" s="15">
        <v>4</v>
      </c>
    </row>
    <row r="27" spans="2:12" x14ac:dyDescent="0.2">
      <c r="B27" s="4" t="s">
        <v>225</v>
      </c>
      <c r="C27" s="13">
        <f>SUM(D27:H27)</f>
        <v>1</v>
      </c>
      <c r="D27" s="19" t="s">
        <v>188</v>
      </c>
      <c r="E27" s="19" t="s">
        <v>188</v>
      </c>
      <c r="F27" s="19" t="s">
        <v>188</v>
      </c>
      <c r="G27" s="15">
        <v>1</v>
      </c>
      <c r="H27" s="19" t="s">
        <v>188</v>
      </c>
      <c r="I27" s="19" t="s">
        <v>188</v>
      </c>
      <c r="J27" s="19" t="s">
        <v>188</v>
      </c>
      <c r="K27" s="19" t="s">
        <v>188</v>
      </c>
      <c r="L27" s="19" t="s">
        <v>188</v>
      </c>
    </row>
    <row r="28" spans="2:12" x14ac:dyDescent="0.2">
      <c r="B28" s="4" t="s">
        <v>224</v>
      </c>
      <c r="C28" s="13">
        <f>SUM(D28:H28)</f>
        <v>1</v>
      </c>
      <c r="D28" s="19" t="s">
        <v>188</v>
      </c>
      <c r="E28" s="19" t="s">
        <v>188</v>
      </c>
      <c r="F28" s="19" t="s">
        <v>188</v>
      </c>
      <c r="G28" s="15">
        <v>1</v>
      </c>
      <c r="H28" s="19" t="s">
        <v>188</v>
      </c>
      <c r="I28" s="19" t="s">
        <v>188</v>
      </c>
      <c r="J28" s="19" t="s">
        <v>188</v>
      </c>
      <c r="K28" s="19" t="s">
        <v>188</v>
      </c>
      <c r="L28" s="19" t="s">
        <v>188</v>
      </c>
    </row>
    <row r="29" spans="2:12" x14ac:dyDescent="0.2">
      <c r="B29" s="4" t="s">
        <v>223</v>
      </c>
      <c r="C29" s="13">
        <f>SUM(D29:H29)</f>
        <v>1</v>
      </c>
      <c r="D29" s="19" t="s">
        <v>188</v>
      </c>
      <c r="E29" s="19" t="s">
        <v>188</v>
      </c>
      <c r="F29" s="19" t="s">
        <v>188</v>
      </c>
      <c r="G29" s="15">
        <v>1</v>
      </c>
      <c r="H29" s="19" t="s">
        <v>188</v>
      </c>
      <c r="I29" s="19" t="s">
        <v>188</v>
      </c>
      <c r="J29" s="19" t="s">
        <v>188</v>
      </c>
      <c r="K29" s="19" t="s">
        <v>188</v>
      </c>
      <c r="L29" s="19" t="s">
        <v>188</v>
      </c>
    </row>
    <row r="30" spans="2:12" x14ac:dyDescent="0.2">
      <c r="B30" s="4" t="s">
        <v>222</v>
      </c>
      <c r="C30" s="13">
        <f>SUM(D30:H30)</f>
        <v>1</v>
      </c>
      <c r="D30" s="19" t="s">
        <v>188</v>
      </c>
      <c r="E30" s="19" t="s">
        <v>188</v>
      </c>
      <c r="F30" s="19" t="s">
        <v>188</v>
      </c>
      <c r="G30" s="15">
        <v>1</v>
      </c>
      <c r="H30" s="19" t="s">
        <v>188</v>
      </c>
      <c r="I30" s="19" t="s">
        <v>188</v>
      </c>
      <c r="J30" s="19" t="s">
        <v>188</v>
      </c>
      <c r="K30" s="19" t="s">
        <v>188</v>
      </c>
      <c r="L30" s="19" t="s">
        <v>188</v>
      </c>
    </row>
    <row r="31" spans="2:12" ht="18" thickBot="1" x14ac:dyDescent="0.25">
      <c r="B31" s="6"/>
      <c r="C31" s="20"/>
      <c r="D31" s="23"/>
      <c r="E31" s="23"/>
      <c r="F31" s="23"/>
      <c r="G31" s="23"/>
      <c r="H31" s="23"/>
      <c r="I31" s="23"/>
      <c r="J31" s="6"/>
      <c r="K31" s="23"/>
      <c r="L31" s="23"/>
    </row>
    <row r="32" spans="2:12" x14ac:dyDescent="0.2">
      <c r="C32" s="4" t="s">
        <v>187</v>
      </c>
    </row>
    <row r="34" spans="2:12" ht="18" thickBot="1" x14ac:dyDescent="0.25">
      <c r="B34" s="6"/>
      <c r="C34" s="6"/>
      <c r="D34" s="29" t="s">
        <v>221</v>
      </c>
      <c r="E34" s="6"/>
      <c r="F34" s="6"/>
      <c r="G34" s="6"/>
      <c r="H34" s="6"/>
      <c r="I34" s="6"/>
      <c r="J34" s="6"/>
      <c r="K34" s="6"/>
      <c r="L34" s="6"/>
    </row>
    <row r="35" spans="2:12" x14ac:dyDescent="0.2">
      <c r="C35" s="12"/>
      <c r="D35" s="10"/>
      <c r="E35" s="10"/>
      <c r="F35" s="36" t="s">
        <v>210</v>
      </c>
      <c r="G35" s="10"/>
      <c r="H35" s="10"/>
      <c r="I35" s="12"/>
      <c r="J35" s="26" t="s">
        <v>220</v>
      </c>
      <c r="K35" s="10"/>
      <c r="L35" s="10"/>
    </row>
    <row r="36" spans="2:12" x14ac:dyDescent="0.2">
      <c r="B36" s="4" t="s">
        <v>208</v>
      </c>
      <c r="C36" s="9" t="s">
        <v>79</v>
      </c>
      <c r="D36" s="12"/>
      <c r="E36" s="12"/>
      <c r="F36" s="12"/>
      <c r="G36" s="12"/>
      <c r="H36" s="12"/>
      <c r="I36" s="9" t="s">
        <v>207</v>
      </c>
      <c r="J36" s="26" t="s">
        <v>209</v>
      </c>
      <c r="K36" s="12"/>
      <c r="L36" s="12"/>
    </row>
    <row r="37" spans="2:12" x14ac:dyDescent="0.2">
      <c r="B37" s="10"/>
      <c r="C37" s="17"/>
      <c r="D37" s="11" t="s">
        <v>205</v>
      </c>
      <c r="E37" s="11" t="s">
        <v>204</v>
      </c>
      <c r="F37" s="11" t="s">
        <v>203</v>
      </c>
      <c r="G37" s="11" t="s">
        <v>202</v>
      </c>
      <c r="H37" s="11" t="s">
        <v>201</v>
      </c>
      <c r="I37" s="17"/>
      <c r="J37" s="11" t="s">
        <v>206</v>
      </c>
      <c r="K37" s="11" t="s">
        <v>200</v>
      </c>
      <c r="L37" s="11" t="s">
        <v>199</v>
      </c>
    </row>
    <row r="38" spans="2:12" x14ac:dyDescent="0.2">
      <c r="C38" s="33" t="s">
        <v>198</v>
      </c>
      <c r="D38" s="32" t="s">
        <v>198</v>
      </c>
      <c r="E38" s="32" t="s">
        <v>198</v>
      </c>
      <c r="F38" s="32" t="s">
        <v>198</v>
      </c>
      <c r="G38" s="32" t="s">
        <v>198</v>
      </c>
      <c r="H38" s="32" t="s">
        <v>198</v>
      </c>
      <c r="I38" s="32" t="s">
        <v>177</v>
      </c>
      <c r="J38" s="32" t="s">
        <v>177</v>
      </c>
      <c r="K38" s="32" t="s">
        <v>177</v>
      </c>
      <c r="L38" s="32" t="s">
        <v>177</v>
      </c>
    </row>
    <row r="39" spans="2:12" x14ac:dyDescent="0.2">
      <c r="B39" s="4" t="s">
        <v>197</v>
      </c>
      <c r="C39" s="13">
        <f>SUM(D39:H39)</f>
        <v>12</v>
      </c>
      <c r="D39" s="15">
        <v>1</v>
      </c>
      <c r="E39" s="15">
        <v>5</v>
      </c>
      <c r="F39" s="19" t="s">
        <v>188</v>
      </c>
      <c r="G39" s="15">
        <v>6</v>
      </c>
      <c r="H39" s="19" t="s">
        <v>188</v>
      </c>
      <c r="I39" s="15">
        <v>655</v>
      </c>
      <c r="J39" s="14">
        <f>K39+L39</f>
        <v>377</v>
      </c>
      <c r="K39" s="15">
        <v>219</v>
      </c>
      <c r="L39" s="15">
        <v>158</v>
      </c>
    </row>
    <row r="40" spans="2:12" x14ac:dyDescent="0.2">
      <c r="B40" s="4" t="s">
        <v>196</v>
      </c>
      <c r="C40" s="13">
        <f>SUM(D40:H40)</f>
        <v>11</v>
      </c>
      <c r="D40" s="19" t="s">
        <v>188</v>
      </c>
      <c r="E40" s="15">
        <v>5</v>
      </c>
      <c r="F40" s="19" t="s">
        <v>188</v>
      </c>
      <c r="G40" s="15">
        <v>5</v>
      </c>
      <c r="H40" s="15">
        <v>1</v>
      </c>
      <c r="I40" s="15">
        <v>495</v>
      </c>
      <c r="J40" s="14">
        <f>K40+L40</f>
        <v>385</v>
      </c>
      <c r="K40" s="15">
        <v>221</v>
      </c>
      <c r="L40" s="15">
        <v>164</v>
      </c>
    </row>
    <row r="41" spans="2:12" x14ac:dyDescent="0.2">
      <c r="B41" s="4" t="s">
        <v>195</v>
      </c>
      <c r="C41" s="13">
        <f>SUM(D41:H41)</f>
        <v>11</v>
      </c>
      <c r="D41" s="19" t="s">
        <v>188</v>
      </c>
      <c r="E41" s="15">
        <v>5</v>
      </c>
      <c r="F41" s="19" t="s">
        <v>188</v>
      </c>
      <c r="G41" s="15">
        <v>5</v>
      </c>
      <c r="H41" s="15">
        <v>1</v>
      </c>
      <c r="I41" s="15">
        <v>495</v>
      </c>
      <c r="J41" s="14">
        <f>K41+L41</f>
        <v>360</v>
      </c>
      <c r="K41" s="15">
        <v>203</v>
      </c>
      <c r="L41" s="15">
        <v>157</v>
      </c>
    </row>
    <row r="42" spans="2:12" x14ac:dyDescent="0.2">
      <c r="B42" s="4" t="s">
        <v>194</v>
      </c>
      <c r="C42" s="13">
        <f>SUM(D42:H42)</f>
        <v>12</v>
      </c>
      <c r="D42" s="19" t="s">
        <v>188</v>
      </c>
      <c r="E42" s="15">
        <v>5</v>
      </c>
      <c r="F42" s="19" t="s">
        <v>188</v>
      </c>
      <c r="G42" s="15">
        <v>7</v>
      </c>
      <c r="H42" s="19" t="s">
        <v>188</v>
      </c>
      <c r="I42" s="15">
        <v>515</v>
      </c>
      <c r="J42" s="14">
        <f>K42+L42</f>
        <v>393</v>
      </c>
      <c r="K42" s="15">
        <v>230</v>
      </c>
      <c r="L42" s="15">
        <v>163</v>
      </c>
    </row>
    <row r="43" spans="2:12" x14ac:dyDescent="0.2">
      <c r="B43" s="4" t="s">
        <v>193</v>
      </c>
      <c r="C43" s="13">
        <f>SUM(D43:H43)</f>
        <v>12</v>
      </c>
      <c r="D43" s="19" t="s">
        <v>188</v>
      </c>
      <c r="E43" s="15">
        <v>5</v>
      </c>
      <c r="F43" s="19" t="s">
        <v>188</v>
      </c>
      <c r="G43" s="15">
        <v>7</v>
      </c>
      <c r="H43" s="19" t="s">
        <v>188</v>
      </c>
      <c r="I43" s="15">
        <v>515</v>
      </c>
      <c r="J43" s="14">
        <f>K43+L43</f>
        <v>405</v>
      </c>
      <c r="K43" s="15">
        <v>242</v>
      </c>
      <c r="L43" s="15">
        <v>163</v>
      </c>
    </row>
    <row r="44" spans="2:12" x14ac:dyDescent="0.2">
      <c r="B44" s="4" t="s">
        <v>192</v>
      </c>
      <c r="C44" s="13">
        <f>SUM(D44:H44)</f>
        <v>12</v>
      </c>
      <c r="D44" s="19" t="s">
        <v>188</v>
      </c>
      <c r="E44" s="15">
        <v>5</v>
      </c>
      <c r="F44" s="19" t="s">
        <v>188</v>
      </c>
      <c r="G44" s="15">
        <v>7</v>
      </c>
      <c r="H44" s="19" t="s">
        <v>188</v>
      </c>
      <c r="I44" s="15">
        <v>515</v>
      </c>
      <c r="J44" s="14">
        <f>K44+L44</f>
        <v>403</v>
      </c>
      <c r="K44" s="15">
        <v>232</v>
      </c>
      <c r="L44" s="15">
        <v>171</v>
      </c>
    </row>
    <row r="45" spans="2:12" x14ac:dyDescent="0.2">
      <c r="B45" s="1" t="s">
        <v>191</v>
      </c>
      <c r="C45" s="3">
        <f>SUM(C47:C53)</f>
        <v>12</v>
      </c>
      <c r="D45" s="35" t="s">
        <v>188</v>
      </c>
      <c r="E45" s="2">
        <f>SUM(E47:E53)</f>
        <v>6</v>
      </c>
      <c r="F45" s="35" t="s">
        <v>188</v>
      </c>
      <c r="G45" s="2">
        <f>SUM(G47:G53)</f>
        <v>6</v>
      </c>
      <c r="H45" s="35" t="s">
        <v>188</v>
      </c>
      <c r="I45" s="2">
        <f>SUM(I47:I53)</f>
        <v>515</v>
      </c>
      <c r="J45" s="2">
        <f>SUM(J47:J53)</f>
        <v>411</v>
      </c>
      <c r="K45" s="2">
        <f>SUM(K47:K53)</f>
        <v>245</v>
      </c>
      <c r="L45" s="2">
        <f>SUM(L47:L53)</f>
        <v>166</v>
      </c>
    </row>
    <row r="46" spans="2:12" x14ac:dyDescent="0.2">
      <c r="C46" s="12"/>
      <c r="D46" s="15"/>
      <c r="E46" s="15"/>
      <c r="F46" s="15"/>
      <c r="G46" s="15"/>
      <c r="H46" s="15"/>
      <c r="I46" s="15"/>
      <c r="J46" s="15"/>
      <c r="K46" s="15"/>
      <c r="L46" s="15"/>
    </row>
    <row r="47" spans="2:12" x14ac:dyDescent="0.2">
      <c r="B47" s="4" t="s">
        <v>219</v>
      </c>
      <c r="C47" s="13">
        <f>SUM(D47:H47)</f>
        <v>2</v>
      </c>
      <c r="D47" s="19" t="s">
        <v>188</v>
      </c>
      <c r="E47" s="15">
        <v>2</v>
      </c>
      <c r="F47" s="19" t="s">
        <v>188</v>
      </c>
      <c r="G47" s="19" t="s">
        <v>188</v>
      </c>
      <c r="H47" s="19" t="s">
        <v>188</v>
      </c>
      <c r="I47" s="15">
        <v>130</v>
      </c>
      <c r="J47" s="14">
        <f>K47+L47</f>
        <v>78</v>
      </c>
      <c r="K47" s="15">
        <v>61</v>
      </c>
      <c r="L47" s="15">
        <v>17</v>
      </c>
    </row>
    <row r="48" spans="2:12" x14ac:dyDescent="0.2">
      <c r="B48" s="4" t="s">
        <v>218</v>
      </c>
      <c r="C48" s="13">
        <f>SUM(D48:H48)</f>
        <v>3</v>
      </c>
      <c r="D48" s="19" t="s">
        <v>188</v>
      </c>
      <c r="E48" s="19" t="s">
        <v>188</v>
      </c>
      <c r="F48" s="19" t="s">
        <v>188</v>
      </c>
      <c r="G48" s="15">
        <v>3</v>
      </c>
      <c r="H48" s="19" t="s">
        <v>188</v>
      </c>
      <c r="I48" s="15">
        <v>95</v>
      </c>
      <c r="J48" s="14">
        <f>K48+L48</f>
        <v>83</v>
      </c>
      <c r="K48" s="15">
        <v>66</v>
      </c>
      <c r="L48" s="15">
        <v>17</v>
      </c>
    </row>
    <row r="49" spans="2:12" x14ac:dyDescent="0.2">
      <c r="B49" s="4" t="s">
        <v>217</v>
      </c>
      <c r="C49" s="13">
        <f>SUM(D49:H49)</f>
        <v>1</v>
      </c>
      <c r="D49" s="19" t="s">
        <v>188</v>
      </c>
      <c r="E49" s="15">
        <v>1</v>
      </c>
      <c r="F49" s="19" t="s">
        <v>188</v>
      </c>
      <c r="G49" s="19" t="s">
        <v>188</v>
      </c>
      <c r="H49" s="19" t="s">
        <v>188</v>
      </c>
      <c r="I49" s="15">
        <v>10</v>
      </c>
      <c r="J49" s="19" t="s">
        <v>188</v>
      </c>
      <c r="K49" s="19" t="s">
        <v>188</v>
      </c>
      <c r="L49" s="19" t="s">
        <v>188</v>
      </c>
    </row>
    <row r="50" spans="2:12" x14ac:dyDescent="0.2">
      <c r="B50" s="4" t="s">
        <v>216</v>
      </c>
      <c r="C50" s="13">
        <f>SUM(D50:H50)</f>
        <v>1</v>
      </c>
      <c r="D50" s="19" t="s">
        <v>188</v>
      </c>
      <c r="E50" s="15">
        <v>1</v>
      </c>
      <c r="F50" s="19" t="s">
        <v>188</v>
      </c>
      <c r="G50" s="19" t="s">
        <v>188</v>
      </c>
      <c r="H50" s="19" t="s">
        <v>188</v>
      </c>
      <c r="I50" s="15">
        <v>10</v>
      </c>
      <c r="J50" s="19" t="s">
        <v>188</v>
      </c>
      <c r="K50" s="19" t="s">
        <v>188</v>
      </c>
      <c r="L50" s="19" t="s">
        <v>188</v>
      </c>
    </row>
    <row r="51" spans="2:12" x14ac:dyDescent="0.2">
      <c r="B51" s="4" t="s">
        <v>215</v>
      </c>
      <c r="C51" s="13">
        <f>SUM(D51:H51)</f>
        <v>1</v>
      </c>
      <c r="D51" s="19" t="s">
        <v>188</v>
      </c>
      <c r="E51" s="19" t="s">
        <v>188</v>
      </c>
      <c r="F51" s="19" t="s">
        <v>188</v>
      </c>
      <c r="G51" s="15">
        <v>1</v>
      </c>
      <c r="H51" s="19" t="s">
        <v>188</v>
      </c>
      <c r="I51" s="15">
        <v>50</v>
      </c>
      <c r="J51" s="14">
        <f>K51+L51</f>
        <v>32</v>
      </c>
      <c r="K51" s="15">
        <v>12</v>
      </c>
      <c r="L51" s="15">
        <v>20</v>
      </c>
    </row>
    <row r="52" spans="2:12" x14ac:dyDescent="0.2">
      <c r="B52" s="4" t="s">
        <v>214</v>
      </c>
      <c r="C52" s="13">
        <f>SUM(D52:H52)</f>
        <v>1</v>
      </c>
      <c r="D52" s="19" t="s">
        <v>188</v>
      </c>
      <c r="E52" s="15">
        <v>1</v>
      </c>
      <c r="F52" s="19" t="s">
        <v>188</v>
      </c>
      <c r="G52" s="19" t="s">
        <v>188</v>
      </c>
      <c r="H52" s="19" t="s">
        <v>188</v>
      </c>
      <c r="I52" s="15">
        <v>40</v>
      </c>
      <c r="J52" s="14">
        <f>K52+L52</f>
        <v>39</v>
      </c>
      <c r="K52" s="15">
        <v>16</v>
      </c>
      <c r="L52" s="15">
        <v>23</v>
      </c>
    </row>
    <row r="53" spans="2:12" x14ac:dyDescent="0.2">
      <c r="B53" s="4" t="s">
        <v>213</v>
      </c>
      <c r="C53" s="13">
        <f>SUM(D53:H53)</f>
        <v>3</v>
      </c>
      <c r="D53" s="19" t="s">
        <v>188</v>
      </c>
      <c r="E53" s="15">
        <v>1</v>
      </c>
      <c r="F53" s="19" t="s">
        <v>188</v>
      </c>
      <c r="G53" s="15">
        <v>2</v>
      </c>
      <c r="H53" s="19" t="s">
        <v>188</v>
      </c>
      <c r="I53" s="15">
        <v>180</v>
      </c>
      <c r="J53" s="14">
        <f>K53+L53</f>
        <v>179</v>
      </c>
      <c r="K53" s="15">
        <v>90</v>
      </c>
      <c r="L53" s="15">
        <v>89</v>
      </c>
    </row>
    <row r="54" spans="2:12" ht="18" thickBot="1" x14ac:dyDescent="0.25">
      <c r="B54" s="6"/>
      <c r="C54" s="20"/>
      <c r="D54" s="23"/>
      <c r="E54" s="23"/>
      <c r="F54" s="23"/>
      <c r="G54" s="23"/>
      <c r="H54" s="23"/>
      <c r="I54" s="6"/>
      <c r="J54" s="6"/>
      <c r="K54" s="23"/>
      <c r="L54" s="23"/>
    </row>
    <row r="55" spans="2:12" x14ac:dyDescent="0.2">
      <c r="C55" s="4" t="s">
        <v>187</v>
      </c>
      <c r="H55" s="4" t="s">
        <v>212</v>
      </c>
    </row>
    <row r="57" spans="2:12" ht="18" thickBot="1" x14ac:dyDescent="0.25">
      <c r="B57" s="6"/>
      <c r="C57" s="6"/>
      <c r="D57" s="29" t="s">
        <v>211</v>
      </c>
      <c r="E57" s="6"/>
      <c r="F57" s="6"/>
      <c r="G57" s="6"/>
      <c r="H57" s="6"/>
      <c r="I57" s="6"/>
      <c r="J57" s="6"/>
      <c r="K57" s="6"/>
      <c r="L57" s="6"/>
    </row>
    <row r="58" spans="2:12" x14ac:dyDescent="0.2">
      <c r="C58" s="12"/>
      <c r="D58" s="10"/>
      <c r="E58" s="10"/>
      <c r="F58" s="36" t="s">
        <v>210</v>
      </c>
      <c r="G58" s="10"/>
      <c r="H58" s="10"/>
      <c r="I58" s="12"/>
      <c r="J58" s="12"/>
      <c r="K58" s="28" t="s">
        <v>209</v>
      </c>
      <c r="L58" s="10"/>
    </row>
    <row r="59" spans="2:12" x14ac:dyDescent="0.2">
      <c r="B59" s="4" t="s">
        <v>208</v>
      </c>
      <c r="C59" s="9" t="s">
        <v>79</v>
      </c>
      <c r="D59" s="12"/>
      <c r="E59" s="12"/>
      <c r="F59" s="12"/>
      <c r="G59" s="12"/>
      <c r="H59" s="12"/>
      <c r="I59" s="9" t="s">
        <v>207</v>
      </c>
      <c r="J59" s="9" t="s">
        <v>206</v>
      </c>
      <c r="K59" s="12"/>
      <c r="L59" s="12"/>
    </row>
    <row r="60" spans="2:12" x14ac:dyDescent="0.2">
      <c r="B60" s="10"/>
      <c r="C60" s="17"/>
      <c r="D60" s="11" t="s">
        <v>205</v>
      </c>
      <c r="E60" s="11" t="s">
        <v>204</v>
      </c>
      <c r="F60" s="11" t="s">
        <v>203</v>
      </c>
      <c r="G60" s="11" t="s">
        <v>202</v>
      </c>
      <c r="H60" s="11" t="s">
        <v>201</v>
      </c>
      <c r="I60" s="17"/>
      <c r="J60" s="17"/>
      <c r="K60" s="11" t="s">
        <v>200</v>
      </c>
      <c r="L60" s="11" t="s">
        <v>199</v>
      </c>
    </row>
    <row r="61" spans="2:12" x14ac:dyDescent="0.2">
      <c r="C61" s="33" t="s">
        <v>198</v>
      </c>
      <c r="D61" s="32" t="s">
        <v>198</v>
      </c>
      <c r="E61" s="32" t="s">
        <v>198</v>
      </c>
      <c r="F61" s="32" t="s">
        <v>198</v>
      </c>
      <c r="G61" s="32" t="s">
        <v>198</v>
      </c>
      <c r="H61" s="32" t="s">
        <v>198</v>
      </c>
      <c r="I61" s="32" t="s">
        <v>177</v>
      </c>
      <c r="J61" s="32" t="s">
        <v>177</v>
      </c>
      <c r="K61" s="32" t="s">
        <v>177</v>
      </c>
      <c r="L61" s="32" t="s">
        <v>177</v>
      </c>
    </row>
    <row r="62" spans="2:12" x14ac:dyDescent="0.2">
      <c r="B62" s="4" t="s">
        <v>197</v>
      </c>
      <c r="C62" s="13">
        <f>SUM(D62:H62)</f>
        <v>21</v>
      </c>
      <c r="D62" s="19" t="s">
        <v>188</v>
      </c>
      <c r="E62" s="15">
        <v>4</v>
      </c>
      <c r="F62" s="19" t="s">
        <v>188</v>
      </c>
      <c r="G62" s="15">
        <v>17</v>
      </c>
      <c r="H62" s="19" t="s">
        <v>188</v>
      </c>
      <c r="I62" s="15">
        <v>945</v>
      </c>
      <c r="J62" s="14">
        <f>K62+L62</f>
        <v>915</v>
      </c>
      <c r="K62" s="15">
        <v>552</v>
      </c>
      <c r="L62" s="15">
        <v>363</v>
      </c>
    </row>
    <row r="63" spans="2:12" x14ac:dyDescent="0.2">
      <c r="B63" s="4" t="s">
        <v>196</v>
      </c>
      <c r="C63" s="13">
        <f>SUM(D63:H63)</f>
        <v>23</v>
      </c>
      <c r="D63" s="19" t="s">
        <v>188</v>
      </c>
      <c r="E63" s="15">
        <v>4</v>
      </c>
      <c r="F63" s="19" t="s">
        <v>188</v>
      </c>
      <c r="G63" s="15">
        <v>19</v>
      </c>
      <c r="H63" s="19" t="s">
        <v>188</v>
      </c>
      <c r="I63" s="15">
        <v>1078</v>
      </c>
      <c r="J63" s="14">
        <f>K63+L63</f>
        <v>1050</v>
      </c>
      <c r="K63" s="15">
        <v>638</v>
      </c>
      <c r="L63" s="15">
        <v>412</v>
      </c>
    </row>
    <row r="64" spans="2:12" x14ac:dyDescent="0.2">
      <c r="B64" s="4" t="s">
        <v>195</v>
      </c>
      <c r="C64" s="13">
        <f>SUM(D64:H64)</f>
        <v>24</v>
      </c>
      <c r="D64" s="19" t="s">
        <v>188</v>
      </c>
      <c r="E64" s="15">
        <v>4</v>
      </c>
      <c r="F64" s="19" t="s">
        <v>188</v>
      </c>
      <c r="G64" s="15">
        <v>20</v>
      </c>
      <c r="H64" s="19" t="s">
        <v>188</v>
      </c>
      <c r="I64" s="15">
        <v>1146</v>
      </c>
      <c r="J64" s="14">
        <f>K64+L64</f>
        <v>1129</v>
      </c>
      <c r="K64" s="15">
        <v>699</v>
      </c>
      <c r="L64" s="15">
        <v>430</v>
      </c>
    </row>
    <row r="65" spans="1:12" x14ac:dyDescent="0.2">
      <c r="B65" s="4" t="s">
        <v>194</v>
      </c>
      <c r="C65" s="13">
        <f>SUM(D65:H65)</f>
        <v>27</v>
      </c>
      <c r="D65" s="19" t="s">
        <v>188</v>
      </c>
      <c r="E65" s="15">
        <v>4</v>
      </c>
      <c r="F65" s="19" t="s">
        <v>188</v>
      </c>
      <c r="G65" s="15">
        <v>23</v>
      </c>
      <c r="H65" s="19" t="s">
        <v>188</v>
      </c>
      <c r="I65" s="15">
        <v>1261</v>
      </c>
      <c r="J65" s="14">
        <f>K65+L65</f>
        <v>1243</v>
      </c>
      <c r="K65" s="15">
        <v>754</v>
      </c>
      <c r="L65" s="15">
        <v>489</v>
      </c>
    </row>
    <row r="66" spans="1:12" x14ac:dyDescent="0.2">
      <c r="B66" s="4" t="s">
        <v>193</v>
      </c>
      <c r="C66" s="13">
        <f>SUM(D66:H66)</f>
        <v>28</v>
      </c>
      <c r="D66" s="19" t="s">
        <v>188</v>
      </c>
      <c r="E66" s="15">
        <v>4</v>
      </c>
      <c r="F66" s="19" t="s">
        <v>188</v>
      </c>
      <c r="G66" s="15">
        <v>24</v>
      </c>
      <c r="H66" s="19" t="s">
        <v>188</v>
      </c>
      <c r="I66" s="15">
        <v>1291</v>
      </c>
      <c r="J66" s="14">
        <f>K66+L66</f>
        <v>1277</v>
      </c>
      <c r="K66" s="15">
        <v>769</v>
      </c>
      <c r="L66" s="15">
        <v>508</v>
      </c>
    </row>
    <row r="67" spans="1:12" x14ac:dyDescent="0.2">
      <c r="B67" s="4" t="s">
        <v>192</v>
      </c>
      <c r="C67" s="13">
        <f>SUM(D67:H67)</f>
        <v>30</v>
      </c>
      <c r="D67" s="19" t="s">
        <v>188</v>
      </c>
      <c r="E67" s="15">
        <v>4</v>
      </c>
      <c r="F67" s="19" t="s">
        <v>188</v>
      </c>
      <c r="G67" s="15">
        <v>26</v>
      </c>
      <c r="H67" s="19" t="s">
        <v>188</v>
      </c>
      <c r="I67" s="15">
        <v>1336</v>
      </c>
      <c r="J67" s="14">
        <f>K67+L67</f>
        <v>1317</v>
      </c>
      <c r="K67" s="15">
        <v>787</v>
      </c>
      <c r="L67" s="15">
        <v>530</v>
      </c>
    </row>
    <row r="68" spans="1:12" x14ac:dyDescent="0.2">
      <c r="B68" s="1" t="s">
        <v>191</v>
      </c>
      <c r="C68" s="3">
        <f>C70+C71</f>
        <v>32</v>
      </c>
      <c r="D68" s="35" t="s">
        <v>188</v>
      </c>
      <c r="E68" s="2">
        <f>E70+E71</f>
        <v>4</v>
      </c>
      <c r="F68" s="35" t="s">
        <v>188</v>
      </c>
      <c r="G68" s="2">
        <f>G70+G71</f>
        <v>28</v>
      </c>
      <c r="H68" s="35" t="s">
        <v>188</v>
      </c>
      <c r="I68" s="2">
        <f>I70+I71</f>
        <v>1406</v>
      </c>
      <c r="J68" s="2">
        <f>J70+J71</f>
        <v>1370</v>
      </c>
      <c r="K68" s="2">
        <f>K70+K71</f>
        <v>818</v>
      </c>
      <c r="L68" s="2">
        <f>L70+L71</f>
        <v>552</v>
      </c>
    </row>
    <row r="69" spans="1:12" x14ac:dyDescent="0.2">
      <c r="C69" s="12"/>
      <c r="D69" s="15"/>
      <c r="E69" s="15"/>
      <c r="F69" s="15"/>
      <c r="G69" s="15"/>
      <c r="H69" s="15"/>
      <c r="I69" s="15"/>
      <c r="K69" s="15"/>
      <c r="L69" s="15"/>
    </row>
    <row r="70" spans="1:12" x14ac:dyDescent="0.2">
      <c r="B70" s="4" t="s">
        <v>190</v>
      </c>
      <c r="C70" s="13">
        <f>SUM(D70:H70)</f>
        <v>13</v>
      </c>
      <c r="D70" s="19" t="s">
        <v>188</v>
      </c>
      <c r="E70" s="15">
        <v>3</v>
      </c>
      <c r="F70" s="19" t="s">
        <v>188</v>
      </c>
      <c r="G70" s="15">
        <v>10</v>
      </c>
      <c r="H70" s="19" t="s">
        <v>188</v>
      </c>
      <c r="I70" s="15">
        <v>778</v>
      </c>
      <c r="J70" s="14">
        <f>K70+L70</f>
        <v>778</v>
      </c>
      <c r="K70" s="15">
        <v>477</v>
      </c>
      <c r="L70" s="15">
        <v>301</v>
      </c>
    </row>
    <row r="71" spans="1:12" x14ac:dyDescent="0.2">
      <c r="B71" s="4" t="s">
        <v>189</v>
      </c>
      <c r="C71" s="13">
        <f>SUM(D71:H71)</f>
        <v>19</v>
      </c>
      <c r="D71" s="19" t="s">
        <v>188</v>
      </c>
      <c r="E71" s="15">
        <v>1</v>
      </c>
      <c r="F71" s="19" t="s">
        <v>188</v>
      </c>
      <c r="G71" s="15">
        <v>18</v>
      </c>
      <c r="H71" s="19" t="s">
        <v>188</v>
      </c>
      <c r="I71" s="15">
        <v>628</v>
      </c>
      <c r="J71" s="14">
        <f>K71+L71</f>
        <v>592</v>
      </c>
      <c r="K71" s="15">
        <v>341</v>
      </c>
      <c r="L71" s="15">
        <v>251</v>
      </c>
    </row>
    <row r="72" spans="1:12" ht="18" thickBot="1" x14ac:dyDescent="0.25">
      <c r="B72" s="6"/>
      <c r="C72" s="20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C73" s="4" t="s">
        <v>187</v>
      </c>
    </row>
    <row r="74" spans="1:12" x14ac:dyDescent="0.2">
      <c r="A74" s="4"/>
    </row>
  </sheetData>
  <phoneticPr fontId="4"/>
  <pageMargins left="0.4" right="0.37" top="0.56999999999999995" bottom="0.56000000000000005" header="0.51200000000000001" footer="0.51200000000000001"/>
  <pageSetup paperSize="12" scale="7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5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7.69921875" style="5" customWidth="1"/>
    <col min="3" max="3" width="9.69921875" style="5" customWidth="1"/>
    <col min="4" max="6" width="8.69921875" style="5"/>
    <col min="7" max="8" width="7.69921875" style="5" customWidth="1"/>
    <col min="9" max="10" width="9.69921875" style="5" customWidth="1"/>
    <col min="11" max="16384" width="8.69921875" style="5"/>
  </cols>
  <sheetData>
    <row r="1" spans="1:12" x14ac:dyDescent="0.2">
      <c r="A1" s="4"/>
    </row>
    <row r="6" spans="1:12" x14ac:dyDescent="0.2">
      <c r="E6" s="1" t="s">
        <v>254</v>
      </c>
    </row>
    <row r="7" spans="1:12" ht="18" thickBot="1" x14ac:dyDescent="0.25">
      <c r="B7" s="6"/>
      <c r="C7" s="29" t="s">
        <v>253</v>
      </c>
      <c r="D7" s="6"/>
      <c r="E7" s="6"/>
      <c r="F7" s="6"/>
      <c r="G7" s="6"/>
      <c r="H7" s="6"/>
      <c r="I7" s="6"/>
      <c r="J7" s="6"/>
      <c r="K7" s="6"/>
      <c r="L7" s="6"/>
    </row>
    <row r="8" spans="1:12" x14ac:dyDescent="0.2">
      <c r="C8" s="12"/>
      <c r="D8" s="10"/>
      <c r="E8" s="10"/>
      <c r="F8" s="28" t="s">
        <v>252</v>
      </c>
      <c r="G8" s="10"/>
      <c r="H8" s="10"/>
      <c r="I8" s="12"/>
      <c r="J8" s="12"/>
      <c r="K8" s="10"/>
      <c r="L8" s="10"/>
    </row>
    <row r="9" spans="1:12" x14ac:dyDescent="0.2">
      <c r="B9" s="4" t="s">
        <v>208</v>
      </c>
      <c r="C9" s="9" t="s">
        <v>251</v>
      </c>
      <c r="D9" s="12"/>
      <c r="E9" s="12"/>
      <c r="F9" s="12"/>
      <c r="G9" s="12"/>
      <c r="H9" s="12"/>
      <c r="I9" s="9" t="s">
        <v>250</v>
      </c>
      <c r="J9" s="9" t="s">
        <v>209</v>
      </c>
      <c r="K9" s="12"/>
      <c r="L9" s="12"/>
    </row>
    <row r="10" spans="1:12" x14ac:dyDescent="0.2">
      <c r="B10" s="10"/>
      <c r="C10" s="17"/>
      <c r="D10" s="11" t="s">
        <v>205</v>
      </c>
      <c r="E10" s="11" t="s">
        <v>204</v>
      </c>
      <c r="F10" s="11" t="s">
        <v>203</v>
      </c>
      <c r="G10" s="11" t="s">
        <v>202</v>
      </c>
      <c r="H10" s="25" t="s">
        <v>249</v>
      </c>
      <c r="I10" s="17"/>
      <c r="J10" s="25" t="s">
        <v>206</v>
      </c>
      <c r="K10" s="11" t="s">
        <v>200</v>
      </c>
      <c r="L10" s="11" t="s">
        <v>199</v>
      </c>
    </row>
    <row r="11" spans="1:12" x14ac:dyDescent="0.2">
      <c r="C11" s="33" t="s">
        <v>198</v>
      </c>
      <c r="D11" s="32" t="s">
        <v>198</v>
      </c>
      <c r="E11" s="32" t="s">
        <v>198</v>
      </c>
      <c r="F11" s="32" t="s">
        <v>198</v>
      </c>
      <c r="G11" s="32" t="s">
        <v>198</v>
      </c>
      <c r="H11" s="32" t="s">
        <v>198</v>
      </c>
      <c r="I11" s="32" t="s">
        <v>177</v>
      </c>
      <c r="J11" s="32" t="s">
        <v>177</v>
      </c>
      <c r="K11" s="32" t="s">
        <v>177</v>
      </c>
      <c r="L11" s="32" t="s">
        <v>177</v>
      </c>
    </row>
    <row r="12" spans="1:12" x14ac:dyDescent="0.2">
      <c r="B12" s="4" t="s">
        <v>197</v>
      </c>
      <c r="C12" s="13">
        <f>SUM(D12:H12)</f>
        <v>57</v>
      </c>
      <c r="D12" s="19" t="s">
        <v>238</v>
      </c>
      <c r="E12" s="15">
        <v>1</v>
      </c>
      <c r="F12" s="15">
        <v>21</v>
      </c>
      <c r="G12" s="15">
        <v>34</v>
      </c>
      <c r="H12" s="15">
        <v>1</v>
      </c>
      <c r="I12" s="15">
        <v>3815</v>
      </c>
      <c r="J12" s="14">
        <f>K12+L12</f>
        <v>3493</v>
      </c>
      <c r="K12" s="15">
        <v>848</v>
      </c>
      <c r="L12" s="15">
        <v>2645</v>
      </c>
    </row>
    <row r="13" spans="1:12" x14ac:dyDescent="0.2">
      <c r="B13" s="4" t="s">
        <v>248</v>
      </c>
      <c r="C13" s="13">
        <f>SUM(D13:H13)</f>
        <v>59</v>
      </c>
      <c r="D13" s="19" t="s">
        <v>238</v>
      </c>
      <c r="E13" s="15">
        <v>1</v>
      </c>
      <c r="F13" s="15">
        <v>21</v>
      </c>
      <c r="G13" s="15">
        <v>36</v>
      </c>
      <c r="H13" s="15">
        <v>1</v>
      </c>
      <c r="I13" s="15">
        <v>3915</v>
      </c>
      <c r="J13" s="14">
        <f>K13+L13</f>
        <v>3777</v>
      </c>
      <c r="K13" s="15">
        <v>963</v>
      </c>
      <c r="L13" s="15">
        <v>2814</v>
      </c>
    </row>
    <row r="14" spans="1:12" x14ac:dyDescent="0.2">
      <c r="B14" s="4" t="s">
        <v>247</v>
      </c>
      <c r="C14" s="13">
        <f>SUM(D14:H14)</f>
        <v>64</v>
      </c>
      <c r="D14" s="19" t="s">
        <v>238</v>
      </c>
      <c r="E14" s="15">
        <v>1</v>
      </c>
      <c r="F14" s="15">
        <v>21</v>
      </c>
      <c r="G14" s="15">
        <v>41</v>
      </c>
      <c r="H14" s="15">
        <v>1</v>
      </c>
      <c r="I14" s="15">
        <v>4156</v>
      </c>
      <c r="J14" s="14">
        <f>K14+L14</f>
        <v>3949</v>
      </c>
      <c r="K14" s="15">
        <v>859</v>
      </c>
      <c r="L14" s="15">
        <v>3090</v>
      </c>
    </row>
    <row r="15" spans="1:12" x14ac:dyDescent="0.2">
      <c r="B15" s="4" t="s">
        <v>246</v>
      </c>
      <c r="C15" s="13">
        <f>SUM(D15:H15)</f>
        <v>67</v>
      </c>
      <c r="D15" s="19" t="s">
        <v>238</v>
      </c>
      <c r="E15" s="15">
        <v>1</v>
      </c>
      <c r="F15" s="15">
        <v>21</v>
      </c>
      <c r="G15" s="15">
        <v>44</v>
      </c>
      <c r="H15" s="15">
        <v>1</v>
      </c>
      <c r="I15" s="15">
        <v>4276</v>
      </c>
      <c r="J15" s="14">
        <f>K15+L15</f>
        <v>4106</v>
      </c>
      <c r="K15" s="15">
        <v>893</v>
      </c>
      <c r="L15" s="15">
        <v>3213</v>
      </c>
    </row>
    <row r="16" spans="1:12" x14ac:dyDescent="0.2">
      <c r="B16" s="4" t="s">
        <v>245</v>
      </c>
      <c r="C16" s="13">
        <f>SUM(D16:H16)</f>
        <v>74</v>
      </c>
      <c r="D16" s="19" t="s">
        <v>238</v>
      </c>
      <c r="E16" s="15">
        <v>1</v>
      </c>
      <c r="F16" s="15">
        <v>22</v>
      </c>
      <c r="G16" s="15">
        <v>50</v>
      </c>
      <c r="H16" s="15">
        <v>1</v>
      </c>
      <c r="I16" s="15">
        <v>4597</v>
      </c>
      <c r="J16" s="14">
        <f>K16+L16</f>
        <v>4325</v>
      </c>
      <c r="K16" s="15">
        <v>937</v>
      </c>
      <c r="L16" s="15">
        <v>3388</v>
      </c>
    </row>
    <row r="17" spans="2:12" x14ac:dyDescent="0.2">
      <c r="B17" s="4" t="s">
        <v>244</v>
      </c>
      <c r="C17" s="13">
        <f>SUM(D17:H17)</f>
        <v>77</v>
      </c>
      <c r="D17" s="19" t="s">
        <v>238</v>
      </c>
      <c r="E17" s="15">
        <v>1</v>
      </c>
      <c r="F17" s="15">
        <v>23</v>
      </c>
      <c r="G17" s="15">
        <v>52</v>
      </c>
      <c r="H17" s="15">
        <v>1</v>
      </c>
      <c r="I17" s="15">
        <v>4757</v>
      </c>
      <c r="J17" s="14">
        <f>K17+L17</f>
        <v>4420</v>
      </c>
      <c r="K17" s="15">
        <v>927</v>
      </c>
      <c r="L17" s="15">
        <v>3493</v>
      </c>
    </row>
    <row r="18" spans="2:12" x14ac:dyDescent="0.2">
      <c r="B18" s="1" t="s">
        <v>243</v>
      </c>
      <c r="C18" s="3">
        <f>SUM(D18:H18)</f>
        <v>79</v>
      </c>
      <c r="D18" s="39" t="s">
        <v>238</v>
      </c>
      <c r="E18" s="2">
        <f>E20+E21+E22+E23</f>
        <v>1</v>
      </c>
      <c r="F18" s="2">
        <f>F20+F21+F22+F23</f>
        <v>23</v>
      </c>
      <c r="G18" s="2">
        <f>G20+G21+G22+G23</f>
        <v>54</v>
      </c>
      <c r="H18" s="2">
        <f>H20+H21+H22+H23</f>
        <v>1</v>
      </c>
      <c r="I18" s="2">
        <f>I20+I21+I22+I23</f>
        <v>4847</v>
      </c>
      <c r="J18" s="2">
        <f>J20+J21+J22+J23</f>
        <v>4612</v>
      </c>
      <c r="K18" s="2">
        <f>K20+K21+K22+K23</f>
        <v>973</v>
      </c>
      <c r="L18" s="2">
        <f>L20+L21+L22+L23</f>
        <v>3639</v>
      </c>
    </row>
    <row r="19" spans="2:12" x14ac:dyDescent="0.2">
      <c r="C19" s="12"/>
      <c r="D19" s="15"/>
      <c r="E19" s="15"/>
      <c r="F19" s="15"/>
      <c r="G19" s="15"/>
      <c r="H19" s="15"/>
      <c r="I19" s="15"/>
      <c r="K19" s="15"/>
      <c r="L19" s="15"/>
    </row>
    <row r="20" spans="2:12" x14ac:dyDescent="0.2">
      <c r="B20" s="4" t="s">
        <v>242</v>
      </c>
      <c r="C20" s="13">
        <f>SUM(D20:H20)</f>
        <v>14</v>
      </c>
      <c r="D20" s="19" t="s">
        <v>238</v>
      </c>
      <c r="E20" s="19" t="s">
        <v>238</v>
      </c>
      <c r="F20" s="15">
        <v>11</v>
      </c>
      <c r="G20" s="15">
        <v>3</v>
      </c>
      <c r="H20" s="19" t="s">
        <v>238</v>
      </c>
      <c r="I20" s="15">
        <v>960</v>
      </c>
      <c r="J20" s="14">
        <f>K20+L20</f>
        <v>898</v>
      </c>
      <c r="K20" s="15">
        <v>268</v>
      </c>
      <c r="L20" s="15">
        <v>630</v>
      </c>
    </row>
    <row r="21" spans="2:12" x14ac:dyDescent="0.2">
      <c r="B21" s="4" t="s">
        <v>241</v>
      </c>
      <c r="C21" s="13">
        <f>SUM(D21:H21)</f>
        <v>56</v>
      </c>
      <c r="D21" s="19" t="s">
        <v>238</v>
      </c>
      <c r="E21" s="19" t="s">
        <v>238</v>
      </c>
      <c r="F21" s="15">
        <v>11</v>
      </c>
      <c r="G21" s="15">
        <v>45</v>
      </c>
      <c r="H21" s="19" t="s">
        <v>238</v>
      </c>
      <c r="I21" s="15">
        <v>3485</v>
      </c>
      <c r="J21" s="14">
        <f>K21+L21</f>
        <v>3439</v>
      </c>
      <c r="K21" s="15">
        <v>640</v>
      </c>
      <c r="L21" s="15">
        <v>2799</v>
      </c>
    </row>
    <row r="22" spans="2:12" x14ac:dyDescent="0.2">
      <c r="B22" s="4" t="s">
        <v>240</v>
      </c>
      <c r="C22" s="13">
        <f>SUM(D22:H22)</f>
        <v>8</v>
      </c>
      <c r="D22" s="19" t="s">
        <v>238</v>
      </c>
      <c r="E22" s="15">
        <v>1</v>
      </c>
      <c r="F22" s="15">
        <v>1</v>
      </c>
      <c r="G22" s="15">
        <v>6</v>
      </c>
      <c r="H22" s="19" t="s">
        <v>238</v>
      </c>
      <c r="I22" s="15">
        <v>312</v>
      </c>
      <c r="J22" s="14">
        <f>K22+L22</f>
        <v>275</v>
      </c>
      <c r="K22" s="15">
        <v>65</v>
      </c>
      <c r="L22" s="15">
        <v>210</v>
      </c>
    </row>
    <row r="23" spans="2:12" x14ac:dyDescent="0.2">
      <c r="B23" s="4" t="s">
        <v>239</v>
      </c>
      <c r="C23" s="13">
        <f>SUM(D23:H23)</f>
        <v>1</v>
      </c>
      <c r="D23" s="19" t="s">
        <v>238</v>
      </c>
      <c r="E23" s="19" t="s">
        <v>238</v>
      </c>
      <c r="F23" s="19" t="s">
        <v>238</v>
      </c>
      <c r="G23" s="19" t="s">
        <v>238</v>
      </c>
      <c r="H23" s="15">
        <v>1</v>
      </c>
      <c r="I23" s="15">
        <v>90</v>
      </c>
      <c r="J23" s="19" t="s">
        <v>238</v>
      </c>
      <c r="K23" s="19" t="s">
        <v>238</v>
      </c>
      <c r="L23" s="19" t="s">
        <v>238</v>
      </c>
    </row>
    <row r="24" spans="2:12" ht="18" thickBot="1" x14ac:dyDescent="0.25">
      <c r="B24" s="6"/>
      <c r="C24" s="20"/>
      <c r="D24" s="23"/>
      <c r="E24" s="23"/>
      <c r="F24" s="23"/>
      <c r="G24" s="23"/>
      <c r="H24" s="23"/>
      <c r="I24" s="23"/>
      <c r="J24" s="23"/>
      <c r="K24" s="23"/>
      <c r="L24" s="23"/>
    </row>
    <row r="25" spans="2:12" x14ac:dyDescent="0.2">
      <c r="C25" s="4" t="s">
        <v>237</v>
      </c>
    </row>
  </sheetData>
  <phoneticPr fontId="4"/>
  <pageMargins left="0.4" right="0.5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3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7.69921875" style="5" customWidth="1"/>
    <col min="3" max="3" width="9.69921875" style="5" customWidth="1"/>
    <col min="4" max="6" width="8.69921875" style="5"/>
    <col min="7" max="8" width="7.69921875" style="5" customWidth="1"/>
    <col min="9" max="10" width="9.69921875" style="5" customWidth="1"/>
    <col min="11" max="16384" width="8.69921875" style="5"/>
  </cols>
  <sheetData>
    <row r="1" spans="1:12" x14ac:dyDescent="0.2">
      <c r="A1" s="4"/>
    </row>
    <row r="6" spans="1:12" x14ac:dyDescent="0.2">
      <c r="E6" s="1" t="s">
        <v>254</v>
      </c>
    </row>
    <row r="7" spans="1:12" ht="18" thickBot="1" x14ac:dyDescent="0.25">
      <c r="B7" s="6"/>
      <c r="C7" s="29" t="s">
        <v>280</v>
      </c>
      <c r="D7" s="6"/>
      <c r="E7" s="6"/>
      <c r="F7" s="6"/>
      <c r="G7" s="6"/>
      <c r="H7" s="6"/>
      <c r="I7" s="6"/>
      <c r="J7" s="6"/>
      <c r="K7" s="6"/>
      <c r="L7" s="6"/>
    </row>
    <row r="8" spans="1:12" x14ac:dyDescent="0.2">
      <c r="C8" s="12"/>
      <c r="D8" s="10"/>
      <c r="E8" s="10"/>
      <c r="F8" s="28" t="s">
        <v>252</v>
      </c>
      <c r="G8" s="10"/>
      <c r="H8" s="10"/>
      <c r="I8" s="9" t="s">
        <v>279</v>
      </c>
      <c r="J8" s="9" t="s">
        <v>279</v>
      </c>
      <c r="K8" s="10"/>
      <c r="L8" s="10"/>
    </row>
    <row r="9" spans="1:12" x14ac:dyDescent="0.2">
      <c r="B9" s="4" t="s">
        <v>208</v>
      </c>
      <c r="C9" s="9" t="s">
        <v>278</v>
      </c>
      <c r="D9" s="12"/>
      <c r="E9" s="12"/>
      <c r="F9" s="12"/>
      <c r="G9" s="12"/>
      <c r="H9" s="12"/>
      <c r="I9" s="9" t="s">
        <v>277</v>
      </c>
      <c r="J9" s="9" t="s">
        <v>276</v>
      </c>
      <c r="K9" s="12"/>
      <c r="L9" s="12"/>
    </row>
    <row r="10" spans="1:12" x14ac:dyDescent="0.2">
      <c r="B10" s="10"/>
      <c r="C10" s="17"/>
      <c r="D10" s="11" t="s">
        <v>205</v>
      </c>
      <c r="E10" s="11" t="s">
        <v>204</v>
      </c>
      <c r="F10" s="25" t="s">
        <v>275</v>
      </c>
      <c r="G10" s="25" t="s">
        <v>274</v>
      </c>
      <c r="H10" s="25" t="s">
        <v>273</v>
      </c>
      <c r="I10" s="17"/>
      <c r="J10" s="25" t="s">
        <v>272</v>
      </c>
      <c r="K10" s="11" t="s">
        <v>200</v>
      </c>
      <c r="L10" s="11" t="s">
        <v>199</v>
      </c>
    </row>
    <row r="11" spans="1:12" x14ac:dyDescent="0.2">
      <c r="C11" s="33" t="s">
        <v>198</v>
      </c>
      <c r="D11" s="32" t="s">
        <v>198</v>
      </c>
      <c r="E11" s="32" t="s">
        <v>198</v>
      </c>
      <c r="F11" s="32" t="s">
        <v>198</v>
      </c>
      <c r="G11" s="32" t="s">
        <v>198</v>
      </c>
      <c r="H11" s="32" t="s">
        <v>198</v>
      </c>
      <c r="I11" s="32" t="s">
        <v>177</v>
      </c>
      <c r="J11" s="32" t="s">
        <v>177</v>
      </c>
      <c r="K11" s="32" t="s">
        <v>177</v>
      </c>
      <c r="L11" s="32" t="s">
        <v>177</v>
      </c>
    </row>
    <row r="12" spans="1:12" x14ac:dyDescent="0.2">
      <c r="B12" s="4" t="s">
        <v>197</v>
      </c>
      <c r="C12" s="13">
        <f>SUM(D12:H12)</f>
        <v>372</v>
      </c>
      <c r="D12" s="19" t="s">
        <v>259</v>
      </c>
      <c r="E12" s="15">
        <v>4</v>
      </c>
      <c r="F12" s="15">
        <v>294</v>
      </c>
      <c r="G12" s="15">
        <v>57</v>
      </c>
      <c r="H12" s="15">
        <v>17</v>
      </c>
      <c r="I12" s="15">
        <v>23551</v>
      </c>
      <c r="J12" s="15">
        <v>19050</v>
      </c>
      <c r="K12" s="19" t="s">
        <v>266</v>
      </c>
      <c r="L12" s="19" t="s">
        <v>266</v>
      </c>
    </row>
    <row r="13" spans="1:12" x14ac:dyDescent="0.2">
      <c r="B13" s="4" t="s">
        <v>248</v>
      </c>
      <c r="C13" s="13">
        <f>SUM(D13:H13)</f>
        <v>382</v>
      </c>
      <c r="D13" s="19" t="s">
        <v>259</v>
      </c>
      <c r="E13" s="15">
        <v>3</v>
      </c>
      <c r="F13" s="15">
        <v>310</v>
      </c>
      <c r="G13" s="15">
        <v>59</v>
      </c>
      <c r="H13" s="15">
        <v>10</v>
      </c>
      <c r="I13" s="15">
        <v>23581</v>
      </c>
      <c r="J13" s="15">
        <v>19325</v>
      </c>
      <c r="K13" s="19" t="s">
        <v>266</v>
      </c>
      <c r="L13" s="19" t="s">
        <v>266</v>
      </c>
    </row>
    <row r="14" spans="1:12" x14ac:dyDescent="0.2">
      <c r="B14" s="4" t="s">
        <v>247</v>
      </c>
      <c r="C14" s="13">
        <f>SUM(D14:H14)</f>
        <v>380</v>
      </c>
      <c r="D14" s="19" t="s">
        <v>259</v>
      </c>
      <c r="E14" s="15">
        <v>3</v>
      </c>
      <c r="F14" s="15">
        <v>308</v>
      </c>
      <c r="G14" s="15">
        <v>59</v>
      </c>
      <c r="H14" s="15">
        <v>10</v>
      </c>
      <c r="I14" s="15">
        <v>23376</v>
      </c>
      <c r="J14" s="15">
        <v>18919</v>
      </c>
      <c r="K14" s="19" t="s">
        <v>266</v>
      </c>
      <c r="L14" s="19" t="s">
        <v>266</v>
      </c>
    </row>
    <row r="15" spans="1:12" x14ac:dyDescent="0.2">
      <c r="B15" s="4" t="s">
        <v>246</v>
      </c>
      <c r="C15" s="13">
        <f>SUM(D15:H15)</f>
        <v>433</v>
      </c>
      <c r="D15" s="19" t="s">
        <v>259</v>
      </c>
      <c r="E15" s="15">
        <v>3</v>
      </c>
      <c r="F15" s="15">
        <v>361</v>
      </c>
      <c r="G15" s="15">
        <v>59</v>
      </c>
      <c r="H15" s="15">
        <v>10</v>
      </c>
      <c r="I15" s="15">
        <v>25371</v>
      </c>
      <c r="J15" s="15">
        <v>19746</v>
      </c>
      <c r="K15" s="19" t="s">
        <v>266</v>
      </c>
      <c r="L15" s="19" t="s">
        <v>266</v>
      </c>
    </row>
    <row r="16" spans="1:12" x14ac:dyDescent="0.2">
      <c r="B16" s="4" t="s">
        <v>245</v>
      </c>
      <c r="C16" s="13">
        <f>SUM(D16:H16)</f>
        <v>419</v>
      </c>
      <c r="D16" s="19" t="s">
        <v>259</v>
      </c>
      <c r="E16" s="15">
        <v>3</v>
      </c>
      <c r="F16" s="15">
        <v>347</v>
      </c>
      <c r="G16" s="15">
        <v>59</v>
      </c>
      <c r="H16" s="15">
        <v>10</v>
      </c>
      <c r="I16" s="15">
        <v>25136</v>
      </c>
      <c r="J16" s="15">
        <v>19292</v>
      </c>
      <c r="K16" s="19" t="s">
        <v>266</v>
      </c>
      <c r="L16" s="19" t="s">
        <v>266</v>
      </c>
    </row>
    <row r="17" spans="2:12" x14ac:dyDescent="0.2">
      <c r="B17" s="4" t="s">
        <v>244</v>
      </c>
      <c r="C17" s="13">
        <f>SUM(D17:H17)</f>
        <v>419</v>
      </c>
      <c r="D17" s="19" t="s">
        <v>259</v>
      </c>
      <c r="E17" s="15">
        <v>3</v>
      </c>
      <c r="F17" s="15">
        <v>344</v>
      </c>
      <c r="G17" s="15">
        <v>61</v>
      </c>
      <c r="H17" s="15">
        <v>11</v>
      </c>
      <c r="I17" s="15">
        <v>25281</v>
      </c>
      <c r="J17" s="15">
        <v>20015</v>
      </c>
      <c r="K17" s="19" t="s">
        <v>266</v>
      </c>
      <c r="L17" s="19" t="s">
        <v>266</v>
      </c>
    </row>
    <row r="18" spans="2:12" x14ac:dyDescent="0.2">
      <c r="B18" s="1" t="s">
        <v>243</v>
      </c>
      <c r="C18" s="3">
        <f>SUM(C20:C30)</f>
        <v>428</v>
      </c>
      <c r="D18" s="37" t="s">
        <v>259</v>
      </c>
      <c r="E18" s="2">
        <f>SUM(E20:E30)</f>
        <v>3</v>
      </c>
      <c r="F18" s="2">
        <f>SUM(F20:F30)</f>
        <v>348</v>
      </c>
      <c r="G18" s="2">
        <f>SUM(G20:G30)</f>
        <v>67</v>
      </c>
      <c r="H18" s="2">
        <f>SUM(H20:H30)</f>
        <v>10</v>
      </c>
      <c r="I18" s="2">
        <f>SUM(I20:I30)</f>
        <v>25176</v>
      </c>
      <c r="J18" s="2">
        <f>SUM(J20:J30)</f>
        <v>18197</v>
      </c>
      <c r="K18" s="37" t="s">
        <v>271</v>
      </c>
      <c r="L18" s="37" t="s">
        <v>271</v>
      </c>
    </row>
    <row r="19" spans="2:12" x14ac:dyDescent="0.2">
      <c r="C19" s="12"/>
      <c r="D19" s="15"/>
      <c r="E19" s="15"/>
      <c r="F19" s="15"/>
      <c r="G19" s="15"/>
      <c r="H19" s="15"/>
      <c r="I19" s="15"/>
      <c r="K19" s="15"/>
      <c r="L19" s="15"/>
    </row>
    <row r="20" spans="2:12" x14ac:dyDescent="0.2">
      <c r="B20" s="4" t="s">
        <v>270</v>
      </c>
      <c r="C20" s="13">
        <f>SUM(D20:H20)</f>
        <v>12</v>
      </c>
      <c r="D20" s="40" t="s">
        <v>258</v>
      </c>
      <c r="E20" s="40" t="s">
        <v>258</v>
      </c>
      <c r="F20" s="41">
        <v>8</v>
      </c>
      <c r="G20" s="41">
        <v>2</v>
      </c>
      <c r="H20" s="41">
        <v>2</v>
      </c>
      <c r="I20" s="41">
        <v>91</v>
      </c>
      <c r="J20" s="40" t="s">
        <v>259</v>
      </c>
      <c r="K20" s="40" t="s">
        <v>259</v>
      </c>
      <c r="L20" s="40" t="s">
        <v>259</v>
      </c>
    </row>
    <row r="21" spans="2:12" x14ac:dyDescent="0.2">
      <c r="B21" s="4" t="s">
        <v>269</v>
      </c>
      <c r="C21" s="13">
        <f>SUM(D21:H21)</f>
        <v>1</v>
      </c>
      <c r="D21" s="40" t="s">
        <v>258</v>
      </c>
      <c r="E21" s="40" t="s">
        <v>258</v>
      </c>
      <c r="F21" s="40" t="s">
        <v>258</v>
      </c>
      <c r="G21" s="41">
        <v>1</v>
      </c>
      <c r="H21" s="40" t="s">
        <v>258</v>
      </c>
      <c r="I21" s="41">
        <v>40</v>
      </c>
      <c r="J21" s="41">
        <v>24</v>
      </c>
      <c r="K21" s="41">
        <v>11</v>
      </c>
      <c r="L21" s="41">
        <v>13</v>
      </c>
    </row>
    <row r="22" spans="2:12" x14ac:dyDescent="0.2">
      <c r="B22" s="4" t="s">
        <v>268</v>
      </c>
      <c r="C22" s="13">
        <f>SUM(D22:H22)</f>
        <v>5</v>
      </c>
      <c r="D22" s="40" t="s">
        <v>258</v>
      </c>
      <c r="E22" s="41">
        <v>2</v>
      </c>
      <c r="F22" s="41">
        <v>1</v>
      </c>
      <c r="G22" s="40" t="s">
        <v>258</v>
      </c>
      <c r="H22" s="41">
        <v>2</v>
      </c>
      <c r="I22" s="41">
        <v>120</v>
      </c>
      <c r="J22" s="41">
        <v>82</v>
      </c>
      <c r="K22" s="19" t="s">
        <v>266</v>
      </c>
      <c r="L22" s="19" t="s">
        <v>266</v>
      </c>
    </row>
    <row r="23" spans="2:12" x14ac:dyDescent="0.2">
      <c r="B23" s="4" t="s">
        <v>267</v>
      </c>
      <c r="C23" s="13">
        <f>SUM(D23:H23)</f>
        <v>283</v>
      </c>
      <c r="D23" s="40" t="s">
        <v>258</v>
      </c>
      <c r="E23" s="40" t="s">
        <v>258</v>
      </c>
      <c r="F23" s="41">
        <v>219</v>
      </c>
      <c r="G23" s="41">
        <v>58</v>
      </c>
      <c r="H23" s="41">
        <v>6</v>
      </c>
      <c r="I23" s="41">
        <v>24505</v>
      </c>
      <c r="J23" s="41">
        <v>17738</v>
      </c>
      <c r="K23" s="19" t="s">
        <v>266</v>
      </c>
      <c r="L23" s="19" t="s">
        <v>266</v>
      </c>
    </row>
    <row r="24" spans="2:12" x14ac:dyDescent="0.2">
      <c r="B24" s="4" t="s">
        <v>265</v>
      </c>
      <c r="C24" s="13">
        <f>SUM(D24:H24)</f>
        <v>7</v>
      </c>
      <c r="D24" s="40" t="s">
        <v>258</v>
      </c>
      <c r="E24" s="40" t="s">
        <v>258</v>
      </c>
      <c r="F24" s="41">
        <v>1</v>
      </c>
      <c r="G24" s="41">
        <v>6</v>
      </c>
      <c r="H24" s="40" t="s">
        <v>258</v>
      </c>
      <c r="I24" s="41">
        <v>370</v>
      </c>
      <c r="J24" s="41">
        <v>322</v>
      </c>
      <c r="K24" s="41">
        <v>172</v>
      </c>
      <c r="L24" s="41">
        <v>150</v>
      </c>
    </row>
    <row r="25" spans="2:12" x14ac:dyDescent="0.2">
      <c r="B25" s="4" t="s">
        <v>264</v>
      </c>
      <c r="C25" s="13">
        <f>SUM(D25:H25)</f>
        <v>1</v>
      </c>
      <c r="D25" s="40" t="s">
        <v>258</v>
      </c>
      <c r="E25" s="41">
        <v>1</v>
      </c>
      <c r="F25" s="40" t="s">
        <v>258</v>
      </c>
      <c r="G25" s="40" t="s">
        <v>258</v>
      </c>
      <c r="H25" s="40" t="s">
        <v>258</v>
      </c>
      <c r="I25" s="41">
        <v>50</v>
      </c>
      <c r="J25" s="41">
        <v>31</v>
      </c>
      <c r="K25" s="41">
        <v>19</v>
      </c>
      <c r="L25" s="41">
        <v>12</v>
      </c>
    </row>
    <row r="26" spans="2:12" x14ac:dyDescent="0.2">
      <c r="C26" s="12"/>
      <c r="D26" s="41"/>
      <c r="E26" s="41"/>
      <c r="F26" s="41"/>
      <c r="G26" s="41"/>
      <c r="H26" s="41"/>
      <c r="I26" s="41"/>
      <c r="J26" s="41"/>
      <c r="K26" s="41"/>
      <c r="L26" s="41"/>
    </row>
    <row r="27" spans="2:12" x14ac:dyDescent="0.2">
      <c r="B27" s="4" t="s">
        <v>263</v>
      </c>
      <c r="C27" s="13">
        <f>SUM(D27:H27)</f>
        <v>119</v>
      </c>
      <c r="D27" s="40" t="s">
        <v>258</v>
      </c>
      <c r="E27" s="40" t="s">
        <v>258</v>
      </c>
      <c r="F27" s="41">
        <v>119</v>
      </c>
      <c r="G27" s="40" t="s">
        <v>258</v>
      </c>
      <c r="H27" s="40" t="s">
        <v>258</v>
      </c>
      <c r="I27" s="40" t="s">
        <v>258</v>
      </c>
      <c r="J27" s="40" t="s">
        <v>258</v>
      </c>
      <c r="K27" s="40" t="s">
        <v>258</v>
      </c>
      <c r="L27" s="40" t="s">
        <v>258</v>
      </c>
    </row>
    <row r="28" spans="2:12" x14ac:dyDescent="0.2">
      <c r="B28" s="4" t="s">
        <v>262</v>
      </c>
      <c r="C28" s="33" t="s">
        <v>259</v>
      </c>
      <c r="D28" s="40" t="s">
        <v>258</v>
      </c>
      <c r="E28" s="40" t="s">
        <v>258</v>
      </c>
      <c r="F28" s="40" t="s">
        <v>258</v>
      </c>
      <c r="G28" s="40" t="s">
        <v>258</v>
      </c>
      <c r="H28" s="40" t="s">
        <v>258</v>
      </c>
      <c r="I28" s="40" t="s">
        <v>258</v>
      </c>
      <c r="J28" s="40" t="s">
        <v>258</v>
      </c>
      <c r="K28" s="40" t="s">
        <v>258</v>
      </c>
      <c r="L28" s="40" t="s">
        <v>258</v>
      </c>
    </row>
    <row r="29" spans="2:12" x14ac:dyDescent="0.2">
      <c r="B29" s="4" t="s">
        <v>261</v>
      </c>
      <c r="C29" s="33" t="s">
        <v>259</v>
      </c>
      <c r="D29" s="40" t="s">
        <v>258</v>
      </c>
      <c r="E29" s="40" t="s">
        <v>258</v>
      </c>
      <c r="F29" s="40" t="s">
        <v>258</v>
      </c>
      <c r="G29" s="40" t="s">
        <v>258</v>
      </c>
      <c r="H29" s="40" t="s">
        <v>258</v>
      </c>
      <c r="I29" s="40" t="s">
        <v>258</v>
      </c>
      <c r="J29" s="40" t="s">
        <v>258</v>
      </c>
      <c r="K29" s="40" t="s">
        <v>258</v>
      </c>
      <c r="L29" s="40" t="s">
        <v>258</v>
      </c>
    </row>
    <row r="30" spans="2:12" x14ac:dyDescent="0.2">
      <c r="B30" s="4" t="s">
        <v>260</v>
      </c>
      <c r="C30" s="33" t="s">
        <v>259</v>
      </c>
      <c r="D30" s="40" t="s">
        <v>258</v>
      </c>
      <c r="E30" s="40" t="s">
        <v>258</v>
      </c>
      <c r="F30" s="40" t="s">
        <v>258</v>
      </c>
      <c r="G30" s="40" t="s">
        <v>258</v>
      </c>
      <c r="H30" s="40" t="s">
        <v>258</v>
      </c>
      <c r="I30" s="40" t="s">
        <v>258</v>
      </c>
      <c r="J30" s="40" t="s">
        <v>258</v>
      </c>
      <c r="K30" s="40" t="s">
        <v>258</v>
      </c>
      <c r="L30" s="40" t="s">
        <v>258</v>
      </c>
    </row>
    <row r="31" spans="2:12" ht="18" thickBot="1" x14ac:dyDescent="0.25">
      <c r="B31" s="6"/>
      <c r="C31" s="20"/>
      <c r="D31" s="23"/>
      <c r="E31" s="23"/>
      <c r="F31" s="23"/>
      <c r="G31" s="23"/>
      <c r="H31" s="23"/>
      <c r="I31" s="23"/>
      <c r="J31" s="23"/>
      <c r="K31" s="23"/>
      <c r="L31" s="23"/>
    </row>
    <row r="32" spans="2:12" x14ac:dyDescent="0.2">
      <c r="B32" s="4" t="s">
        <v>257</v>
      </c>
      <c r="D32" s="4" t="s">
        <v>256</v>
      </c>
    </row>
    <row r="33" spans="4:4" x14ac:dyDescent="0.2">
      <c r="D33" s="4" t="s">
        <v>255</v>
      </c>
    </row>
  </sheetData>
  <phoneticPr fontId="4"/>
  <pageMargins left="0.4" right="0.5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5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7.69921875" style="5" customWidth="1"/>
    <col min="3" max="3" width="9.69921875" style="5" customWidth="1"/>
    <col min="4" max="6" width="8.69921875" style="5"/>
    <col min="7" max="8" width="7.69921875" style="5" customWidth="1"/>
    <col min="9" max="10" width="9.69921875" style="5" customWidth="1"/>
    <col min="11" max="16384" width="8.69921875" style="5"/>
  </cols>
  <sheetData>
    <row r="1" spans="1:12" x14ac:dyDescent="0.2">
      <c r="A1" s="4"/>
    </row>
    <row r="6" spans="1:12" x14ac:dyDescent="0.2">
      <c r="E6" s="1" t="s">
        <v>254</v>
      </c>
    </row>
    <row r="7" spans="1:12" ht="18" thickBot="1" x14ac:dyDescent="0.25">
      <c r="B7" s="6"/>
      <c r="C7" s="29" t="s">
        <v>290</v>
      </c>
      <c r="D7" s="6"/>
      <c r="E7" s="6"/>
      <c r="F7" s="6"/>
      <c r="G7" s="6"/>
      <c r="H7" s="6"/>
      <c r="I7" s="6"/>
      <c r="J7" s="6"/>
      <c r="K7" s="6"/>
      <c r="L7" s="6"/>
    </row>
    <row r="8" spans="1:12" x14ac:dyDescent="0.2">
      <c r="C8" s="12"/>
      <c r="D8" s="10"/>
      <c r="E8" s="10"/>
      <c r="F8" s="28" t="s">
        <v>252</v>
      </c>
      <c r="G8" s="10"/>
      <c r="H8" s="10"/>
      <c r="I8" s="12"/>
      <c r="J8" s="12"/>
      <c r="K8" s="10"/>
      <c r="L8" s="10"/>
    </row>
    <row r="9" spans="1:12" x14ac:dyDescent="0.2">
      <c r="B9" s="4" t="s">
        <v>208</v>
      </c>
      <c r="C9" s="9" t="s">
        <v>286</v>
      </c>
      <c r="D9" s="12"/>
      <c r="E9" s="12"/>
      <c r="F9" s="12"/>
      <c r="G9" s="12"/>
      <c r="H9" s="12"/>
      <c r="I9" s="9" t="s">
        <v>289</v>
      </c>
      <c r="J9" s="9" t="s">
        <v>288</v>
      </c>
      <c r="K9" s="12"/>
      <c r="L9" s="12"/>
    </row>
    <row r="10" spans="1:12" x14ac:dyDescent="0.2">
      <c r="B10" s="10"/>
      <c r="C10" s="17"/>
      <c r="D10" s="11" t="s">
        <v>205</v>
      </c>
      <c r="E10" s="11" t="s">
        <v>204</v>
      </c>
      <c r="F10" s="11" t="s">
        <v>203</v>
      </c>
      <c r="G10" s="11" t="s">
        <v>202</v>
      </c>
      <c r="H10" s="25" t="s">
        <v>287</v>
      </c>
      <c r="I10" s="17"/>
      <c r="J10" s="25" t="s">
        <v>286</v>
      </c>
      <c r="K10" s="11" t="s">
        <v>200</v>
      </c>
      <c r="L10" s="11" t="s">
        <v>199</v>
      </c>
    </row>
    <row r="11" spans="1:12" x14ac:dyDescent="0.2">
      <c r="C11" s="33" t="s">
        <v>198</v>
      </c>
      <c r="D11" s="32" t="s">
        <v>198</v>
      </c>
      <c r="E11" s="32" t="s">
        <v>198</v>
      </c>
      <c r="F11" s="32" t="s">
        <v>198</v>
      </c>
      <c r="G11" s="32" t="s">
        <v>198</v>
      </c>
      <c r="H11" s="32" t="s">
        <v>198</v>
      </c>
      <c r="I11" s="32" t="s">
        <v>285</v>
      </c>
      <c r="J11" s="32" t="s">
        <v>177</v>
      </c>
      <c r="K11" s="32" t="s">
        <v>177</v>
      </c>
      <c r="L11" s="32" t="s">
        <v>177</v>
      </c>
    </row>
    <row r="12" spans="1:12" x14ac:dyDescent="0.2">
      <c r="B12" s="4" t="s">
        <v>197</v>
      </c>
      <c r="C12" s="13">
        <f>SUM(D12:H12)</f>
        <v>4</v>
      </c>
      <c r="D12" s="19" t="s">
        <v>282</v>
      </c>
      <c r="E12" s="19" t="s">
        <v>282</v>
      </c>
      <c r="F12" s="15">
        <v>1</v>
      </c>
      <c r="G12" s="15">
        <v>3</v>
      </c>
      <c r="H12" s="19" t="s">
        <v>282</v>
      </c>
      <c r="I12" s="15">
        <v>250</v>
      </c>
      <c r="J12" s="14">
        <f>K12+L12</f>
        <v>239</v>
      </c>
      <c r="K12" s="15">
        <v>127</v>
      </c>
      <c r="L12" s="15">
        <v>112</v>
      </c>
    </row>
    <row r="13" spans="1:12" x14ac:dyDescent="0.2">
      <c r="B13" s="4" t="s">
        <v>248</v>
      </c>
      <c r="C13" s="13">
        <f>SUM(D13:H13)</f>
        <v>4</v>
      </c>
      <c r="D13" s="19" t="s">
        <v>282</v>
      </c>
      <c r="E13" s="19" t="s">
        <v>282</v>
      </c>
      <c r="F13" s="15">
        <v>1</v>
      </c>
      <c r="G13" s="15">
        <v>3</v>
      </c>
      <c r="H13" s="19" t="s">
        <v>282</v>
      </c>
      <c r="I13" s="15">
        <v>250</v>
      </c>
      <c r="J13" s="14">
        <f>K13+L13</f>
        <v>243</v>
      </c>
      <c r="K13" s="15">
        <v>130</v>
      </c>
      <c r="L13" s="15">
        <v>113</v>
      </c>
    </row>
    <row r="14" spans="1:12" x14ac:dyDescent="0.2">
      <c r="B14" s="4" t="s">
        <v>247</v>
      </c>
      <c r="C14" s="13">
        <f>SUM(D14:H14)</f>
        <v>4</v>
      </c>
      <c r="D14" s="19" t="s">
        <v>282</v>
      </c>
      <c r="E14" s="19" t="s">
        <v>282</v>
      </c>
      <c r="F14" s="15">
        <v>1</v>
      </c>
      <c r="G14" s="15">
        <v>3</v>
      </c>
      <c r="H14" s="19" t="s">
        <v>282</v>
      </c>
      <c r="I14" s="15">
        <v>589</v>
      </c>
      <c r="J14" s="14">
        <f>K14+L14</f>
        <v>233</v>
      </c>
      <c r="K14" s="15">
        <v>125</v>
      </c>
      <c r="L14" s="15">
        <v>108</v>
      </c>
    </row>
    <row r="15" spans="1:12" x14ac:dyDescent="0.2">
      <c r="B15" s="4" t="s">
        <v>246</v>
      </c>
      <c r="C15" s="13">
        <f>SUM(D15:H15)</f>
        <v>4</v>
      </c>
      <c r="D15" s="19" t="s">
        <v>282</v>
      </c>
      <c r="E15" s="19" t="s">
        <v>282</v>
      </c>
      <c r="F15" s="15">
        <v>1</v>
      </c>
      <c r="G15" s="15">
        <v>3</v>
      </c>
      <c r="H15" s="19" t="s">
        <v>282</v>
      </c>
      <c r="I15" s="15">
        <v>600</v>
      </c>
      <c r="J15" s="14">
        <f>K15+L15</f>
        <v>246</v>
      </c>
      <c r="K15" s="15">
        <v>135</v>
      </c>
      <c r="L15" s="15">
        <v>111</v>
      </c>
    </row>
    <row r="16" spans="1:12" x14ac:dyDescent="0.2">
      <c r="B16" s="4" t="s">
        <v>245</v>
      </c>
      <c r="C16" s="13">
        <f>SUM(D16:H16)</f>
        <v>4</v>
      </c>
      <c r="D16" s="19" t="s">
        <v>282</v>
      </c>
      <c r="E16" s="19" t="s">
        <v>282</v>
      </c>
      <c r="F16" s="15">
        <v>1</v>
      </c>
      <c r="G16" s="15">
        <v>3</v>
      </c>
      <c r="H16" s="19" t="s">
        <v>282</v>
      </c>
      <c r="I16" s="15">
        <v>600</v>
      </c>
      <c r="J16" s="14">
        <f>K16+L16</f>
        <v>241</v>
      </c>
      <c r="K16" s="15">
        <v>132</v>
      </c>
      <c r="L16" s="15">
        <v>109</v>
      </c>
    </row>
    <row r="17" spans="1:12" x14ac:dyDescent="0.2">
      <c r="B17" s="4" t="s">
        <v>244</v>
      </c>
      <c r="C17" s="13">
        <f>SUM(D17:H17)</f>
        <v>4</v>
      </c>
      <c r="D17" s="19" t="s">
        <v>282</v>
      </c>
      <c r="E17" s="19" t="s">
        <v>282</v>
      </c>
      <c r="F17" s="15">
        <v>1</v>
      </c>
      <c r="G17" s="15">
        <v>3</v>
      </c>
      <c r="H17" s="19" t="s">
        <v>282</v>
      </c>
      <c r="I17" s="15">
        <v>600</v>
      </c>
      <c r="J17" s="14">
        <f>K17+L17</f>
        <v>239</v>
      </c>
      <c r="K17" s="15">
        <v>132</v>
      </c>
      <c r="L17" s="15">
        <v>107</v>
      </c>
    </row>
    <row r="18" spans="1:12" x14ac:dyDescent="0.2">
      <c r="B18" s="1" t="s">
        <v>243</v>
      </c>
      <c r="C18" s="3">
        <f>C20+C21</f>
        <v>4</v>
      </c>
      <c r="D18" s="19" t="s">
        <v>282</v>
      </c>
      <c r="E18" s="19" t="s">
        <v>282</v>
      </c>
      <c r="F18" s="2">
        <f>F20+F21</f>
        <v>1</v>
      </c>
      <c r="G18" s="2">
        <f>G20+G21</f>
        <v>3</v>
      </c>
      <c r="H18" s="19" t="s">
        <v>282</v>
      </c>
      <c r="I18" s="2">
        <f>I20+I21</f>
        <v>600</v>
      </c>
      <c r="J18" s="2">
        <f>J20+J21</f>
        <v>237</v>
      </c>
      <c r="K18" s="2">
        <f>K20+K21</f>
        <v>133</v>
      </c>
      <c r="L18" s="2">
        <f>L20+L21</f>
        <v>104</v>
      </c>
    </row>
    <row r="19" spans="1:12" x14ac:dyDescent="0.2">
      <c r="C19" s="12"/>
      <c r="D19" s="15"/>
      <c r="E19" s="15"/>
      <c r="F19" s="15"/>
      <c r="G19" s="15"/>
      <c r="H19" s="15"/>
      <c r="I19" s="15"/>
      <c r="K19" s="15"/>
      <c r="L19" s="15"/>
    </row>
    <row r="20" spans="1:12" x14ac:dyDescent="0.2">
      <c r="B20" s="4" t="s">
        <v>284</v>
      </c>
      <c r="C20" s="13">
        <f>SUM(D20:H20)</f>
        <v>2</v>
      </c>
      <c r="D20" s="19" t="s">
        <v>282</v>
      </c>
      <c r="E20" s="19" t="s">
        <v>282</v>
      </c>
      <c r="F20" s="15">
        <v>1</v>
      </c>
      <c r="G20" s="15">
        <v>1</v>
      </c>
      <c r="H20" s="19" t="s">
        <v>282</v>
      </c>
      <c r="I20" s="15">
        <v>250</v>
      </c>
      <c r="J20" s="14">
        <f>K20+L20</f>
        <v>237</v>
      </c>
      <c r="K20" s="15">
        <v>133</v>
      </c>
      <c r="L20" s="15">
        <v>104</v>
      </c>
    </row>
    <row r="21" spans="1:12" x14ac:dyDescent="0.2">
      <c r="B21" s="4" t="s">
        <v>283</v>
      </c>
      <c r="C21" s="13">
        <f>SUM(D21:H21)</f>
        <v>2</v>
      </c>
      <c r="D21" s="19" t="s">
        <v>282</v>
      </c>
      <c r="E21" s="19" t="s">
        <v>282</v>
      </c>
      <c r="F21" s="19" t="s">
        <v>282</v>
      </c>
      <c r="G21" s="15">
        <v>2</v>
      </c>
      <c r="H21" s="19" t="s">
        <v>282</v>
      </c>
      <c r="I21" s="15">
        <v>350</v>
      </c>
      <c r="J21" s="19" t="s">
        <v>282</v>
      </c>
      <c r="K21" s="19" t="s">
        <v>282</v>
      </c>
      <c r="L21" s="19" t="s">
        <v>282</v>
      </c>
    </row>
    <row r="22" spans="1:12" ht="18" thickBot="1" x14ac:dyDescent="0.25">
      <c r="B22" s="22"/>
      <c r="C22" s="20"/>
      <c r="D22" s="22"/>
      <c r="E22" s="22"/>
      <c r="F22" s="6"/>
      <c r="G22" s="22"/>
      <c r="H22" s="22"/>
      <c r="I22" s="22"/>
      <c r="J22" s="22"/>
      <c r="K22" s="22"/>
      <c r="L22" s="22"/>
    </row>
    <row r="23" spans="1:12" x14ac:dyDescent="0.2">
      <c r="B23" s="2"/>
      <c r="C23" s="4" t="s">
        <v>63</v>
      </c>
      <c r="D23" s="2"/>
      <c r="E23" s="2"/>
      <c r="F23" s="4" t="s">
        <v>281</v>
      </c>
      <c r="G23" s="2"/>
      <c r="H23" s="2"/>
      <c r="I23" s="2"/>
      <c r="J23" s="2"/>
      <c r="K23" s="2"/>
      <c r="L23" s="2"/>
    </row>
    <row r="24" spans="1:12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phoneticPr fontId="4"/>
  <pageMargins left="0.4" right="0.54" top="0.56999999999999995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44</vt:i4>
      </vt:variant>
    </vt:vector>
  </HeadingPairs>
  <TitlesOfParts>
    <vt:vector size="66" baseType="lpstr">
      <vt:lpstr>S01社保</vt:lpstr>
      <vt:lpstr>S02社保</vt:lpstr>
      <vt:lpstr>S03生保</vt:lpstr>
      <vt:lpstr>S04生保</vt:lpstr>
      <vt:lpstr>S05町村</vt:lpstr>
      <vt:lpstr>S06A施設</vt:lpstr>
      <vt:lpstr>S06B施設</vt:lpstr>
      <vt:lpstr>S06C施設</vt:lpstr>
      <vt:lpstr>S06D施設</vt:lpstr>
      <vt:lpstr>S07手帳</vt:lpstr>
      <vt:lpstr>S08A適用</vt:lpstr>
      <vt:lpstr>S08B給付</vt:lpstr>
      <vt:lpstr>S08C～F</vt:lpstr>
      <vt:lpstr>S09国民</vt:lpstr>
      <vt:lpstr>S10厚生</vt:lpstr>
      <vt:lpstr>S11労災</vt:lpstr>
      <vt:lpstr>S12雇用</vt:lpstr>
      <vt:lpstr>S14船員</vt:lpstr>
      <vt:lpstr>S15組合</vt:lpstr>
      <vt:lpstr>S16町村</vt:lpstr>
      <vt:lpstr>S17厚生</vt:lpstr>
      <vt:lpstr>S18国保</vt:lpstr>
      <vt:lpstr>S01社保!Print_Area</vt:lpstr>
      <vt:lpstr>S02社保!Print_Area</vt:lpstr>
      <vt:lpstr>S03生保!Print_Area</vt:lpstr>
      <vt:lpstr>S04生保!Print_Area</vt:lpstr>
      <vt:lpstr>S05町村!Print_Area</vt:lpstr>
      <vt:lpstr>S06A施設!Print_Area</vt:lpstr>
      <vt:lpstr>S06B施設!Print_Area</vt:lpstr>
      <vt:lpstr>S06C施設!Print_Area</vt:lpstr>
      <vt:lpstr>S06D施設!Print_Area</vt:lpstr>
      <vt:lpstr>S07手帳!Print_Area</vt:lpstr>
      <vt:lpstr>S08A適用!Print_Area</vt:lpstr>
      <vt:lpstr>S08B給付!Print_Area</vt:lpstr>
      <vt:lpstr>'S08C～F'!Print_Area</vt:lpstr>
      <vt:lpstr>S09国民!Print_Area</vt:lpstr>
      <vt:lpstr>S10厚生!Print_Area</vt:lpstr>
      <vt:lpstr>S11労災!Print_Area</vt:lpstr>
      <vt:lpstr>S12雇用!Print_Area</vt:lpstr>
      <vt:lpstr>S14船員!Print_Area</vt:lpstr>
      <vt:lpstr>S15組合!Print_Area</vt:lpstr>
      <vt:lpstr>S16町村!Print_Area</vt:lpstr>
      <vt:lpstr>S17厚生!Print_Area</vt:lpstr>
      <vt:lpstr>S18国保!Print_Area</vt:lpstr>
      <vt:lpstr>S01社保!Print_Area_MI</vt:lpstr>
      <vt:lpstr>S02社保!Print_Area_MI</vt:lpstr>
      <vt:lpstr>S03生保!Print_Area_MI</vt:lpstr>
      <vt:lpstr>S04生保!Print_Area_MI</vt:lpstr>
      <vt:lpstr>S05町村!Print_Area_MI</vt:lpstr>
      <vt:lpstr>S06A施設!Print_Area_MI</vt:lpstr>
      <vt:lpstr>S06B施設!Print_Area_MI</vt:lpstr>
      <vt:lpstr>S06C施設!Print_Area_MI</vt:lpstr>
      <vt:lpstr>S06D施設!Print_Area_MI</vt:lpstr>
      <vt:lpstr>S07手帳!Print_Area_MI</vt:lpstr>
      <vt:lpstr>S08A適用!Print_Area_MI</vt:lpstr>
      <vt:lpstr>S08B給付!Print_Area_MI</vt:lpstr>
      <vt:lpstr>'S08C～F'!Print_Area_MI</vt:lpstr>
      <vt:lpstr>S09国民!Print_Area_MI</vt:lpstr>
      <vt:lpstr>S10厚生!Print_Area_MI</vt:lpstr>
      <vt:lpstr>S11労災!Print_Area_MI</vt:lpstr>
      <vt:lpstr>S12雇用!Print_Area_MI</vt:lpstr>
      <vt:lpstr>S14船員!Print_Area_MI</vt:lpstr>
      <vt:lpstr>S15組合!Print_Area_MI</vt:lpstr>
      <vt:lpstr>S16町村!Print_Area_MI</vt:lpstr>
      <vt:lpstr>S17厚生!Print_Area_MI</vt:lpstr>
      <vt:lpstr>S18国保!Print_Area_MI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企画分析班</dc:creator>
  <cp:lastModifiedBy>138541</cp:lastModifiedBy>
  <cp:lastPrinted>2001-04-20T03:00:34Z</cp:lastPrinted>
  <dcterms:created xsi:type="dcterms:W3CDTF">2000-11-28T06:44:34Z</dcterms:created>
  <dcterms:modified xsi:type="dcterms:W3CDTF">2018-08-07T08:42:21Z</dcterms:modified>
</cp:coreProperties>
</file>