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80" yWindow="2520" windowWidth="8445" windowHeight="4485" activeTab="4"/>
  </bookViews>
  <sheets>
    <sheet name="Q01家計" sheetId="1" r:id="rId1"/>
    <sheet name="Q02公共" sheetId="2" r:id="rId2"/>
    <sheet name="Q03全消" sheetId="3" r:id="rId3"/>
    <sheet name="Q04資産" sheetId="4" r:id="rId4"/>
    <sheet name="Q05耐久" sheetId="5" r:id="rId5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xlnm.Print_Area" localSheetId="0">Q01家計!$A$1:$N$218</definedName>
    <definedName name="_xlnm.Print_Area" localSheetId="1">Q02公共!$A$1:$N$68</definedName>
    <definedName name="_xlnm.Print_Area" localSheetId="2">Q03全消!$A$1:$K$219</definedName>
    <definedName name="_xlnm.Print_Area" localSheetId="3">Q04資産!$A$1:$J$73</definedName>
    <definedName name="Print_Area_MI" localSheetId="0">Q01家計!$A$1:$N$218</definedName>
    <definedName name="Print_Area_MI" localSheetId="1">Q02公共!$A$1:$N$68</definedName>
    <definedName name="Print_Area_MI" localSheetId="2">Q03全消!$A$1:$K$219</definedName>
    <definedName name="Print_Area_MI" localSheetId="3">Q04資産!$A$1:$J$73</definedName>
  </definedNames>
  <calcPr calcId="145621"/>
</workbook>
</file>

<file path=xl/calcChain.xml><?xml version="1.0" encoding="utf-8"?>
<calcChain xmlns="http://schemas.openxmlformats.org/spreadsheetml/2006/main">
  <c r="F29" i="4" l="1"/>
  <c r="F27" i="4" s="1"/>
  <c r="F25" i="4" s="1"/>
  <c r="G29" i="4"/>
  <c r="G27" i="4" s="1"/>
  <c r="G25" i="4" s="1"/>
  <c r="H29" i="4"/>
  <c r="H27" i="4" s="1"/>
  <c r="H25" i="4" s="1"/>
  <c r="I29" i="4"/>
  <c r="I27" i="4" s="1"/>
  <c r="I25" i="4" s="1"/>
  <c r="J29" i="4"/>
  <c r="J27" i="4" s="1"/>
  <c r="J25" i="4" s="1"/>
  <c r="H46" i="4"/>
  <c r="I46" i="4"/>
  <c r="I44" i="4" s="1"/>
  <c r="J46" i="4"/>
  <c r="J44" i="4" s="1"/>
  <c r="H47" i="4"/>
  <c r="I47" i="4"/>
  <c r="J47" i="4"/>
  <c r="H52" i="4"/>
  <c r="I52" i="4"/>
  <c r="J52" i="4"/>
  <c r="E23" i="3"/>
  <c r="F23" i="3"/>
  <c r="M26" i="2"/>
  <c r="N26" i="2"/>
  <c r="I28" i="2"/>
  <c r="J28" i="2"/>
  <c r="K28" i="2"/>
  <c r="L28" i="2"/>
  <c r="M28" i="2"/>
  <c r="M30" i="2"/>
  <c r="N30" i="2"/>
  <c r="N28" i="2" s="1"/>
  <c r="M31" i="2"/>
  <c r="N31" i="2"/>
  <c r="M32" i="2"/>
  <c r="N32" i="2"/>
  <c r="M34" i="2"/>
  <c r="N34" i="2"/>
  <c r="M35" i="2"/>
  <c r="N35" i="2"/>
  <c r="M36" i="2"/>
  <c r="N36" i="2"/>
  <c r="M38" i="2"/>
  <c r="N38" i="2"/>
  <c r="M39" i="2"/>
  <c r="N39" i="2"/>
  <c r="M40" i="2"/>
  <c r="N40" i="2"/>
  <c r="M42" i="2"/>
  <c r="N42" i="2"/>
  <c r="M43" i="2"/>
  <c r="N43" i="2"/>
  <c r="M44" i="2"/>
  <c r="N44" i="2"/>
  <c r="M46" i="2"/>
  <c r="N46" i="2"/>
  <c r="M47" i="2"/>
  <c r="N47" i="2"/>
  <c r="M48" i="2"/>
  <c r="N48" i="2"/>
  <c r="M50" i="2"/>
  <c r="N50" i="2"/>
  <c r="M51" i="2"/>
  <c r="N51" i="2"/>
  <c r="M52" i="2"/>
  <c r="N52" i="2"/>
  <c r="M54" i="2"/>
  <c r="N54" i="2"/>
  <c r="M55" i="2"/>
  <c r="N55" i="2"/>
  <c r="M56" i="2"/>
  <c r="N56" i="2"/>
  <c r="M58" i="2"/>
  <c r="N58" i="2"/>
  <c r="M59" i="2"/>
  <c r="N59" i="2"/>
  <c r="M60" i="2"/>
  <c r="N60" i="2"/>
  <c r="M61" i="2"/>
  <c r="N61" i="2"/>
  <c r="M63" i="2"/>
  <c r="N63" i="2"/>
  <c r="M64" i="2"/>
  <c r="N64" i="2"/>
  <c r="M65" i="2"/>
  <c r="N65" i="2"/>
  <c r="L28" i="1"/>
  <c r="L26" i="1" s="1"/>
  <c r="L24" i="1" s="1"/>
  <c r="L22" i="1" s="1"/>
  <c r="M28" i="1"/>
  <c r="M26" i="1" s="1"/>
  <c r="M24" i="1" s="1"/>
  <c r="M22" i="1" s="1"/>
  <c r="N28" i="1"/>
  <c r="N26" i="1" s="1"/>
  <c r="N24" i="1" s="1"/>
  <c r="N22" i="1" s="1"/>
  <c r="L36" i="1"/>
  <c r="M36" i="1"/>
  <c r="N36" i="1"/>
  <c r="L41" i="1"/>
  <c r="M41" i="1"/>
  <c r="N41" i="1"/>
  <c r="L46" i="1"/>
  <c r="M46" i="1"/>
  <c r="N46" i="1"/>
  <c r="L50" i="1"/>
  <c r="M50" i="1"/>
  <c r="N50" i="1"/>
  <c r="I85" i="1"/>
  <c r="J85" i="1"/>
  <c r="J84" i="1" s="1"/>
  <c r="K85" i="1"/>
  <c r="L85" i="1"/>
  <c r="L84" i="1" s="1"/>
  <c r="M85" i="1"/>
  <c r="M84" i="1" s="1"/>
  <c r="N85" i="1"/>
  <c r="I101" i="1"/>
  <c r="J101" i="1"/>
  <c r="K101" i="1"/>
  <c r="L103" i="1"/>
  <c r="L101" i="1" s="1"/>
  <c r="M103" i="1"/>
  <c r="M101" i="1" s="1"/>
  <c r="N103" i="1"/>
  <c r="N101" i="1" s="1"/>
  <c r="N84" i="1" s="1"/>
  <c r="I107" i="1"/>
  <c r="J107" i="1"/>
  <c r="K107" i="1"/>
  <c r="L107" i="1"/>
  <c r="M107" i="1"/>
  <c r="N107" i="1"/>
  <c r="I113" i="1"/>
  <c r="J113" i="1"/>
  <c r="K113" i="1"/>
  <c r="L113" i="1"/>
  <c r="M113" i="1"/>
  <c r="N113" i="1"/>
  <c r="I122" i="1"/>
  <c r="J122" i="1"/>
  <c r="K122" i="1"/>
  <c r="L122" i="1"/>
  <c r="M122" i="1"/>
  <c r="N122" i="1"/>
  <c r="I133" i="1"/>
  <c r="J133" i="1"/>
  <c r="K133" i="1"/>
  <c r="L133" i="1"/>
  <c r="M133" i="1"/>
  <c r="N133" i="1"/>
  <c r="I154" i="1"/>
  <c r="J154" i="1"/>
  <c r="K154" i="1"/>
  <c r="L154" i="1"/>
  <c r="M154" i="1"/>
  <c r="N154" i="1"/>
  <c r="I159" i="1"/>
  <c r="J159" i="1"/>
  <c r="K159" i="1"/>
  <c r="L159" i="1"/>
  <c r="M159" i="1"/>
  <c r="N159" i="1"/>
  <c r="I164" i="1"/>
  <c r="J164" i="1"/>
  <c r="K164" i="1"/>
  <c r="L164" i="1"/>
  <c r="M164" i="1"/>
  <c r="N164" i="1"/>
  <c r="I171" i="1"/>
  <c r="J171" i="1"/>
  <c r="K171" i="1"/>
  <c r="L171" i="1"/>
  <c r="M171" i="1"/>
  <c r="N171" i="1"/>
  <c r="L177" i="1"/>
  <c r="M177" i="1"/>
  <c r="N177" i="1"/>
  <c r="L184" i="1"/>
  <c r="M184" i="1"/>
  <c r="N184" i="1"/>
  <c r="L199" i="1"/>
  <c r="M199" i="1"/>
  <c r="N199" i="1"/>
  <c r="L205" i="1"/>
  <c r="M205" i="1"/>
  <c r="N205" i="1"/>
  <c r="L206" i="1"/>
  <c r="M206" i="1"/>
  <c r="N206" i="1"/>
  <c r="J23" i="4" l="1"/>
  <c r="I23" i="4"/>
  <c r="L83" i="1"/>
  <c r="L81" i="1" s="1"/>
  <c r="M83" i="1"/>
  <c r="M81" i="1" s="1"/>
  <c r="N83" i="1"/>
  <c r="N81" i="1" s="1"/>
  <c r="N210" i="1"/>
  <c r="N20" i="1"/>
  <c r="N204" i="1"/>
  <c r="N209" i="1" s="1"/>
  <c r="M204" i="1"/>
  <c r="M209" i="1" s="1"/>
  <c r="M20" i="1"/>
  <c r="L20" i="1"/>
  <c r="L204" i="1"/>
  <c r="L209" i="1" s="1"/>
  <c r="K84" i="1"/>
  <c r="K210" i="1" s="1"/>
  <c r="I84" i="1"/>
  <c r="I210" i="1" s="1"/>
  <c r="L210" i="1"/>
  <c r="J210" i="1"/>
  <c r="M210" i="1"/>
  <c r="M208" i="1" l="1"/>
  <c r="L208" i="1"/>
  <c r="N208" i="1"/>
</calcChain>
</file>

<file path=xl/sharedStrings.xml><?xml version="1.0" encoding="utf-8"?>
<sst xmlns="http://schemas.openxmlformats.org/spreadsheetml/2006/main" count="988" uniqueCount="602">
  <si>
    <t>「勤労者世帯」とは，世帯主が雇用者（役員を除く）の世帯。</t>
  </si>
  <si>
    <t xml:space="preserve">        和歌山市（全世帯）</t>
  </si>
  <si>
    <t xml:space="preserve">     和歌山市（勤労者世帯）</t>
  </si>
  <si>
    <t xml:space="preserve">   1997</t>
  </si>
  <si>
    <t xml:space="preserve">   1998</t>
  </si>
  <si>
    <t xml:space="preserve">   1999</t>
  </si>
  <si>
    <t xml:space="preserve"> 平成 9年</t>
  </si>
  <si>
    <t xml:space="preserve"> 平成10年</t>
  </si>
  <si>
    <t xml:space="preserve"> 平成11年</t>
  </si>
  <si>
    <t>集計世帯数      (世帯)</t>
  </si>
  <si>
    <t>世帯人員         (人)</t>
  </si>
  <si>
    <t>有業人員         (人)</t>
  </si>
  <si>
    <t>世帯主平均年齢   (歳)</t>
  </si>
  <si>
    <t>円</t>
  </si>
  <si>
    <t>収入総額</t>
  </si>
  <si>
    <t>･･･</t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</si>
  <si>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</si>
  <si>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</si>
  <si>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</si>
  <si>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</si>
  <si>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</si>
  <si>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</si>
  <si>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</si>
  <si>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世帯主の配偶者収入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</si>
  <si>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</si>
  <si>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</si>
  <si>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</si>
  <si>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</si>
  <si>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</si>
  <si>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</si>
  <si>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</si>
  <si>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</si>
  <si>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</si>
  <si>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</si>
  <si>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</si>
  <si>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</si>
  <si>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実収入以外の収入</t>
  </si>
  <si>
    <t>預貯金引出し</t>
  </si>
  <si>
    <t>保険取金</t>
  </si>
  <si>
    <t>有価証券売却</t>
  </si>
  <si>
    <t>土地家屋借入金</t>
  </si>
  <si>
    <t>他の借入金</t>
  </si>
  <si>
    <t>分割払購入借入金（月賦）</t>
  </si>
  <si>
    <t>一括払購入借入金（掛買）</t>
  </si>
  <si>
    <t>財産売却</t>
  </si>
  <si>
    <t>繰入金</t>
  </si>
  <si>
    <t>資料：総務庁統計局「家計調査年報」</t>
  </si>
  <si>
    <t>単位：円</t>
  </si>
  <si>
    <t>支出総額</t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</si>
  <si>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</si>
  <si>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</si>
  <si>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</si>
  <si>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</si>
  <si>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</si>
  <si>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</si>
  <si>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</si>
  <si>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</si>
  <si>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</si>
  <si>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</si>
  <si>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</si>
  <si>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</si>
  <si>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</si>
  <si>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</si>
  <si>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</si>
  <si>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</si>
  <si>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家賃･地代</t>
  </si>
  <si>
    <t>設備修繕・維持</t>
  </si>
  <si>
    <t>　　設備材料</t>
  </si>
  <si>
    <t>　　工事他のｻ-ﾋﾞｽ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</si>
  <si>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</si>
  <si>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</si>
  <si>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</si>
  <si>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</si>
  <si>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</si>
  <si>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</si>
  <si>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</si>
  <si>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</si>
  <si>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</si>
  <si>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</si>
  <si>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</si>
  <si>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</si>
  <si>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</si>
  <si>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</si>
  <si>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</si>
  <si>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</si>
  <si>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</si>
  <si>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</si>
  <si>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</si>
  <si>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</si>
  <si>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</si>
  <si>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</si>
  <si>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</si>
  <si>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</si>
  <si>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</si>
  <si>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</si>
  <si>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交通通信</t>
  </si>
  <si>
    <t>交通</t>
  </si>
  <si>
    <t>自動車等関係費</t>
  </si>
  <si>
    <t>通信</t>
  </si>
  <si>
    <t>教育</t>
  </si>
  <si>
    <t>授業料等</t>
  </si>
  <si>
    <t>教科書・学習参考書</t>
  </si>
  <si>
    <t>補習教育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</si>
  <si>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</si>
  <si>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</si>
  <si>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</si>
  <si>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</si>
  <si>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</si>
  <si>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</si>
  <si>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</si>
  <si>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こづかい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</si>
  <si>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</si>
  <si>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</si>
  <si>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</si>
  <si>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</si>
  <si>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</si>
  <si>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</si>
  <si>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</si>
  <si>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実支出以外の支出</t>
  </si>
  <si>
    <t>預貯金</t>
  </si>
  <si>
    <t>保険掛金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</si>
  <si>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</si>
  <si>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</si>
  <si>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</si>
  <si>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</si>
  <si>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</si>
  <si>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</si>
  <si>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</si>
  <si>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現物総額</t>
  </si>
  <si>
    <t>可処分所得(実収入－非消費支出)</t>
  </si>
  <si>
    <t>貯蓄純増(預貯金及び保険)</t>
  </si>
  <si>
    <t>有価証券純購入</t>
  </si>
  <si>
    <t>平均消費性向:消費支出／可処分所得</t>
  </si>
  <si>
    <t>平均貯蓄率  :貯蓄純増／可処分所得</t>
  </si>
  <si>
    <t>エンゲル係数:食料費／消費支出</t>
  </si>
  <si>
    <t>Ｑ-01 １世帯当り年平均１か月間の収入と支出</t>
    <phoneticPr fontId="2"/>
  </si>
  <si>
    <t>Ｑ-01 １世帯当り年平均１か月間の収入と支出－続き－</t>
    <phoneticPr fontId="2"/>
  </si>
  <si>
    <t xml:space="preserve">  単位：円</t>
    <phoneticPr fontId="2"/>
  </si>
  <si>
    <t>たばこ</t>
  </si>
  <si>
    <t>入浴料</t>
  </si>
  <si>
    <t>放送受信料</t>
  </si>
  <si>
    <t>国公立大学    〃</t>
  </si>
  <si>
    <t>国公立高校    〃</t>
  </si>
  <si>
    <t>国公立中学校  〃</t>
  </si>
  <si>
    <t>国公立小学校授業料等</t>
  </si>
  <si>
    <t>電話通信料</t>
  </si>
  <si>
    <t>郵便料</t>
  </si>
  <si>
    <t>航空運賃</t>
  </si>
  <si>
    <t>タクシ－代</t>
  </si>
  <si>
    <t>バス通勤定期代</t>
  </si>
  <si>
    <t>バス通学定期代</t>
  </si>
  <si>
    <t>バス代</t>
  </si>
  <si>
    <t>鉄道通勤定期代</t>
  </si>
  <si>
    <t>鉄道通学定期代</t>
  </si>
  <si>
    <t>鉄道運賃</t>
  </si>
  <si>
    <t>歯科診療代</t>
  </si>
  <si>
    <t>入院料</t>
  </si>
  <si>
    <t>医科診療代</t>
  </si>
  <si>
    <t>清掃代</t>
  </si>
  <si>
    <t>都市ガス代</t>
  </si>
  <si>
    <t>公営家賃</t>
  </si>
  <si>
    <t>学校給食</t>
  </si>
  <si>
    <t xml:space="preserve"> 39X</t>
    <phoneticPr fontId="2"/>
  </si>
  <si>
    <t>食塩</t>
  </si>
  <si>
    <t>うるち米</t>
  </si>
  <si>
    <t>公共料金</t>
  </si>
  <si>
    <t>消費支出額計</t>
  </si>
  <si>
    <t>％</t>
  </si>
  <si>
    <t>　－</t>
  </si>
  <si>
    <t>世帯主平均年齢</t>
  </si>
  <si>
    <t>歳</t>
  </si>
  <si>
    <t>有業人員</t>
  </si>
  <si>
    <t>人</t>
  </si>
  <si>
    <t>世帯人員</t>
  </si>
  <si>
    <t>調査世帯数</t>
  </si>
  <si>
    <t>世帯</t>
  </si>
  <si>
    <t>占める割合</t>
  </si>
  <si>
    <t>増減率</t>
  </si>
  <si>
    <t xml:space="preserve"> 平成 8年</t>
  </si>
  <si>
    <t>消費支出に</t>
  </si>
  <si>
    <t>対前年</t>
  </si>
  <si>
    <t xml:space="preserve">   1996</t>
  </si>
  <si>
    <t xml:space="preserve">  和歌山市（全世帯）</t>
  </si>
  <si>
    <t xml:space="preserve">      ス分類の「公共料金」に区分される品目を参考に選定。</t>
  </si>
  <si>
    <t>　　　公共料金の品目は，総務庁統計局「消費者物価指数」の商品・サ－ビ</t>
  </si>
  <si>
    <t>Ｑ-02 １世帯当り年間の公共料金支出内訳</t>
  </si>
  <si>
    <t>資料：総務庁統計局「平成 6年全国消費実態調査報告」</t>
  </si>
  <si>
    <t>他の仕送り金</t>
  </si>
  <si>
    <t>他の印刷物</t>
  </si>
  <si>
    <t>国内遊学仕送り金</t>
  </si>
  <si>
    <t>書籍</t>
  </si>
  <si>
    <t>他の負担費</t>
  </si>
  <si>
    <t>雑誌･週刊誌</t>
  </si>
  <si>
    <t>住宅関係負担費</t>
  </si>
  <si>
    <t>新聞</t>
  </si>
  <si>
    <t>つきあい費</t>
  </si>
  <si>
    <t>贈与金</t>
  </si>
  <si>
    <t>教養娯楽用品修理代</t>
  </si>
  <si>
    <t>他の教養娯楽用品</t>
  </si>
  <si>
    <t>他の世帯員こづかい</t>
  </si>
  <si>
    <t>電池</t>
  </si>
  <si>
    <t>世帯主こづかい</t>
  </si>
  <si>
    <t>園芸品･同用品</t>
  </si>
  <si>
    <t>他の諸雑費のその他</t>
  </si>
  <si>
    <t>他の愛がん動物･同用品</t>
  </si>
  <si>
    <t>保育所費用</t>
  </si>
  <si>
    <t>ﾍﾟｯﾄﾌ-ﾄﾞ</t>
  </si>
  <si>
    <t>寄付金</t>
  </si>
  <si>
    <t>切り花</t>
  </si>
  <si>
    <t>損害保険料</t>
  </si>
  <si>
    <t>（収録済）</t>
  </si>
  <si>
    <t>他の冠婚葬祭費</t>
  </si>
  <si>
    <t>（未使用）</t>
  </si>
  <si>
    <t>葬儀関係費</t>
  </si>
  <si>
    <t>ｵ-ﾃﾞｨｵ･ﾋﾞﾃﾞｵﾃﾞｨｽｸﾃ-ﾌﾟ</t>
  </si>
  <si>
    <t>－</t>
  </si>
  <si>
    <t>婚礼関係費</t>
  </si>
  <si>
    <t>ﾌｨﾙﾑ</t>
  </si>
  <si>
    <t>祭具･墓石</t>
  </si>
  <si>
    <t>他のがん具</t>
  </si>
  <si>
    <t>信仰･祭祀費</t>
  </si>
  <si>
    <t>ﾃﾚﾋﾞｹﾞ-ﾑ</t>
  </si>
  <si>
    <t>ｽﾎﾟ-ﾂ用被服･履物</t>
  </si>
  <si>
    <t>ｽﾎﾟ-ﾂ用具</t>
  </si>
  <si>
    <t>身の回り用品関連ｻ-ﾋﾞｽ</t>
  </si>
  <si>
    <t>消耗性文房具</t>
  </si>
  <si>
    <t>他の身の回り用品</t>
  </si>
  <si>
    <t>耐久性文房具</t>
  </si>
  <si>
    <t>腕時計</t>
  </si>
  <si>
    <t>装身具</t>
  </si>
  <si>
    <t>教養娯楽耐久財修理代</t>
  </si>
  <si>
    <t>かばん類</t>
  </si>
  <si>
    <t>他の教養娯楽用耐久財</t>
  </si>
  <si>
    <t>傘</t>
  </si>
  <si>
    <t>書斎･学習用机･いす</t>
  </si>
  <si>
    <t>他の楽器</t>
  </si>
  <si>
    <t>化粧品</t>
  </si>
  <si>
    <t>ﾋﾟｱﾉ</t>
  </si>
  <si>
    <t>整髪･育毛剤</t>
  </si>
  <si>
    <t>ﾋﾞﾃﾞｵｶﾒﾗ</t>
  </si>
  <si>
    <t>化粧石鹸･ｼｬﾝﾌﾟ-･歯磨</t>
  </si>
  <si>
    <t>ｶﾒﾗ</t>
  </si>
  <si>
    <t>他の理美容用品</t>
  </si>
  <si>
    <t>ﾊﾟｿｺﾝ･ﾜ-ﾌﾟﾛ</t>
  </si>
  <si>
    <t>理美容用電気器具</t>
  </si>
  <si>
    <t>ﾋﾞﾃﾞｵﾃ-ﾌﾟﾚｺ-ﾀﾞ</t>
  </si>
  <si>
    <t>他の理美容代</t>
  </si>
  <si>
    <t>ﾃ-ﾌﾟﾚｺ-ﾀﾞ</t>
  </si>
  <si>
    <t>ﾊﾟ-ﾏ･ｾｯﾄ･ｶｯﾄ代</t>
  </si>
  <si>
    <t>ｽﾃﾚｵｾｯﾄ</t>
  </si>
  <si>
    <t>理髪料</t>
  </si>
  <si>
    <t>ﾃﾚﾋﾞ</t>
  </si>
  <si>
    <t>他の補習教育</t>
  </si>
  <si>
    <t>他の教養娯楽ｻ-ﾋﾞｽ</t>
  </si>
  <si>
    <t>学習塾･予備校</t>
  </si>
  <si>
    <t>教養娯楽賃借料</t>
  </si>
  <si>
    <t>教科書･学習参考教材</t>
  </si>
  <si>
    <t>現像焼付代</t>
  </si>
  <si>
    <t>〃</t>
  </si>
  <si>
    <t>専修学校</t>
  </si>
  <si>
    <t>諸会費</t>
  </si>
  <si>
    <t>私立幼稚園    〃</t>
  </si>
  <si>
    <t>他の入場･ｹﾞ-ﾑ代</t>
  </si>
  <si>
    <t>国公立幼稚園  〃</t>
  </si>
  <si>
    <t>遊園地入場･乗物代</t>
  </si>
  <si>
    <t>私立大学</t>
  </si>
  <si>
    <t>ｽﾎﾟ-ﾂ施設使用料</t>
  </si>
  <si>
    <t>国公立大学</t>
  </si>
  <si>
    <t>ｽﾎﾟ-ﾂ観覧料</t>
  </si>
  <si>
    <t>私立高校</t>
  </si>
  <si>
    <t>映画演劇施設等入場料</t>
  </si>
  <si>
    <t>国公立高校</t>
  </si>
  <si>
    <t>私立中学校</t>
  </si>
  <si>
    <t>他の月謝額</t>
  </si>
  <si>
    <t>私立小学校    〃</t>
  </si>
  <si>
    <t>自動車教習料</t>
  </si>
  <si>
    <t>ｽﾎﾟ-ﾂ月謝</t>
  </si>
  <si>
    <t>他の教養的月謝</t>
  </si>
  <si>
    <t>通信機器</t>
  </si>
  <si>
    <t>音楽月謝</t>
  </si>
  <si>
    <t>他の運送料</t>
  </si>
  <si>
    <t>他の教育的月謝</t>
  </si>
  <si>
    <t>宅配便運送料</t>
  </si>
  <si>
    <t>語学月謝</t>
  </si>
  <si>
    <t>郵便小包料</t>
  </si>
  <si>
    <t>国外ﾊﾟｯｸ旅行費</t>
  </si>
  <si>
    <t>切手･はがき等郵便料</t>
  </si>
  <si>
    <t>国内ﾊﾟｯｸ旅行費</t>
  </si>
  <si>
    <t>宿泊料</t>
  </si>
  <si>
    <t>自動車以外乗物保険料</t>
  </si>
  <si>
    <t>県内</t>
  </si>
  <si>
    <t>全国</t>
  </si>
  <si>
    <t xml:space="preserve">   単位：円</t>
    <phoneticPr fontId="2"/>
  </si>
  <si>
    <t xml:space="preserve">        （平成 6年 1994）</t>
  </si>
  <si>
    <t>Ｑ-03 品目別１世帯当り１か月間の支出－続き－</t>
    <rPh sb="16" eb="17">
      <t>アイダ</t>
    </rPh>
    <phoneticPr fontId="2"/>
  </si>
  <si>
    <t>自動車保険料</t>
  </si>
  <si>
    <t>ﾜｲｼｬﾂ</t>
  </si>
  <si>
    <t>他の自動車等関連ｻ-ﾋﾞｽ</t>
  </si>
  <si>
    <t>子供用洋服</t>
  </si>
  <si>
    <t>駐車場借料</t>
  </si>
  <si>
    <t>他の婦人用洋服</t>
  </si>
  <si>
    <t>自動車整備費</t>
  </si>
  <si>
    <t>女子用学校制服</t>
  </si>
  <si>
    <t>自動車等関連用品</t>
  </si>
  <si>
    <t>婦人用ｺ-ﾄ</t>
  </si>
  <si>
    <t>自動車等部品</t>
  </si>
  <si>
    <t>婦人用ｽﾗｯｸｽ</t>
  </si>
  <si>
    <t>ｶﾞｿﾘﾝ</t>
  </si>
  <si>
    <t>ｽｶ-ﾄ</t>
  </si>
  <si>
    <t>自転車</t>
  </si>
  <si>
    <t>婦人服</t>
  </si>
  <si>
    <t>自動車以外の輸送機器</t>
    <phoneticPr fontId="2"/>
  </si>
  <si>
    <t>自動車購入</t>
  </si>
  <si>
    <t>他の男子用洋服</t>
  </si>
  <si>
    <t>男子用学校制服</t>
  </si>
  <si>
    <t>他の交通</t>
  </si>
  <si>
    <t>　（人）</t>
  </si>
  <si>
    <t>男子用ｽﾞﾎﾞﾝ</t>
  </si>
  <si>
    <t>ﾀｸｼ-代</t>
  </si>
  <si>
    <t>男子用上着</t>
  </si>
  <si>
    <t>ﾊﾞｽ通勤定期代</t>
  </si>
  <si>
    <t>背広服</t>
  </si>
  <si>
    <t>ﾊﾞｽ通学定期代</t>
  </si>
  <si>
    <t>子供用和服</t>
  </si>
  <si>
    <t>ﾊﾞｽ代</t>
  </si>
  <si>
    <t>婦人用和服</t>
  </si>
  <si>
    <t>男子用和服</t>
  </si>
  <si>
    <t>家具･家事用品賃貸料</t>
  </si>
  <si>
    <t>家具家事用品修理代</t>
  </si>
  <si>
    <t>他の保健医療ｻ-ﾋﾞｽ</t>
  </si>
  <si>
    <t>他の入院料</t>
  </si>
  <si>
    <t>家事使用人給料</t>
  </si>
  <si>
    <t>－</t>
    <phoneticPr fontId="2"/>
  </si>
  <si>
    <t>出産入院料</t>
  </si>
  <si>
    <t>他の家事用消耗品</t>
  </si>
  <si>
    <t>洗濯用洗剤</t>
  </si>
  <si>
    <t>医療診療代</t>
  </si>
  <si>
    <t>台所･住居用洗剤</t>
  </si>
  <si>
    <t>他の保健医療用品･器具</t>
  </si>
  <si>
    <t>ﾃｨｯｼｭ･ﾄｲﾚｯﾄﾍﾟ-ﾊﾟ-</t>
  </si>
  <si>
    <t>眼鏡</t>
  </si>
  <si>
    <t>ﾎﾟﾘ袋･ﾗｯﾌﾟ</t>
  </si>
  <si>
    <t>保健用消耗品</t>
  </si>
  <si>
    <t>他の家事雑貨</t>
  </si>
  <si>
    <t>紙おむつ</t>
  </si>
  <si>
    <t>台所用品</t>
  </si>
  <si>
    <t>食卓用品</t>
  </si>
  <si>
    <t>他の寝具類</t>
  </si>
  <si>
    <t>被服賃借料</t>
  </si>
  <si>
    <t>毛布</t>
  </si>
  <si>
    <t>洗濯代</t>
  </si>
  <si>
    <t>布団</t>
  </si>
  <si>
    <t>被服･履物仕立･修理代</t>
  </si>
  <si>
    <t>ﾍﾞｯﾄ</t>
  </si>
  <si>
    <t>他の履き物</t>
  </si>
  <si>
    <t>子供靴</t>
  </si>
  <si>
    <t>他の室内装備品</t>
  </si>
  <si>
    <t>婦人靴</t>
  </si>
  <si>
    <t>ｶ-ﾃﾝ</t>
  </si>
  <si>
    <t>男子靴</t>
  </si>
  <si>
    <t>敷物</t>
  </si>
  <si>
    <t>運動靴</t>
  </si>
  <si>
    <t>室内装飾品</t>
  </si>
  <si>
    <t>照明器具</t>
  </si>
  <si>
    <t>他の被服のその他</t>
  </si>
  <si>
    <t>他の家具</t>
  </si>
  <si>
    <t>子供用靴下</t>
  </si>
  <si>
    <t>食器戸棚</t>
  </si>
  <si>
    <t>婦人用靴下</t>
  </si>
  <si>
    <t>食卓ｾｯﾄ</t>
  </si>
  <si>
    <t>男子用靴下</t>
  </si>
  <si>
    <t>たんす</t>
  </si>
  <si>
    <t>ﾈｸﾀｲ</t>
  </si>
  <si>
    <t>他の冷暖房用器具</t>
  </si>
  <si>
    <t>子供用下着類</t>
  </si>
  <si>
    <t>電気ｶ-ﾍﾟｯﾄ</t>
  </si>
  <si>
    <t>婦人用下着類</t>
  </si>
  <si>
    <t>電気ごたつ</t>
  </si>
  <si>
    <t>男子用下着類</t>
  </si>
  <si>
    <t>ｽﾄ-ﾌﾞ･温風ﾋ-ﾀ-</t>
  </si>
  <si>
    <t>ｴｱ-ｺﾝﾃﾞｨｼｮﾅ-</t>
  </si>
  <si>
    <t>子供用ｾ-ﾀ-</t>
  </si>
  <si>
    <t>子供用ｼｬﾂ</t>
  </si>
  <si>
    <t>他の家事用耐久財</t>
  </si>
  <si>
    <t>婦人用ｾ-ﾀ-</t>
  </si>
  <si>
    <t>ﾐｼﾝ</t>
  </si>
  <si>
    <t>他の婦人用ｼｬﾂ</t>
  </si>
  <si>
    <t>電気洗濯機･衣類乾燥機</t>
  </si>
  <si>
    <t>ﾌﾞﾗｳｽ</t>
  </si>
  <si>
    <t>電気掃除機</t>
  </si>
  <si>
    <t>男子用ｾ-ﾀ-</t>
  </si>
  <si>
    <t>電気冷蔵庫</t>
  </si>
  <si>
    <t>他の男子用ｼｬﾂ</t>
  </si>
  <si>
    <t>炊事用ｶﾞｽ器具</t>
  </si>
  <si>
    <t>炊事用電気器具</t>
  </si>
  <si>
    <t>電子ﾚﾝｼﾞ</t>
  </si>
  <si>
    <t>ﾏ-ｶﾞﾘﾝ</t>
  </si>
  <si>
    <t>食用油</t>
  </si>
  <si>
    <t>他の光熱のその他</t>
  </si>
  <si>
    <t>果物加工品</t>
  </si>
  <si>
    <t>ｶ-ﾄﾘｯｼﾞ式ｶﾞｽﾎﾞﾝﾍﾞ</t>
  </si>
  <si>
    <t>生鮮果物</t>
  </si>
  <si>
    <t>灯油</t>
  </si>
  <si>
    <t>他の野菜･海草加工品</t>
  </si>
  <si>
    <t>ﾌﾟﾛﾊﾟﾝｶﾞｽ</t>
  </si>
  <si>
    <t>野菜・海草のつくだ煮</t>
  </si>
  <si>
    <t>都市ｶﾞｽ</t>
  </si>
  <si>
    <t>野菜の漬物</t>
  </si>
  <si>
    <t>こんにゃく</t>
  </si>
  <si>
    <t>他の大豆製品</t>
  </si>
  <si>
    <t>火災保険料</t>
  </si>
  <si>
    <t>納豆</t>
  </si>
  <si>
    <t>修繕･維持工事費</t>
  </si>
  <si>
    <t>油揚げ･がんもどき</t>
  </si>
  <si>
    <t>修繕材料</t>
  </si>
  <si>
    <t>豆腐</t>
  </si>
  <si>
    <t>設備器具</t>
  </si>
  <si>
    <t>他の乾燥海草</t>
  </si>
  <si>
    <t>地代</t>
  </si>
  <si>
    <t>わかめこんぶ</t>
  </si>
  <si>
    <t>家賃</t>
  </si>
  <si>
    <t>干しのり</t>
  </si>
  <si>
    <t>豆類</t>
  </si>
  <si>
    <t>生鮮野菜</t>
  </si>
  <si>
    <t>飲酒代</t>
  </si>
  <si>
    <t>喫茶代</t>
  </si>
  <si>
    <t>卵</t>
  </si>
  <si>
    <t>食事代</t>
  </si>
  <si>
    <t>他の乳製品</t>
  </si>
  <si>
    <t>ﾊﾞﾀ-･ﾁ-ｽﾞ</t>
  </si>
  <si>
    <t>他の酒</t>
  </si>
  <si>
    <t>ﾖ-ｸﾞﾙﾄ</t>
  </si>
  <si>
    <t>ぶどう酒</t>
  </si>
  <si>
    <t>粉ミルク</t>
  </si>
  <si>
    <t>ｳｨｽｷ-</t>
  </si>
  <si>
    <t>牛乳</t>
  </si>
  <si>
    <t>ﾋﾞ-ﾙ</t>
  </si>
  <si>
    <t>焼ちゅう</t>
  </si>
  <si>
    <t>他の加工肉</t>
  </si>
  <si>
    <t>清酒</t>
  </si>
  <si>
    <t>ﾊﾑ･ｿ-ｾ-ｼﾞ</t>
  </si>
  <si>
    <t>他の飲料のその他</t>
  </si>
  <si>
    <t>他の生鮮肉</t>
  </si>
  <si>
    <t>乳酸飲料</t>
  </si>
  <si>
    <t>合いびき肉</t>
  </si>
  <si>
    <t>炭酸飲料</t>
  </si>
  <si>
    <t>鶏肉</t>
  </si>
  <si>
    <t>ｼﾞｭ-ｽ</t>
  </si>
  <si>
    <t>豚肉</t>
  </si>
  <si>
    <t>ｺ-ﾋ-･ｺｺｱ</t>
  </si>
  <si>
    <t>牛肉</t>
  </si>
  <si>
    <t>他の茶</t>
  </si>
  <si>
    <t>紅茶</t>
  </si>
  <si>
    <t>他の魚介加工品</t>
  </si>
  <si>
    <t>緑茶</t>
  </si>
  <si>
    <t>魚肉練製品</t>
  </si>
  <si>
    <t>塩干魚介</t>
  </si>
  <si>
    <t>加工賃</t>
  </si>
  <si>
    <t>生鮮魚介</t>
  </si>
  <si>
    <t>他の調理食品のその他</t>
  </si>
  <si>
    <t>そうざい材料ｾｯﾄ</t>
  </si>
  <si>
    <t>他の穀類</t>
  </si>
  <si>
    <t>冷凍調理食品</t>
  </si>
  <si>
    <t>めん類</t>
  </si>
  <si>
    <t>他の主食的調理食品</t>
  </si>
  <si>
    <t>ﾊﾟﾝ</t>
  </si>
  <si>
    <t>調理ﾊﾟﾝ</t>
  </si>
  <si>
    <t>他の米</t>
  </si>
  <si>
    <t>弁当類</t>
  </si>
  <si>
    <t xml:space="preserve">  ［品目別支出額］</t>
  </si>
  <si>
    <t>他の調味料</t>
  </si>
  <si>
    <t>消費支出合計</t>
  </si>
  <si>
    <t>ｶﾚ-ﾙｳ</t>
  </si>
  <si>
    <t>ｼﾞｬﾑ</t>
  </si>
  <si>
    <t>ﾏﾖﾈ-ｽﾞ･ﾄﾞﾚｯｼﾝｸﾞ</t>
  </si>
  <si>
    <t>世帯主の年齢（歳）</t>
  </si>
  <si>
    <t>ｿ-ｽ･ｹﾁｬｯﾌﾟ</t>
  </si>
  <si>
    <t>（千円）</t>
  </si>
  <si>
    <t>年間収入</t>
  </si>
  <si>
    <t>酢</t>
  </si>
  <si>
    <t>　（％）</t>
  </si>
  <si>
    <t>持ち家率</t>
  </si>
  <si>
    <t>砂糖</t>
  </si>
  <si>
    <t>みそ</t>
  </si>
  <si>
    <t>しょう油</t>
  </si>
  <si>
    <t>集計世帯数</t>
  </si>
  <si>
    <t>ち，県内の 2人以上の普通世帯（全世帯）の調査結果である。</t>
  </si>
  <si>
    <t xml:space="preserve">  平成 6年 9月から11月までの 3か月にわたり実施された「全国消費実態調査結果」のう</t>
  </si>
  <si>
    <t>Ｑ-03 品目別１世帯当り１か月間の支出（全世帯）</t>
  </si>
  <si>
    <t>資料：総務庁統計局「平成６年全国消費実態調査報告 第６巻その２」</t>
  </si>
  <si>
    <t xml:space="preserve">    自動車保有台数（1000世帯当り）</t>
  </si>
  <si>
    <t>　　    現住居以外</t>
  </si>
  <si>
    <t>　　    現住居</t>
  </si>
  <si>
    <t xml:space="preserve">    住宅保有率（％）</t>
  </si>
  <si>
    <t>　　    現居住地以外</t>
  </si>
  <si>
    <t>　　    現居住地</t>
  </si>
  <si>
    <t xml:space="preserve">    宅地保有率（％）</t>
  </si>
  <si>
    <t>（参考）</t>
  </si>
  <si>
    <t xml:space="preserve">    ゴルフ会員権等の資産</t>
  </si>
  <si>
    <t>　　　うち自動車</t>
  </si>
  <si>
    <t xml:space="preserve">    耐久消費財資産額</t>
  </si>
  <si>
    <t xml:space="preserve">        住宅</t>
  </si>
  <si>
    <t xml:space="preserve">        宅地</t>
  </si>
  <si>
    <t>　    現住居以外・現居住地以外</t>
  </si>
  <si>
    <t xml:space="preserve">          うち借地</t>
  </si>
  <si>
    <t>　    現住居・現居住地</t>
  </si>
  <si>
    <t xml:space="preserve">    住宅・宅地資産額</t>
  </si>
  <si>
    <t>②実物資産</t>
  </si>
  <si>
    <t xml:space="preserve">      うち住宅・土地のための負債</t>
  </si>
  <si>
    <t xml:space="preserve">    負債現在高</t>
  </si>
  <si>
    <t xml:space="preserve">  　＃[再掲]年金貯蓄</t>
  </si>
  <si>
    <t>　    金融機関以外</t>
  </si>
  <si>
    <t xml:space="preserve">        有価証券</t>
  </si>
  <si>
    <t xml:space="preserve">        生命保険など</t>
  </si>
  <si>
    <t xml:space="preserve">        金投資口座・金貯蓄口座</t>
  </si>
  <si>
    <t xml:space="preserve">        定期性預貯金</t>
  </si>
  <si>
    <t xml:space="preserve">        通貨性預貯金</t>
  </si>
  <si>
    <t>　    金融機関</t>
  </si>
  <si>
    <t xml:space="preserve">    貯蓄現在高</t>
  </si>
  <si>
    <t>①金融資産（貯蓄－負債）</t>
  </si>
  <si>
    <t xml:space="preserve">  資産合計（①＋②）</t>
  </si>
  <si>
    <t>千円</t>
  </si>
  <si>
    <t>世帯主の年齢 （歳）</t>
  </si>
  <si>
    <t xml:space="preserve">  平成 6年</t>
  </si>
  <si>
    <t xml:space="preserve">  平成元年</t>
  </si>
  <si>
    <t xml:space="preserve">  昭和59年</t>
  </si>
  <si>
    <t xml:space="preserve">  昭和54年</t>
  </si>
  <si>
    <t xml:space="preserve">    1994</t>
  </si>
  <si>
    <t xml:space="preserve">    1989</t>
  </si>
  <si>
    <t xml:space="preserve">    1984</t>
  </si>
  <si>
    <t xml:space="preserve">    1979</t>
  </si>
  <si>
    <t xml:space="preserve">       和歌山県</t>
  </si>
  <si>
    <t xml:space="preserve">  昭和54年調査は，農林漁業の世帯が除かれている。</t>
  </si>
  <si>
    <t xml:space="preserve">  家計資産額は，11月末現在の 2人以上の一般世帯（全世帯）についてである。</t>
  </si>
  <si>
    <t>Ｑ-04 １世帯当りの家計資産額</t>
  </si>
  <si>
    <t xml:space="preserve">    資料：総務庁統計局「平成６年全国消費実態調査速報」,「平成６年全国消費実態調査報告 第３巻」</t>
  </si>
  <si>
    <t>テレビゲ－ム機</t>
  </si>
  <si>
    <t>ゴルフ用具一式(ﾊ-ﾌｾｯﾄ含む)</t>
  </si>
  <si>
    <t>書棚(作り付けを除く)</t>
  </si>
  <si>
    <t>書斎･学習机(ﾗｲﾃｨﾝｸﾞﾃﾞｽｸ含)</t>
  </si>
  <si>
    <t>電子鍵盤楽器</t>
  </si>
  <si>
    <t>ピアノ</t>
  </si>
  <si>
    <t>カラオケ装置</t>
  </si>
  <si>
    <t>ビデオカメラ</t>
  </si>
  <si>
    <t>カメラ</t>
  </si>
  <si>
    <t>パ－ソナルコンピュ－タ</t>
  </si>
  <si>
    <t>ワ－ドプロセッサ</t>
  </si>
  <si>
    <t>レ－ザ－ディスクプレ－ヤ－</t>
  </si>
  <si>
    <t>ビデオテ－プレコ－ダ－</t>
  </si>
  <si>
    <t>ＣＤラジオカセット</t>
  </si>
  <si>
    <t>ステレオセット</t>
  </si>
  <si>
    <t>ハイビジョンテレビ</t>
  </si>
  <si>
    <t>カラ－テレビ</t>
  </si>
  <si>
    <t>ファクシミリ(ｺﾋﾟ-付を含む)</t>
  </si>
  <si>
    <t>ｺ-ﾄﾞﾚｽ電話機(小電力子機付)</t>
  </si>
  <si>
    <t>マウンテンバイク</t>
  </si>
  <si>
    <t>オ－トバイ・スク－タ</t>
  </si>
  <si>
    <t>自動車</t>
  </si>
  <si>
    <t>ﾍﾞｯﾄﾞ･ｿﾌｧ-ﾍﾞｯﾄﾞ(作り付を除)</t>
  </si>
  <si>
    <t>じゅうたん</t>
  </si>
  <si>
    <t>ソファ－(ｾｯﾄに含まれない)</t>
  </si>
  <si>
    <t>応接用座卓(食卓を除く)</t>
  </si>
  <si>
    <t>応接セット(３点セット以上)</t>
  </si>
  <si>
    <t>ユニﾂト家具(価格20万円以上)</t>
  </si>
  <si>
    <t>鏡台(ドレッサ－)</t>
  </si>
  <si>
    <t>サイドボ－ド･リビングボ－ド</t>
  </si>
  <si>
    <t>茶だんす・食器戸棚</t>
  </si>
  <si>
    <t>食堂ｾｯﾄ(食卓と椅子のｾｯﾄ)</t>
  </si>
  <si>
    <t>整理だんす(作り付けを除く)</t>
  </si>
  <si>
    <t>洋服だんす(作り付けを除く)</t>
  </si>
  <si>
    <t>和だんす(作り付けを除く)</t>
  </si>
  <si>
    <t>電気カ－ペット</t>
  </si>
  <si>
    <t>電気ごたつ(家具調のもの)</t>
  </si>
  <si>
    <t>ＦＦ式温風ﾋｰﾀｰ(石油,ｶﾞｽ)</t>
  </si>
  <si>
    <t>石油スト－ブ</t>
  </si>
  <si>
    <t>ル－ムエアコン</t>
  </si>
  <si>
    <t>ふとん乾燥機</t>
  </si>
  <si>
    <t>電動ミシン</t>
  </si>
  <si>
    <t>衣類乾燥機</t>
  </si>
  <si>
    <t>電気洗濯機</t>
  </si>
  <si>
    <t>ガス瞬間湯沸器</t>
  </si>
  <si>
    <t>自動食器洗い機</t>
  </si>
  <si>
    <t>自動炊飯器(遠赤釜ＩＨ型)</t>
  </si>
  <si>
    <t>電子ﾚﾝｼﾞ(含電子ｵ-ﾌﾞﾝﾚﾝｼﾞ)</t>
  </si>
  <si>
    <t>温水洗浄便座</t>
  </si>
  <si>
    <t>洗髪洗面化粧台</t>
  </si>
  <si>
    <t>浄水器(購入価格10万円以上)</t>
  </si>
  <si>
    <t>給油器(除くガス瞬間湯沸器)</t>
  </si>
  <si>
    <t>太陽熱温水器</t>
  </si>
  <si>
    <t>システムキッチン</t>
  </si>
  <si>
    <t xml:space="preserve">    普及率（％）</t>
  </si>
  <si>
    <t xml:space="preserve">     所有数量</t>
  </si>
  <si>
    <t>世帯主の年齢       （歳）</t>
  </si>
  <si>
    <t>持ち家率           （％）</t>
  </si>
  <si>
    <t>有業人員           （人）</t>
  </si>
  <si>
    <t>世帯人員           （人）</t>
  </si>
  <si>
    <t xml:space="preserve"> 郡部平均</t>
  </si>
  <si>
    <t xml:space="preserve"> 和歌山市</t>
  </si>
  <si>
    <t xml:space="preserve"> 市部平均</t>
  </si>
  <si>
    <t>県平均</t>
  </si>
  <si>
    <t>（平成 6年［1994］10月末現在，全世帯）</t>
  </si>
  <si>
    <t>Ｑ-05 1000世帯当りの主要耐久財の所有数量及び普及率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</si>
</sst>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#,##0.000;\-#,##0.000"/>
  </numFmts>
  <fonts count="6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37" fontId="0" fillId="0" borderId="0"/>
    <xf numFmtId="0" fontId="4" fillId="0" borderId="0">
      <alignment vertical="center"/>
    </xf>
  </cellStyleXfs>
  <cellXfs count="66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0" xfId="0" applyFont="1" applyProtection="1"/>
    <xf numFmtId="37" fontId="1" fillId="0" borderId="1" xfId="0" applyFont="1" applyBorder="1" applyAlignment="1" applyProtection="1">
      <alignment horizontal="right"/>
    </xf>
    <xf numFmtId="37" fontId="1" fillId="0" borderId="0" xfId="0" applyFont="1" applyAlignment="1" applyProtection="1">
      <alignment horizontal="right"/>
    </xf>
    <xf numFmtId="37" fontId="1" fillId="0" borderId="1" xfId="0" applyFont="1" applyBorder="1" applyProtection="1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3" fillId="0" borderId="2" xfId="0" applyFont="1" applyBorder="1"/>
    <xf numFmtId="37" fontId="3" fillId="0" borderId="1" xfId="0" applyFont="1" applyBorder="1"/>
    <xf numFmtId="37" fontId="3" fillId="0" borderId="3" xfId="0" applyFont="1" applyBorder="1" applyAlignment="1" applyProtection="1">
      <alignment horizontal="left"/>
    </xf>
    <xf numFmtId="37" fontId="3" fillId="0" borderId="4" xfId="0" applyFont="1" applyBorder="1"/>
    <xf numFmtId="37" fontId="3" fillId="0" borderId="1" xfId="0" applyFont="1" applyBorder="1" applyAlignment="1" applyProtection="1">
      <alignment horizontal="left"/>
    </xf>
    <xf numFmtId="37" fontId="3" fillId="0" borderId="1" xfId="0" applyFont="1" applyBorder="1" applyProtection="1">
      <protection locked="0"/>
    </xf>
    <xf numFmtId="37" fontId="3" fillId="0" borderId="0" xfId="0" applyFont="1" applyProtection="1">
      <protection locked="0"/>
    </xf>
    <xf numFmtId="39" fontId="3" fillId="0" borderId="1" xfId="0" applyNumberFormat="1" applyFont="1" applyBorder="1" applyProtection="1">
      <protection locked="0"/>
    </xf>
    <xf numFmtId="39" fontId="3" fillId="0" borderId="0" xfId="0" applyNumberFormat="1" applyFont="1" applyProtection="1">
      <protection locked="0"/>
    </xf>
    <xf numFmtId="2" fontId="3" fillId="0" borderId="1" xfId="0" applyNumberFormat="1" applyFont="1" applyBorder="1" applyProtection="1">
      <protection locked="0"/>
    </xf>
    <xf numFmtId="2" fontId="3" fillId="0" borderId="0" xfId="0" applyNumberFormat="1" applyFont="1" applyProtection="1">
      <protection locked="0"/>
    </xf>
    <xf numFmtId="176" fontId="3" fillId="0" borderId="1" xfId="0" applyNumberFormat="1" applyFont="1" applyBorder="1" applyProtection="1">
      <protection locked="0"/>
    </xf>
    <xf numFmtId="176" fontId="3" fillId="0" borderId="0" xfId="0" applyNumberFormat="1" applyFont="1" applyProtection="1">
      <protection locked="0"/>
    </xf>
    <xf numFmtId="177" fontId="3" fillId="0" borderId="1" xfId="0" applyNumberFormat="1" applyFont="1" applyBorder="1" applyProtection="1">
      <protection locked="0"/>
    </xf>
    <xf numFmtId="177" fontId="3" fillId="0" borderId="0" xfId="0" applyNumberFormat="1" applyFont="1" applyProtection="1">
      <protection locked="0"/>
    </xf>
    <xf numFmtId="37" fontId="3" fillId="0" borderId="3" xfId="0" applyFont="1" applyBorder="1"/>
    <xf numFmtId="37" fontId="3" fillId="0" borderId="3" xfId="0" applyFont="1" applyBorder="1" applyProtection="1">
      <protection locked="0"/>
    </xf>
    <xf numFmtId="37" fontId="3" fillId="0" borderId="4" xfId="0" applyFont="1" applyBorder="1" applyProtection="1">
      <protection locked="0"/>
    </xf>
    <xf numFmtId="37" fontId="3" fillId="0" borderId="1" xfId="0" applyFont="1" applyBorder="1" applyAlignment="1" applyProtection="1">
      <alignment horizontal="right"/>
    </xf>
    <xf numFmtId="37" fontId="3" fillId="0" borderId="0" xfId="0" applyFont="1" applyAlignment="1" applyProtection="1">
      <alignment horizontal="right"/>
    </xf>
    <xf numFmtId="37" fontId="3" fillId="0" borderId="1" xfId="0" applyFont="1" applyBorder="1" applyProtection="1"/>
    <xf numFmtId="37" fontId="3" fillId="0" borderId="0" xfId="0" applyFont="1" applyProtection="1"/>
    <xf numFmtId="37" fontId="3" fillId="0" borderId="1" xfId="0" applyFont="1" applyBorder="1" applyAlignment="1" applyProtection="1">
      <alignment horizontal="right"/>
      <protection locked="0"/>
    </xf>
    <xf numFmtId="37" fontId="3" fillId="0" borderId="0" xfId="0" applyFont="1" applyAlignment="1" applyProtection="1">
      <alignment horizontal="right"/>
      <protection locked="0"/>
    </xf>
    <xf numFmtId="37" fontId="3" fillId="0" borderId="5" xfId="0" applyFont="1" applyBorder="1"/>
    <xf numFmtId="37" fontId="3" fillId="0" borderId="5" xfId="0" applyFont="1" applyBorder="1" applyProtection="1">
      <protection locked="0"/>
    </xf>
    <xf numFmtId="37" fontId="3" fillId="0" borderId="0" xfId="0" applyFont="1" applyBorder="1"/>
    <xf numFmtId="37" fontId="3" fillId="0" borderId="2" xfId="0" applyFont="1" applyBorder="1" applyAlignment="1" applyProtection="1">
      <alignment horizontal="left"/>
    </xf>
    <xf numFmtId="37" fontId="3" fillId="0" borderId="2" xfId="0" applyFont="1" applyBorder="1" applyAlignment="1" applyProtection="1">
      <alignment horizontal="right"/>
    </xf>
    <xf numFmtId="37" fontId="3" fillId="0" borderId="4" xfId="0" applyFont="1" applyBorder="1" applyAlignment="1" applyProtection="1">
      <alignment horizontal="left"/>
    </xf>
    <xf numFmtId="37" fontId="3" fillId="0" borderId="3" xfId="0" applyFont="1" applyBorder="1" applyAlignment="1" applyProtection="1">
      <alignment horizontal="right"/>
      <protection locked="0"/>
    </xf>
    <xf numFmtId="37" fontId="3" fillId="0" borderId="4" xfId="0" applyFont="1" applyBorder="1" applyAlignment="1" applyProtection="1">
      <alignment horizontal="right"/>
      <protection locked="0"/>
    </xf>
    <xf numFmtId="37" fontId="3" fillId="0" borderId="0" xfId="0" applyFont="1" applyBorder="1" applyAlignment="1" applyProtection="1">
      <alignment horizontal="left"/>
    </xf>
    <xf numFmtId="37" fontId="3" fillId="0" borderId="0" xfId="0" applyFont="1" applyBorder="1" applyAlignment="1" applyProtection="1">
      <alignment horizontal="right"/>
      <protection locked="0"/>
    </xf>
    <xf numFmtId="37" fontId="3" fillId="0" borderId="0" xfId="0" applyFont="1" applyBorder="1" applyProtection="1">
      <protection locked="0"/>
    </xf>
    <xf numFmtId="176" fontId="3" fillId="0" borderId="1" xfId="0" applyNumberFormat="1" applyFont="1" applyBorder="1" applyProtection="1"/>
    <xf numFmtId="176" fontId="3" fillId="0" borderId="0" xfId="0" applyNumberFormat="1" applyFont="1" applyProtection="1"/>
    <xf numFmtId="176" fontId="1" fillId="0" borderId="0" xfId="0" applyNumberFormat="1" applyFont="1" applyProtection="1"/>
    <xf numFmtId="37" fontId="1" fillId="0" borderId="0" xfId="0" applyFont="1" applyProtection="1">
      <protection locked="0"/>
    </xf>
    <xf numFmtId="37" fontId="1" fillId="0" borderId="1" xfId="0" applyFont="1" applyBorder="1" applyProtection="1">
      <protection locked="0"/>
    </xf>
    <xf numFmtId="39" fontId="3" fillId="0" borderId="0" xfId="0" applyNumberFormat="1" applyFont="1" applyAlignment="1" applyProtection="1">
      <alignment horizontal="right"/>
    </xf>
    <xf numFmtId="39" fontId="3" fillId="0" borderId="1" xfId="0" applyNumberFormat="1" applyFont="1" applyBorder="1" applyAlignment="1" applyProtection="1">
      <alignment horizontal="right"/>
    </xf>
    <xf numFmtId="37" fontId="3" fillId="0" borderId="0" xfId="0" applyNumberFormat="1" applyFont="1" applyProtection="1">
      <protection locked="0"/>
    </xf>
    <xf numFmtId="37" fontId="3" fillId="0" borderId="1" xfId="0" applyNumberFormat="1" applyFont="1" applyBorder="1" applyProtection="1">
      <protection locked="0"/>
    </xf>
    <xf numFmtId="37" fontId="3" fillId="0" borderId="3" xfId="0" applyFont="1" applyBorder="1" applyAlignment="1" applyProtection="1">
      <alignment horizontal="center"/>
    </xf>
    <xf numFmtId="37" fontId="1" fillId="0" borderId="4" xfId="0" applyFont="1" applyBorder="1" applyProtection="1"/>
    <xf numFmtId="37" fontId="3" fillId="0" borderId="1" xfId="0" applyFont="1" applyBorder="1" applyAlignment="1" applyProtection="1">
      <alignment horizontal="center"/>
    </xf>
    <xf numFmtId="37" fontId="3" fillId="0" borderId="2" xfId="0" applyFont="1" applyBorder="1" applyProtection="1">
      <protection locked="0"/>
    </xf>
    <xf numFmtId="37" fontId="3" fillId="0" borderId="0" xfId="0" applyFont="1" applyAlignment="1" applyProtection="1">
      <alignment horizontal="center"/>
    </xf>
    <xf numFmtId="37" fontId="3" fillId="0" borderId="6" xfId="0" applyFont="1" applyBorder="1"/>
    <xf numFmtId="37" fontId="3" fillId="0" borderId="0" xfId="0" applyNumberFormat="1" applyFont="1" applyAlignment="1" applyProtection="1">
      <alignment horizontal="right"/>
      <protection locked="0"/>
    </xf>
    <xf numFmtId="178" fontId="3" fillId="0" borderId="0" xfId="0" applyNumberFormat="1" applyFont="1" applyAlignment="1" applyProtection="1">
      <alignment horizontal="right"/>
      <protection locked="0"/>
    </xf>
    <xf numFmtId="178" fontId="3" fillId="0" borderId="1" xfId="0" applyNumberFormat="1" applyFont="1" applyBorder="1" applyAlignment="1" applyProtection="1">
      <alignment horizontal="right"/>
      <protection locked="0"/>
    </xf>
    <xf numFmtId="178" fontId="3" fillId="0" borderId="0" xfId="0" applyNumberFormat="1" applyFont="1" applyProtection="1">
      <protection locked="0"/>
    </xf>
    <xf numFmtId="178" fontId="3" fillId="0" borderId="1" xfId="0" applyNumberFormat="1" applyFont="1" applyBorder="1" applyProtection="1">
      <protection locked="0"/>
    </xf>
    <xf numFmtId="37" fontId="3" fillId="0" borderId="7" xfId="0" applyFont="1" applyBorder="1"/>
    <xf numFmtId="37" fontId="3" fillId="0" borderId="8" xfId="0" applyFont="1" applyBorder="1"/>
    <xf numFmtId="0" fontId="4" fillId="0" borderId="0" xfId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/>
  <dimension ref="A1:O214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7" customWidth="1"/>
    <col min="2" max="2" width="3.69921875" style="7" customWidth="1"/>
    <col min="3" max="6" width="4.69921875" style="7" customWidth="1"/>
    <col min="7" max="7" width="9.69921875" style="7" customWidth="1"/>
    <col min="8" max="8" width="10.69921875" style="7"/>
    <col min="9" max="9" width="11.69921875" style="7" customWidth="1"/>
    <col min="10" max="11" width="10.69921875" style="7"/>
    <col min="12" max="12" width="11.19921875" style="7" bestFit="1" customWidth="1"/>
    <col min="13" max="16384" width="10.69921875" style="7"/>
  </cols>
  <sheetData>
    <row r="1" spans="1:14" x14ac:dyDescent="0.2">
      <c r="A1" s="6"/>
    </row>
    <row r="6" spans="1:14" x14ac:dyDescent="0.2">
      <c r="H6" s="1" t="s">
        <v>135</v>
      </c>
    </row>
    <row r="7" spans="1:14" x14ac:dyDescent="0.2">
      <c r="G7" s="6" t="s">
        <v>0</v>
      </c>
    </row>
    <row r="8" spans="1:14" ht="18" thickBo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x14ac:dyDescent="0.2">
      <c r="I9" s="9"/>
      <c r="L9" s="9"/>
    </row>
    <row r="10" spans="1:14" x14ac:dyDescent="0.2">
      <c r="I10" s="10" t="s">
        <v>1</v>
      </c>
      <c r="J10" s="11"/>
      <c r="K10" s="11"/>
      <c r="L10" s="10" t="s">
        <v>2</v>
      </c>
      <c r="M10" s="11"/>
      <c r="N10" s="11"/>
    </row>
    <row r="11" spans="1:14" x14ac:dyDescent="0.2">
      <c r="I11" s="12" t="s">
        <v>3</v>
      </c>
      <c r="J11" s="12" t="s">
        <v>4</v>
      </c>
      <c r="K11" s="12" t="s">
        <v>5</v>
      </c>
      <c r="L11" s="12" t="s">
        <v>3</v>
      </c>
      <c r="M11" s="12" t="s">
        <v>4</v>
      </c>
      <c r="N11" s="12" t="s">
        <v>5</v>
      </c>
    </row>
    <row r="12" spans="1:14" x14ac:dyDescent="0.2">
      <c r="B12" s="11"/>
      <c r="C12" s="11"/>
      <c r="D12" s="11"/>
      <c r="E12" s="11"/>
      <c r="F12" s="11"/>
      <c r="G12" s="11"/>
      <c r="H12" s="11"/>
      <c r="I12" s="10" t="s">
        <v>6</v>
      </c>
      <c r="J12" s="10" t="s">
        <v>7</v>
      </c>
      <c r="K12" s="10" t="s">
        <v>8</v>
      </c>
      <c r="L12" s="10" t="s">
        <v>6</v>
      </c>
      <c r="M12" s="10" t="s">
        <v>7</v>
      </c>
      <c r="N12" s="10" t="s">
        <v>8</v>
      </c>
    </row>
    <row r="13" spans="1:14" x14ac:dyDescent="0.2">
      <c r="I13" s="9"/>
      <c r="L13" s="9"/>
    </row>
    <row r="14" spans="1:14" x14ac:dyDescent="0.2">
      <c r="E14" s="6" t="s">
        <v>9</v>
      </c>
      <c r="I14" s="13">
        <v>95</v>
      </c>
      <c r="J14" s="14">
        <v>95</v>
      </c>
      <c r="K14" s="14">
        <v>94</v>
      </c>
      <c r="L14" s="13">
        <v>47</v>
      </c>
      <c r="M14" s="14">
        <v>52</v>
      </c>
      <c r="N14" s="14">
        <v>51</v>
      </c>
    </row>
    <row r="15" spans="1:14" x14ac:dyDescent="0.2">
      <c r="E15" s="6" t="s">
        <v>10</v>
      </c>
      <c r="I15" s="15">
        <v>3.14</v>
      </c>
      <c r="J15" s="16">
        <v>3.29</v>
      </c>
      <c r="K15" s="16">
        <v>3.21</v>
      </c>
      <c r="L15" s="17">
        <v>3.51</v>
      </c>
      <c r="M15" s="18">
        <v>3.5</v>
      </c>
      <c r="N15" s="18">
        <v>3.46</v>
      </c>
    </row>
    <row r="16" spans="1:14" x14ac:dyDescent="0.2">
      <c r="E16" s="6" t="s">
        <v>11</v>
      </c>
      <c r="I16" s="15">
        <v>1.51</v>
      </c>
      <c r="J16" s="16">
        <v>1.4</v>
      </c>
      <c r="K16" s="16">
        <v>1.38</v>
      </c>
      <c r="L16" s="17">
        <v>1.66</v>
      </c>
      <c r="M16" s="18">
        <v>1.42</v>
      </c>
      <c r="N16" s="18">
        <v>1.49</v>
      </c>
    </row>
    <row r="17" spans="2:14" x14ac:dyDescent="0.2">
      <c r="E17" s="6" t="s">
        <v>12</v>
      </c>
      <c r="I17" s="19">
        <v>55.4</v>
      </c>
      <c r="J17" s="20">
        <v>53.4</v>
      </c>
      <c r="K17" s="20">
        <v>53.2</v>
      </c>
      <c r="L17" s="21">
        <v>47.5</v>
      </c>
      <c r="M17" s="22">
        <v>46.8</v>
      </c>
      <c r="N17" s="22">
        <v>45.9</v>
      </c>
    </row>
    <row r="18" spans="2:14" x14ac:dyDescent="0.2">
      <c r="B18" s="11"/>
      <c r="C18" s="11"/>
      <c r="D18" s="11"/>
      <c r="E18" s="11"/>
      <c r="F18" s="11"/>
      <c r="G18" s="11"/>
      <c r="H18" s="11"/>
      <c r="I18" s="23"/>
      <c r="J18" s="11"/>
      <c r="K18" s="11"/>
      <c r="L18" s="24"/>
      <c r="M18" s="25"/>
      <c r="N18" s="25"/>
    </row>
    <row r="19" spans="2:14" x14ac:dyDescent="0.2">
      <c r="I19" s="26" t="s">
        <v>13</v>
      </c>
      <c r="J19" s="27" t="s">
        <v>13</v>
      </c>
      <c r="K19" s="27" t="s">
        <v>13</v>
      </c>
      <c r="L19" s="26" t="s">
        <v>13</v>
      </c>
      <c r="M19" s="27" t="s">
        <v>13</v>
      </c>
      <c r="N19" s="27" t="s">
        <v>13</v>
      </c>
    </row>
    <row r="20" spans="2:14" x14ac:dyDescent="0.2">
      <c r="C20" s="1" t="s">
        <v>14</v>
      </c>
      <c r="D20" s="2"/>
      <c r="E20" s="2"/>
      <c r="F20" s="2"/>
      <c r="G20" s="2"/>
      <c r="H20" s="2"/>
      <c r="I20" s="3" t="s">
        <v>15</v>
      </c>
      <c r="J20" s="4" t="s">
        <v>15</v>
      </c>
      <c r="K20" s="4" t="s">
        <v>15</v>
      </c>
      <c r="L20" s="5">
        <f>L22+L50+L64+1</f>
        <v>1017535.02</v>
      </c>
      <c r="M20" s="2">
        <f>M22+M50+M64-1</f>
        <v>1049671.2999999998</v>
      </c>
      <c r="N20" s="2">
        <f>N22+N50+N64</f>
        <v>953364</v>
      </c>
    </row>
    <row r="21" spans="2:14" x14ac:dyDescent="0.2">
      <c r="I21" s="9"/>
      <c r="L21" s="9"/>
    </row>
    <row r="22" spans="2:14" x14ac:dyDescent="0.2">
      <c r="D22" s="6" t="s">
        <v>16</v>
      </c>
      <c r="I22" s="26" t="s">
        <v>15</v>
      </c>
      <c r="J22" s="27" t="s">
        <v>15</v>
      </c>
      <c r="K22" s="27" t="s">
        <v>15</v>
      </c>
      <c r="L22" s="28">
        <f>L24+L46</f>
        <v>562529</v>
      </c>
      <c r="M22" s="29">
        <f>M24+M46</f>
        <v>595445</v>
      </c>
      <c r="N22" s="29">
        <f>N24+N46</f>
        <v>520490</v>
      </c>
    </row>
    <row r="23" spans="2:14" x14ac:dyDescent="0.2">
      <c r="I23" s="9"/>
      <c r="L23" s="9"/>
    </row>
    <row r="24" spans="2:14" x14ac:dyDescent="0.2">
      <c r="E24" s="6" t="s">
        <v>17</v>
      </c>
      <c r="I24" s="26" t="s">
        <v>15</v>
      </c>
      <c r="J24" s="27" t="s">
        <v>15</v>
      </c>
      <c r="K24" s="27" t="s">
        <v>15</v>
      </c>
      <c r="L24" s="28">
        <f>L26+L36+L41</f>
        <v>555411</v>
      </c>
      <c r="M24" s="29">
        <f>M26+M36+M41</f>
        <v>586303</v>
      </c>
      <c r="N24" s="29">
        <f>N26+N36+N41</f>
        <v>512109</v>
      </c>
    </row>
    <row r="25" spans="2:14" x14ac:dyDescent="0.2">
      <c r="I25" s="9"/>
      <c r="L25" s="9"/>
    </row>
    <row r="26" spans="2:14" x14ac:dyDescent="0.2">
      <c r="F26" s="6" t="s">
        <v>18</v>
      </c>
      <c r="I26" s="26" t="s">
        <v>15</v>
      </c>
      <c r="J26" s="27" t="s">
        <v>15</v>
      </c>
      <c r="K26" s="27" t="s">
        <v>15</v>
      </c>
      <c r="L26" s="28">
        <f>L28+L33+L34</f>
        <v>534130</v>
      </c>
      <c r="M26" s="29">
        <f>M28+M33+M34</f>
        <v>565164</v>
      </c>
      <c r="N26" s="29">
        <f>N28+N33+N34</f>
        <v>494888</v>
      </c>
    </row>
    <row r="27" spans="2:14" x14ac:dyDescent="0.2">
      <c r="I27" s="9"/>
      <c r="L27" s="9"/>
    </row>
    <row r="28" spans="2:14" x14ac:dyDescent="0.2">
      <c r="G28" s="6" t="s">
        <v>19</v>
      </c>
      <c r="I28" s="26" t="s">
        <v>15</v>
      </c>
      <c r="J28" s="27" t="s">
        <v>15</v>
      </c>
      <c r="K28" s="27" t="s">
        <v>15</v>
      </c>
      <c r="L28" s="28">
        <f>L29+L30+L31+1</f>
        <v>487535</v>
      </c>
      <c r="M28" s="29">
        <f>M29+M30+M31-1</f>
        <v>528894</v>
      </c>
      <c r="N28" s="29">
        <f>N29+N30+N31</f>
        <v>460197</v>
      </c>
    </row>
    <row r="29" spans="2:14" x14ac:dyDescent="0.2">
      <c r="G29" s="6" t="s">
        <v>20</v>
      </c>
      <c r="I29" s="30" t="s">
        <v>15</v>
      </c>
      <c r="J29" s="31" t="s">
        <v>15</v>
      </c>
      <c r="K29" s="31" t="s">
        <v>15</v>
      </c>
      <c r="L29" s="13">
        <v>393268</v>
      </c>
      <c r="M29" s="14">
        <v>407253</v>
      </c>
      <c r="N29" s="14">
        <v>382989</v>
      </c>
    </row>
    <row r="30" spans="2:14" x14ac:dyDescent="0.2">
      <c r="G30" s="6" t="s">
        <v>21</v>
      </c>
      <c r="I30" s="30" t="s">
        <v>15</v>
      </c>
      <c r="J30" s="31" t="s">
        <v>15</v>
      </c>
      <c r="K30" s="31" t="s">
        <v>15</v>
      </c>
      <c r="L30" s="13">
        <v>1911</v>
      </c>
      <c r="M30" s="14">
        <v>2102</v>
      </c>
      <c r="N30" s="14">
        <v>1893</v>
      </c>
    </row>
    <row r="31" spans="2:14" x14ac:dyDescent="0.2">
      <c r="G31" s="6" t="s">
        <v>22</v>
      </c>
      <c r="I31" s="30" t="s">
        <v>15</v>
      </c>
      <c r="J31" s="31" t="s">
        <v>15</v>
      </c>
      <c r="K31" s="31" t="s">
        <v>15</v>
      </c>
      <c r="L31" s="13">
        <v>92355</v>
      </c>
      <c r="M31" s="14">
        <v>119540</v>
      </c>
      <c r="N31" s="14">
        <v>75315</v>
      </c>
    </row>
    <row r="32" spans="2:14" x14ac:dyDescent="0.2">
      <c r="I32" s="9"/>
      <c r="L32" s="13"/>
      <c r="M32" s="14"/>
      <c r="N32" s="14"/>
    </row>
    <row r="33" spans="5:14" x14ac:dyDescent="0.2">
      <c r="G33" s="6" t="s">
        <v>23</v>
      </c>
      <c r="I33" s="30" t="s">
        <v>15</v>
      </c>
      <c r="J33" s="31" t="s">
        <v>15</v>
      </c>
      <c r="K33" s="31" t="s">
        <v>15</v>
      </c>
      <c r="L33" s="13">
        <v>43371</v>
      </c>
      <c r="M33" s="14">
        <v>26737</v>
      </c>
      <c r="N33" s="14">
        <v>32082</v>
      </c>
    </row>
    <row r="34" spans="5:14" x14ac:dyDescent="0.2">
      <c r="G34" s="6" t="s">
        <v>24</v>
      </c>
      <c r="I34" s="30" t="s">
        <v>15</v>
      </c>
      <c r="J34" s="31" t="s">
        <v>15</v>
      </c>
      <c r="K34" s="31" t="s">
        <v>15</v>
      </c>
      <c r="L34" s="13">
        <v>3224</v>
      </c>
      <c r="M34" s="14">
        <v>9533</v>
      </c>
      <c r="N34" s="14">
        <v>2609</v>
      </c>
    </row>
    <row r="35" spans="5:14" x14ac:dyDescent="0.2">
      <c r="I35" s="13"/>
      <c r="J35" s="14"/>
      <c r="K35" s="14"/>
      <c r="L35" s="13"/>
      <c r="M35" s="14"/>
      <c r="N35" s="14"/>
    </row>
    <row r="36" spans="5:14" x14ac:dyDescent="0.2">
      <c r="F36" s="6" t="s">
        <v>25</v>
      </c>
      <c r="I36" s="26" t="s">
        <v>15</v>
      </c>
      <c r="J36" s="27" t="s">
        <v>15</v>
      </c>
      <c r="K36" s="27" t="s">
        <v>15</v>
      </c>
      <c r="L36" s="28">
        <f>L37+L38+L39-1</f>
        <v>3812</v>
      </c>
      <c r="M36" s="29">
        <f>M37+M38+M39</f>
        <v>790</v>
      </c>
      <c r="N36" s="29">
        <f>N37+N38+N39</f>
        <v>1297</v>
      </c>
    </row>
    <row r="37" spans="5:14" x14ac:dyDescent="0.2">
      <c r="G37" s="6" t="s">
        <v>26</v>
      </c>
      <c r="I37" s="30" t="s">
        <v>15</v>
      </c>
      <c r="J37" s="31" t="s">
        <v>15</v>
      </c>
      <c r="K37" s="31" t="s">
        <v>15</v>
      </c>
      <c r="L37" s="13">
        <v>252</v>
      </c>
      <c r="M37" s="14">
        <v>533</v>
      </c>
      <c r="N37" s="14">
        <v>792</v>
      </c>
    </row>
    <row r="38" spans="5:14" x14ac:dyDescent="0.2">
      <c r="G38" s="6" t="s">
        <v>27</v>
      </c>
      <c r="I38" s="30" t="s">
        <v>15</v>
      </c>
      <c r="J38" s="31" t="s">
        <v>15</v>
      </c>
      <c r="K38" s="31" t="s">
        <v>15</v>
      </c>
      <c r="L38" s="13">
        <v>3391</v>
      </c>
      <c r="M38" s="14">
        <v>168</v>
      </c>
      <c r="N38" s="14">
        <v>0</v>
      </c>
    </row>
    <row r="39" spans="5:14" x14ac:dyDescent="0.2">
      <c r="G39" s="6" t="s">
        <v>28</v>
      </c>
      <c r="I39" s="30" t="s">
        <v>15</v>
      </c>
      <c r="J39" s="31" t="s">
        <v>15</v>
      </c>
      <c r="K39" s="31" t="s">
        <v>15</v>
      </c>
      <c r="L39" s="13">
        <v>170</v>
      </c>
      <c r="M39" s="14">
        <v>89</v>
      </c>
      <c r="N39" s="14">
        <v>505</v>
      </c>
    </row>
    <row r="40" spans="5:14" x14ac:dyDescent="0.2">
      <c r="I40" s="13"/>
      <c r="J40" s="14"/>
      <c r="K40" s="14"/>
      <c r="L40" s="13"/>
      <c r="M40" s="14"/>
      <c r="N40" s="14"/>
    </row>
    <row r="41" spans="5:14" x14ac:dyDescent="0.2">
      <c r="F41" s="6" t="s">
        <v>29</v>
      </c>
      <c r="I41" s="26" t="s">
        <v>15</v>
      </c>
      <c r="J41" s="27" t="s">
        <v>15</v>
      </c>
      <c r="K41" s="27" t="s">
        <v>15</v>
      </c>
      <c r="L41" s="28">
        <f>L42+L43+L44-1</f>
        <v>17469</v>
      </c>
      <c r="M41" s="29">
        <f>M42+M43+M44</f>
        <v>20349</v>
      </c>
      <c r="N41" s="29">
        <f>N42+N43+N44</f>
        <v>15924</v>
      </c>
    </row>
    <row r="42" spans="5:14" x14ac:dyDescent="0.2">
      <c r="G42" s="6" t="s">
        <v>30</v>
      </c>
      <c r="I42" s="30" t="s">
        <v>15</v>
      </c>
      <c r="J42" s="31" t="s">
        <v>15</v>
      </c>
      <c r="K42" s="31" t="s">
        <v>15</v>
      </c>
      <c r="L42" s="13">
        <v>409</v>
      </c>
      <c r="M42" s="14">
        <v>684</v>
      </c>
      <c r="N42" s="14">
        <v>805</v>
      </c>
    </row>
    <row r="43" spans="5:14" x14ac:dyDescent="0.2">
      <c r="G43" s="6" t="s">
        <v>31</v>
      </c>
      <c r="I43" s="30" t="s">
        <v>15</v>
      </c>
      <c r="J43" s="31" t="s">
        <v>15</v>
      </c>
      <c r="K43" s="31" t="s">
        <v>15</v>
      </c>
      <c r="L43" s="13">
        <v>16689</v>
      </c>
      <c r="M43" s="14">
        <v>18862</v>
      </c>
      <c r="N43" s="14">
        <v>14561</v>
      </c>
    </row>
    <row r="44" spans="5:14" x14ac:dyDescent="0.2">
      <c r="G44" s="6" t="s">
        <v>32</v>
      </c>
      <c r="I44" s="30" t="s">
        <v>15</v>
      </c>
      <c r="J44" s="31" t="s">
        <v>15</v>
      </c>
      <c r="K44" s="31" t="s">
        <v>15</v>
      </c>
      <c r="L44" s="13">
        <v>372</v>
      </c>
      <c r="M44" s="14">
        <v>803</v>
      </c>
      <c r="N44" s="14">
        <v>558</v>
      </c>
    </row>
    <row r="45" spans="5:14" x14ac:dyDescent="0.2">
      <c r="I45" s="13"/>
      <c r="J45" s="14"/>
      <c r="K45" s="14"/>
      <c r="L45" s="13"/>
      <c r="M45" s="14"/>
      <c r="N45" s="14"/>
    </row>
    <row r="46" spans="5:14" x14ac:dyDescent="0.2">
      <c r="E46" s="6" t="s">
        <v>33</v>
      </c>
      <c r="I46" s="26" t="s">
        <v>15</v>
      </c>
      <c r="J46" s="27" t="s">
        <v>15</v>
      </c>
      <c r="K46" s="27" t="s">
        <v>15</v>
      </c>
      <c r="L46" s="28">
        <f>L47+L48</f>
        <v>7118</v>
      </c>
      <c r="M46" s="29">
        <f>M47+M48</f>
        <v>9142</v>
      </c>
      <c r="N46" s="29">
        <f>N47+N48</f>
        <v>8381</v>
      </c>
    </row>
    <row r="47" spans="5:14" x14ac:dyDescent="0.2">
      <c r="F47" s="6" t="s">
        <v>34</v>
      </c>
      <c r="I47" s="30" t="s">
        <v>15</v>
      </c>
      <c r="J47" s="31" t="s">
        <v>15</v>
      </c>
      <c r="K47" s="31" t="s">
        <v>15</v>
      </c>
      <c r="L47" s="13">
        <v>5476</v>
      </c>
      <c r="M47" s="14">
        <v>6594</v>
      </c>
      <c r="N47" s="14">
        <v>5804</v>
      </c>
    </row>
    <row r="48" spans="5:14" x14ac:dyDescent="0.2">
      <c r="F48" s="6" t="s">
        <v>35</v>
      </c>
      <c r="I48" s="30" t="s">
        <v>15</v>
      </c>
      <c r="J48" s="31" t="s">
        <v>15</v>
      </c>
      <c r="K48" s="31" t="s">
        <v>15</v>
      </c>
      <c r="L48" s="13">
        <v>1642</v>
      </c>
      <c r="M48" s="14">
        <v>2548</v>
      </c>
      <c r="N48" s="14">
        <v>2577</v>
      </c>
    </row>
    <row r="49" spans="4:14" x14ac:dyDescent="0.2">
      <c r="I49" s="13"/>
      <c r="J49" s="14"/>
      <c r="K49" s="14"/>
      <c r="L49" s="13"/>
      <c r="M49" s="14"/>
      <c r="N49" s="14"/>
    </row>
    <row r="50" spans="4:14" x14ac:dyDescent="0.2">
      <c r="D50" s="6" t="s">
        <v>36</v>
      </c>
      <c r="I50" s="26" t="s">
        <v>15</v>
      </c>
      <c r="J50" s="27" t="s">
        <v>15</v>
      </c>
      <c r="K50" s="27" t="s">
        <v>15</v>
      </c>
      <c r="L50" s="28">
        <f>SUM(L52:L62)+1</f>
        <v>355348.02</v>
      </c>
      <c r="M50" s="29">
        <f>SUM(M52:M62)+1</f>
        <v>361982.29999999993</v>
      </c>
      <c r="N50" s="29">
        <f>SUM(N52:N62)</f>
        <v>330273</v>
      </c>
    </row>
    <row r="51" spans="4:14" x14ac:dyDescent="0.2">
      <c r="I51" s="9"/>
      <c r="L51" s="13"/>
      <c r="M51" s="14"/>
      <c r="N51" s="14"/>
    </row>
    <row r="52" spans="4:14" x14ac:dyDescent="0.2">
      <c r="E52" s="6" t="s">
        <v>37</v>
      </c>
      <c r="I52" s="30" t="s">
        <v>15</v>
      </c>
      <c r="J52" s="31" t="s">
        <v>15</v>
      </c>
      <c r="K52" s="31" t="s">
        <v>15</v>
      </c>
      <c r="L52" s="13">
        <v>333780</v>
      </c>
      <c r="M52" s="14">
        <v>340049</v>
      </c>
      <c r="N52" s="14">
        <v>313904</v>
      </c>
    </row>
    <row r="53" spans="4:14" x14ac:dyDescent="0.2">
      <c r="E53" s="6" t="s">
        <v>38</v>
      </c>
      <c r="I53" s="30" t="s">
        <v>15</v>
      </c>
      <c r="J53" s="31" t="s">
        <v>15</v>
      </c>
      <c r="K53" s="31" t="s">
        <v>15</v>
      </c>
      <c r="L53" s="13">
        <v>905</v>
      </c>
      <c r="M53" s="14">
        <v>2380</v>
      </c>
      <c r="N53" s="14">
        <v>2382</v>
      </c>
    </row>
    <row r="54" spans="4:14" x14ac:dyDescent="0.2">
      <c r="E54" s="6" t="s">
        <v>39</v>
      </c>
      <c r="I54" s="30" t="s">
        <v>15</v>
      </c>
      <c r="J54" s="31" t="s">
        <v>15</v>
      </c>
      <c r="K54" s="31" t="s">
        <v>15</v>
      </c>
      <c r="L54" s="13">
        <v>4074</v>
      </c>
      <c r="M54" s="14">
        <v>0.1</v>
      </c>
      <c r="N54" s="14">
        <v>0</v>
      </c>
    </row>
    <row r="55" spans="4:14" x14ac:dyDescent="0.2">
      <c r="E55" s="6" t="s">
        <v>40</v>
      </c>
      <c r="I55" s="30" t="s">
        <v>15</v>
      </c>
      <c r="J55" s="31" t="s">
        <v>15</v>
      </c>
      <c r="K55" s="31" t="s">
        <v>15</v>
      </c>
      <c r="L55" s="13">
        <v>0.01</v>
      </c>
      <c r="M55" s="14">
        <v>0.1</v>
      </c>
      <c r="N55" s="14">
        <v>0</v>
      </c>
    </row>
    <row r="56" spans="4:14" x14ac:dyDescent="0.2">
      <c r="I56" s="9"/>
      <c r="L56" s="9"/>
    </row>
    <row r="57" spans="4:14" x14ac:dyDescent="0.2">
      <c r="E57" s="6" t="s">
        <v>41</v>
      </c>
      <c r="I57" s="30" t="s">
        <v>15</v>
      </c>
      <c r="J57" s="31" t="s">
        <v>15</v>
      </c>
      <c r="K57" s="31" t="s">
        <v>15</v>
      </c>
      <c r="L57" s="13">
        <v>521</v>
      </c>
      <c r="M57" s="14">
        <v>2034</v>
      </c>
      <c r="N57" s="14">
        <v>851</v>
      </c>
    </row>
    <row r="58" spans="4:14" x14ac:dyDescent="0.2">
      <c r="E58" s="6" t="s">
        <v>42</v>
      </c>
      <c r="I58" s="30" t="s">
        <v>15</v>
      </c>
      <c r="J58" s="31" t="s">
        <v>15</v>
      </c>
      <c r="K58" s="31" t="s">
        <v>15</v>
      </c>
      <c r="L58" s="13">
        <v>540</v>
      </c>
      <c r="M58" s="14">
        <v>2391</v>
      </c>
      <c r="N58" s="14">
        <v>2033</v>
      </c>
    </row>
    <row r="59" spans="4:14" x14ac:dyDescent="0.2">
      <c r="E59" s="6" t="s">
        <v>43</v>
      </c>
      <c r="I59" s="30" t="s">
        <v>15</v>
      </c>
      <c r="J59" s="31" t="s">
        <v>15</v>
      </c>
      <c r="K59" s="31" t="s">
        <v>15</v>
      </c>
      <c r="L59" s="13">
        <v>14219</v>
      </c>
      <c r="M59" s="14">
        <v>14539</v>
      </c>
      <c r="N59" s="14">
        <v>10270</v>
      </c>
    </row>
    <row r="60" spans="4:14" x14ac:dyDescent="0.2">
      <c r="I60" s="9"/>
      <c r="L60" s="9"/>
    </row>
    <row r="61" spans="4:14" x14ac:dyDescent="0.2">
      <c r="E61" s="6" t="s">
        <v>44</v>
      </c>
      <c r="I61" s="30" t="s">
        <v>15</v>
      </c>
      <c r="J61" s="31" t="s">
        <v>15</v>
      </c>
      <c r="K61" s="31" t="s">
        <v>15</v>
      </c>
      <c r="L61" s="13">
        <v>0.01</v>
      </c>
      <c r="M61" s="14">
        <v>0.1</v>
      </c>
      <c r="N61" s="14">
        <v>0</v>
      </c>
    </row>
    <row r="62" spans="4:14" x14ac:dyDescent="0.2">
      <c r="E62" s="6" t="s">
        <v>35</v>
      </c>
      <c r="I62" s="30" t="s">
        <v>15</v>
      </c>
      <c r="J62" s="31" t="s">
        <v>15</v>
      </c>
      <c r="K62" s="31" t="s">
        <v>15</v>
      </c>
      <c r="L62" s="13">
        <v>1308</v>
      </c>
      <c r="M62" s="14">
        <v>588</v>
      </c>
      <c r="N62" s="14">
        <v>833</v>
      </c>
    </row>
    <row r="63" spans="4:14" x14ac:dyDescent="0.2">
      <c r="I63" s="9"/>
      <c r="L63" s="13"/>
      <c r="M63" s="14"/>
      <c r="N63" s="14"/>
    </row>
    <row r="64" spans="4:14" x14ac:dyDescent="0.2">
      <c r="D64" s="6" t="s">
        <v>45</v>
      </c>
      <c r="I64" s="30" t="s">
        <v>15</v>
      </c>
      <c r="J64" s="31" t="s">
        <v>15</v>
      </c>
      <c r="K64" s="31" t="s">
        <v>15</v>
      </c>
      <c r="L64" s="13">
        <v>99657</v>
      </c>
      <c r="M64" s="14">
        <v>92245</v>
      </c>
      <c r="N64" s="14">
        <v>102601</v>
      </c>
    </row>
    <row r="65" spans="1:15" ht="18" thickBot="1" x14ac:dyDescent="0.25">
      <c r="B65" s="8"/>
      <c r="C65" s="8"/>
      <c r="D65" s="8"/>
      <c r="E65" s="8"/>
      <c r="F65" s="8"/>
      <c r="G65" s="8"/>
      <c r="H65" s="8"/>
      <c r="I65" s="32"/>
      <c r="J65" s="8"/>
      <c r="K65" s="8"/>
      <c r="L65" s="33"/>
      <c r="M65" s="8"/>
      <c r="N65" s="8"/>
    </row>
    <row r="66" spans="1:15" x14ac:dyDescent="0.2">
      <c r="G66" s="6" t="s">
        <v>46</v>
      </c>
    </row>
    <row r="67" spans="1:15" x14ac:dyDescent="0.2">
      <c r="A67" s="6"/>
    </row>
    <row r="68" spans="1:15" x14ac:dyDescent="0.2">
      <c r="A68" s="6"/>
    </row>
    <row r="73" spans="1:15" x14ac:dyDescent="0.2">
      <c r="H73" s="1" t="s">
        <v>136</v>
      </c>
    </row>
    <row r="74" spans="1:15" x14ac:dyDescent="0.2">
      <c r="G74" s="6" t="s">
        <v>0</v>
      </c>
      <c r="N74" s="34"/>
    </row>
    <row r="75" spans="1:15" ht="18" thickBot="1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35" t="s">
        <v>137</v>
      </c>
      <c r="O75" s="34"/>
    </row>
    <row r="76" spans="1:15" x14ac:dyDescent="0.2">
      <c r="I76" s="9"/>
      <c r="L76" s="9"/>
    </row>
    <row r="77" spans="1:15" x14ac:dyDescent="0.2">
      <c r="I77" s="10" t="s">
        <v>1</v>
      </c>
      <c r="J77" s="11"/>
      <c r="K77" s="11"/>
      <c r="L77" s="10" t="s">
        <v>2</v>
      </c>
      <c r="M77" s="11"/>
      <c r="N77" s="11"/>
    </row>
    <row r="78" spans="1:15" x14ac:dyDescent="0.2">
      <c r="I78" s="12" t="s">
        <v>3</v>
      </c>
      <c r="J78" s="12" t="s">
        <v>4</v>
      </c>
      <c r="K78" s="12" t="s">
        <v>5</v>
      </c>
      <c r="L78" s="12" t="s">
        <v>3</v>
      </c>
      <c r="M78" s="12" t="s">
        <v>4</v>
      </c>
      <c r="N78" s="12" t="s">
        <v>5</v>
      </c>
    </row>
    <row r="79" spans="1:15" x14ac:dyDescent="0.2">
      <c r="B79" s="11"/>
      <c r="C79" s="11"/>
      <c r="D79" s="11"/>
      <c r="E79" s="11"/>
      <c r="F79" s="11"/>
      <c r="G79" s="11"/>
      <c r="H79" s="11"/>
      <c r="I79" s="10" t="s">
        <v>6</v>
      </c>
      <c r="J79" s="10" t="s">
        <v>7</v>
      </c>
      <c r="K79" s="10" t="s">
        <v>8</v>
      </c>
      <c r="L79" s="10" t="s">
        <v>6</v>
      </c>
      <c r="M79" s="10" t="s">
        <v>7</v>
      </c>
      <c r="N79" s="10" t="s">
        <v>8</v>
      </c>
    </row>
    <row r="80" spans="1:15" x14ac:dyDescent="0.2">
      <c r="I80" s="9"/>
      <c r="L80" s="9"/>
    </row>
    <row r="81" spans="3:14" x14ac:dyDescent="0.2">
      <c r="C81" s="1" t="s">
        <v>48</v>
      </c>
      <c r="D81" s="2"/>
      <c r="E81" s="2"/>
      <c r="F81" s="2"/>
      <c r="G81" s="2"/>
      <c r="H81" s="2"/>
      <c r="I81" s="26" t="s">
        <v>15</v>
      </c>
      <c r="J81" s="27" t="s">
        <v>15</v>
      </c>
      <c r="K81" s="27" t="s">
        <v>15</v>
      </c>
      <c r="L81" s="5">
        <f>L83+L184+L197</f>
        <v>1017535</v>
      </c>
      <c r="M81" s="2">
        <f>M83+M184+M197-1</f>
        <v>1049671.1000000001</v>
      </c>
      <c r="N81" s="2">
        <f>N83+N184+N197+1</f>
        <v>953366</v>
      </c>
    </row>
    <row r="82" spans="3:14" x14ac:dyDescent="0.2">
      <c r="I82" s="9"/>
      <c r="L82" s="9"/>
    </row>
    <row r="83" spans="3:14" x14ac:dyDescent="0.2">
      <c r="D83" s="6" t="s">
        <v>49</v>
      </c>
      <c r="I83" s="26" t="s">
        <v>15</v>
      </c>
      <c r="J83" s="27" t="s">
        <v>15</v>
      </c>
      <c r="K83" s="27" t="s">
        <v>15</v>
      </c>
      <c r="L83" s="28">
        <f>L84+L177</f>
        <v>444594</v>
      </c>
      <c r="M83" s="29">
        <f>M84+M177</f>
        <v>443456</v>
      </c>
      <c r="N83" s="29">
        <f>N84+N177</f>
        <v>393916</v>
      </c>
    </row>
    <row r="84" spans="3:14" x14ac:dyDescent="0.2">
      <c r="E84" s="6" t="s">
        <v>50</v>
      </c>
      <c r="I84" s="28">
        <f>I85+I101+I107+I113+I122+I133+I154+I159+I164+I171</f>
        <v>311170.8</v>
      </c>
      <c r="J84" s="29">
        <f>J85+J101+J107+J113+J122+J133+J154+J159+J164+J171+1</f>
        <v>298154</v>
      </c>
      <c r="K84" s="29">
        <f>K85+K101+K107+K113+K122+K133+K154+K159+K164+K171</f>
        <v>283100</v>
      </c>
      <c r="L84" s="28">
        <f>L85+L101+L107+L113+L122+L133+L154+L159+L164+L171-1</f>
        <v>343914</v>
      </c>
      <c r="M84" s="29">
        <f>M85+M101+M107+M113+M122+M133+M154+M159+M164+M171+1</f>
        <v>345111</v>
      </c>
      <c r="N84" s="29">
        <f>N85+N101+N107+N113+N122+N133+N154+N159+N164+N171+1</f>
        <v>303997</v>
      </c>
    </row>
    <row r="85" spans="3:14" x14ac:dyDescent="0.2">
      <c r="F85" s="6" t="s">
        <v>51</v>
      </c>
      <c r="I85" s="28">
        <f>SUM(I86:I99)</f>
        <v>77062</v>
      </c>
      <c r="J85" s="29">
        <f>SUM(J86:J99)</f>
        <v>78243</v>
      </c>
      <c r="K85" s="29">
        <f>SUM(K86:K99)+2</f>
        <v>73782</v>
      </c>
      <c r="L85" s="28">
        <f>SUM(L86:L99)</f>
        <v>80796</v>
      </c>
      <c r="M85" s="29">
        <f>SUM(M86:M99)</f>
        <v>79568</v>
      </c>
      <c r="N85" s="29">
        <f>SUM(N86:N99)+2</f>
        <v>73328</v>
      </c>
    </row>
    <row r="86" spans="3:14" x14ac:dyDescent="0.2">
      <c r="G86" s="6" t="s">
        <v>52</v>
      </c>
      <c r="I86" s="13">
        <v>8879</v>
      </c>
      <c r="J86" s="14">
        <v>8366</v>
      </c>
      <c r="K86" s="14">
        <v>8397</v>
      </c>
      <c r="L86" s="13">
        <v>9215</v>
      </c>
      <c r="M86" s="14">
        <v>8729</v>
      </c>
      <c r="N86" s="14">
        <v>8451</v>
      </c>
    </row>
    <row r="87" spans="3:14" x14ac:dyDescent="0.2">
      <c r="G87" s="6" t="s">
        <v>53</v>
      </c>
      <c r="I87" s="13">
        <v>11453</v>
      </c>
      <c r="J87" s="14">
        <v>10270</v>
      </c>
      <c r="K87" s="14">
        <v>9838</v>
      </c>
      <c r="L87" s="13">
        <v>10647</v>
      </c>
      <c r="M87" s="14">
        <v>9079</v>
      </c>
      <c r="N87" s="14">
        <v>8391</v>
      </c>
    </row>
    <row r="88" spans="3:14" x14ac:dyDescent="0.2">
      <c r="I88" s="9"/>
      <c r="L88" s="9"/>
    </row>
    <row r="89" spans="3:14" x14ac:dyDescent="0.2">
      <c r="G89" s="6" t="s">
        <v>54</v>
      </c>
      <c r="I89" s="13">
        <v>9299</v>
      </c>
      <c r="J89" s="14">
        <v>8610</v>
      </c>
      <c r="K89" s="14">
        <v>8486</v>
      </c>
      <c r="L89" s="13">
        <v>9663</v>
      </c>
      <c r="M89" s="14">
        <v>8563</v>
      </c>
      <c r="N89" s="14">
        <v>8649</v>
      </c>
    </row>
    <row r="90" spans="3:14" x14ac:dyDescent="0.2">
      <c r="G90" s="6" t="s">
        <v>55</v>
      </c>
      <c r="I90" s="13">
        <v>3929</v>
      </c>
      <c r="J90" s="14">
        <v>3490</v>
      </c>
      <c r="K90" s="14">
        <v>3318</v>
      </c>
      <c r="L90" s="13">
        <v>3906</v>
      </c>
      <c r="M90" s="14">
        <v>3753</v>
      </c>
      <c r="N90" s="14">
        <v>3339</v>
      </c>
    </row>
    <row r="91" spans="3:14" x14ac:dyDescent="0.2">
      <c r="G91" s="6" t="s">
        <v>56</v>
      </c>
      <c r="I91" s="13">
        <v>9063</v>
      </c>
      <c r="J91" s="14">
        <v>9671</v>
      </c>
      <c r="K91" s="14">
        <v>8519</v>
      </c>
      <c r="L91" s="13">
        <v>8669</v>
      </c>
      <c r="M91" s="14">
        <v>9718</v>
      </c>
      <c r="N91" s="14">
        <v>7885</v>
      </c>
    </row>
    <row r="92" spans="3:14" x14ac:dyDescent="0.2">
      <c r="G92" s="6" t="s">
        <v>57</v>
      </c>
      <c r="I92" s="13">
        <v>2752</v>
      </c>
      <c r="J92" s="14">
        <v>2766</v>
      </c>
      <c r="K92" s="14">
        <v>2670</v>
      </c>
      <c r="L92" s="13">
        <v>2429</v>
      </c>
      <c r="M92" s="14">
        <v>2575</v>
      </c>
      <c r="N92" s="14">
        <v>2341</v>
      </c>
    </row>
    <row r="93" spans="3:14" x14ac:dyDescent="0.2">
      <c r="G93" s="6" t="s">
        <v>58</v>
      </c>
      <c r="I93" s="13">
        <v>3103</v>
      </c>
      <c r="J93" s="14">
        <v>3162</v>
      </c>
      <c r="K93" s="14">
        <v>3050</v>
      </c>
      <c r="L93" s="13">
        <v>3092</v>
      </c>
      <c r="M93" s="14">
        <v>3249</v>
      </c>
      <c r="N93" s="14">
        <v>3036</v>
      </c>
    </row>
    <row r="94" spans="3:14" x14ac:dyDescent="0.2">
      <c r="I94" s="9"/>
      <c r="L94" s="9"/>
    </row>
    <row r="95" spans="3:14" x14ac:dyDescent="0.2">
      <c r="G95" s="6" t="s">
        <v>59</v>
      </c>
      <c r="I95" s="13">
        <v>4553</v>
      </c>
      <c r="J95" s="14">
        <v>4618</v>
      </c>
      <c r="K95" s="14">
        <v>4401</v>
      </c>
      <c r="L95" s="13">
        <v>5189</v>
      </c>
      <c r="M95" s="14">
        <v>5055</v>
      </c>
      <c r="N95" s="14">
        <v>4667</v>
      </c>
    </row>
    <row r="96" spans="3:14" x14ac:dyDescent="0.2">
      <c r="G96" s="6" t="s">
        <v>60</v>
      </c>
      <c r="I96" s="13">
        <v>7189</v>
      </c>
      <c r="J96" s="14">
        <v>7793</v>
      </c>
      <c r="K96" s="14">
        <v>7964</v>
      </c>
      <c r="L96" s="13">
        <v>7514</v>
      </c>
      <c r="M96" s="14">
        <v>7507</v>
      </c>
      <c r="N96" s="14">
        <v>8043</v>
      </c>
    </row>
    <row r="97" spans="6:14" x14ac:dyDescent="0.2">
      <c r="G97" s="6" t="s">
        <v>61</v>
      </c>
      <c r="I97" s="13">
        <v>2997</v>
      </c>
      <c r="J97" s="14">
        <v>3178</v>
      </c>
      <c r="K97" s="14">
        <v>2993</v>
      </c>
      <c r="L97" s="13">
        <v>3325</v>
      </c>
      <c r="M97" s="14">
        <v>3445</v>
      </c>
      <c r="N97" s="14">
        <v>3228</v>
      </c>
    </row>
    <row r="98" spans="6:14" x14ac:dyDescent="0.2">
      <c r="G98" s="6" t="s">
        <v>62</v>
      </c>
      <c r="I98" s="13">
        <v>3790</v>
      </c>
      <c r="J98" s="14">
        <v>4555</v>
      </c>
      <c r="K98" s="14">
        <v>4228</v>
      </c>
      <c r="L98" s="13">
        <v>3913</v>
      </c>
      <c r="M98" s="14">
        <v>5088</v>
      </c>
      <c r="N98" s="14">
        <v>4126</v>
      </c>
    </row>
    <row r="99" spans="6:14" x14ac:dyDescent="0.2">
      <c r="G99" s="6" t="s">
        <v>63</v>
      </c>
      <c r="I99" s="13">
        <v>10055</v>
      </c>
      <c r="J99" s="14">
        <v>11764</v>
      </c>
      <c r="K99" s="14">
        <v>9916</v>
      </c>
      <c r="L99" s="13">
        <v>13234</v>
      </c>
      <c r="M99" s="14">
        <v>12807</v>
      </c>
      <c r="N99" s="14">
        <v>11170</v>
      </c>
    </row>
    <row r="100" spans="6:14" x14ac:dyDescent="0.2">
      <c r="I100" s="9"/>
      <c r="L100" s="9"/>
    </row>
    <row r="101" spans="6:14" x14ac:dyDescent="0.2">
      <c r="F101" s="6" t="s">
        <v>64</v>
      </c>
      <c r="I101" s="28">
        <f t="shared" ref="I101:N101" si="0">I102+I103</f>
        <v>11393</v>
      </c>
      <c r="J101" s="29">
        <f t="shared" si="0"/>
        <v>14575</v>
      </c>
      <c r="K101" s="29">
        <f>K102+K103+1</f>
        <v>14524</v>
      </c>
      <c r="L101" s="28">
        <f t="shared" si="0"/>
        <v>13024</v>
      </c>
      <c r="M101" s="29">
        <f t="shared" si="0"/>
        <v>19107</v>
      </c>
      <c r="N101" s="29">
        <f t="shared" si="0"/>
        <v>15934</v>
      </c>
    </row>
    <row r="102" spans="6:14" x14ac:dyDescent="0.2">
      <c r="G102" s="6" t="s">
        <v>65</v>
      </c>
      <c r="I102" s="13">
        <v>5652</v>
      </c>
      <c r="J102" s="14">
        <v>6361</v>
      </c>
      <c r="K102" s="14">
        <v>8582</v>
      </c>
      <c r="L102" s="13">
        <v>9923</v>
      </c>
      <c r="M102" s="14">
        <v>10183</v>
      </c>
      <c r="N102" s="14">
        <v>11612</v>
      </c>
    </row>
    <row r="103" spans="6:14" x14ac:dyDescent="0.2">
      <c r="G103" s="6" t="s">
        <v>66</v>
      </c>
      <c r="I103" s="13">
        <v>5741</v>
      </c>
      <c r="J103" s="14">
        <v>8214</v>
      </c>
      <c r="K103" s="14">
        <v>5941</v>
      </c>
      <c r="L103" s="28">
        <f>L104+L105</f>
        <v>3101</v>
      </c>
      <c r="M103" s="29">
        <f>M104+M105</f>
        <v>8924</v>
      </c>
      <c r="N103" s="29">
        <f>N104+N105</f>
        <v>4322</v>
      </c>
    </row>
    <row r="104" spans="6:14" x14ac:dyDescent="0.2">
      <c r="G104" s="6" t="s">
        <v>67</v>
      </c>
      <c r="I104" s="13">
        <v>750</v>
      </c>
      <c r="J104" s="14">
        <v>2695</v>
      </c>
      <c r="K104" s="14">
        <v>828</v>
      </c>
      <c r="L104" s="13">
        <v>837</v>
      </c>
      <c r="M104" s="14">
        <v>2581</v>
      </c>
      <c r="N104" s="14">
        <v>305</v>
      </c>
    </row>
    <row r="105" spans="6:14" x14ac:dyDescent="0.2">
      <c r="G105" s="6" t="s">
        <v>68</v>
      </c>
      <c r="I105" s="13">
        <v>4992</v>
      </c>
      <c r="J105" s="14">
        <v>5519</v>
      </c>
      <c r="K105" s="14">
        <v>5114</v>
      </c>
      <c r="L105" s="13">
        <v>2264</v>
      </c>
      <c r="M105" s="14">
        <v>6343</v>
      </c>
      <c r="N105" s="14">
        <v>4017</v>
      </c>
    </row>
    <row r="106" spans="6:14" x14ac:dyDescent="0.2">
      <c r="I106" s="9"/>
      <c r="L106" s="9"/>
    </row>
    <row r="107" spans="6:14" x14ac:dyDescent="0.2">
      <c r="F107" s="6" t="s">
        <v>69</v>
      </c>
      <c r="I107" s="28">
        <f>SUM(I108:I111)</f>
        <v>19684</v>
      </c>
      <c r="J107" s="29">
        <f>SUM(J108:J111)-1</f>
        <v>18640</v>
      </c>
      <c r="K107" s="29">
        <f>SUM(K108:K111)</f>
        <v>18898</v>
      </c>
      <c r="L107" s="28">
        <f>SUM(L108:L111)</f>
        <v>19595</v>
      </c>
      <c r="M107" s="29">
        <f>SUM(M108:M111)-1</f>
        <v>19551</v>
      </c>
      <c r="N107" s="29">
        <f>SUM(N108:N111)</f>
        <v>18972</v>
      </c>
    </row>
    <row r="108" spans="6:14" x14ac:dyDescent="0.2">
      <c r="G108" s="6" t="s">
        <v>70</v>
      </c>
      <c r="I108" s="13">
        <v>10319</v>
      </c>
      <c r="J108" s="14">
        <v>9811</v>
      </c>
      <c r="K108" s="14">
        <v>9527</v>
      </c>
      <c r="L108" s="13">
        <v>9277</v>
      </c>
      <c r="M108" s="14">
        <v>9774</v>
      </c>
      <c r="N108" s="14">
        <v>9420</v>
      </c>
    </row>
    <row r="109" spans="6:14" x14ac:dyDescent="0.2">
      <c r="G109" s="6" t="s">
        <v>71</v>
      </c>
      <c r="I109" s="13">
        <v>5589</v>
      </c>
      <c r="J109" s="14">
        <v>5026</v>
      </c>
      <c r="K109" s="14">
        <v>5099</v>
      </c>
      <c r="L109" s="13">
        <v>6333</v>
      </c>
      <c r="M109" s="14">
        <v>5550</v>
      </c>
      <c r="N109" s="14">
        <v>5245</v>
      </c>
    </row>
    <row r="110" spans="6:14" x14ac:dyDescent="0.2">
      <c r="G110" s="6" t="s">
        <v>72</v>
      </c>
      <c r="I110" s="13">
        <v>849</v>
      </c>
      <c r="J110" s="14">
        <v>710</v>
      </c>
      <c r="K110" s="14">
        <v>857</v>
      </c>
      <c r="L110" s="13">
        <v>1070</v>
      </c>
      <c r="M110" s="14">
        <v>802</v>
      </c>
      <c r="N110" s="14">
        <v>919</v>
      </c>
    </row>
    <row r="111" spans="6:14" x14ac:dyDescent="0.2">
      <c r="G111" s="6" t="s">
        <v>73</v>
      </c>
      <c r="I111" s="13">
        <v>2927</v>
      </c>
      <c r="J111" s="14">
        <v>3094</v>
      </c>
      <c r="K111" s="14">
        <v>3415</v>
      </c>
      <c r="L111" s="13">
        <v>2915</v>
      </c>
      <c r="M111" s="14">
        <v>3426</v>
      </c>
      <c r="N111" s="14">
        <v>3388</v>
      </c>
    </row>
    <row r="112" spans="6:14" x14ac:dyDescent="0.2">
      <c r="I112" s="9"/>
      <c r="L112" s="9"/>
    </row>
    <row r="113" spans="6:14" x14ac:dyDescent="0.2">
      <c r="F113" s="6" t="s">
        <v>74</v>
      </c>
      <c r="I113" s="28">
        <f>SUM(I114:I120)</f>
        <v>16814</v>
      </c>
      <c r="J113" s="29">
        <f>SUM(J114:J120)+2</f>
        <v>11287</v>
      </c>
      <c r="K113" s="29">
        <f>SUM(K114:K120)</f>
        <v>11840</v>
      </c>
      <c r="L113" s="28">
        <f>SUM(L114:L120)-1</f>
        <v>11966</v>
      </c>
      <c r="M113" s="29">
        <f>SUM(M114:M120)</f>
        <v>12995</v>
      </c>
      <c r="N113" s="29">
        <f>SUM(N114:N120)+1</f>
        <v>10814</v>
      </c>
    </row>
    <row r="114" spans="6:14" x14ac:dyDescent="0.2">
      <c r="G114" s="6" t="s">
        <v>75</v>
      </c>
      <c r="I114" s="13">
        <v>8301</v>
      </c>
      <c r="J114" s="14">
        <v>3242</v>
      </c>
      <c r="K114" s="14">
        <v>3820</v>
      </c>
      <c r="L114" s="13">
        <v>4108</v>
      </c>
      <c r="M114" s="14">
        <v>4098</v>
      </c>
      <c r="N114" s="14">
        <v>3586</v>
      </c>
    </row>
    <row r="115" spans="6:14" x14ac:dyDescent="0.2">
      <c r="G115" s="6" t="s">
        <v>76</v>
      </c>
      <c r="I115" s="13">
        <v>1305</v>
      </c>
      <c r="J115" s="14">
        <v>1322</v>
      </c>
      <c r="K115" s="14">
        <v>1690</v>
      </c>
      <c r="L115" s="13">
        <v>1049</v>
      </c>
      <c r="M115" s="14">
        <v>1084</v>
      </c>
      <c r="N115" s="14">
        <v>706</v>
      </c>
    </row>
    <row r="116" spans="6:14" x14ac:dyDescent="0.2">
      <c r="G116" s="6" t="s">
        <v>77</v>
      </c>
      <c r="I116" s="13">
        <v>1189</v>
      </c>
      <c r="J116" s="14">
        <v>582</v>
      </c>
      <c r="K116" s="14">
        <v>808</v>
      </c>
      <c r="L116" s="13">
        <v>342</v>
      </c>
      <c r="M116" s="14">
        <v>725</v>
      </c>
      <c r="N116" s="14">
        <v>687</v>
      </c>
    </row>
    <row r="117" spans="6:14" x14ac:dyDescent="0.2">
      <c r="I117" s="9"/>
      <c r="L117" s="9"/>
    </row>
    <row r="118" spans="6:14" x14ac:dyDescent="0.2">
      <c r="G118" s="6" t="s">
        <v>78</v>
      </c>
      <c r="I118" s="13">
        <v>2277</v>
      </c>
      <c r="J118" s="14">
        <v>2340</v>
      </c>
      <c r="K118" s="14">
        <v>1894</v>
      </c>
      <c r="L118" s="13">
        <v>2260</v>
      </c>
      <c r="M118" s="14">
        <v>2729</v>
      </c>
      <c r="N118" s="14">
        <v>2038</v>
      </c>
    </row>
    <row r="119" spans="6:14" x14ac:dyDescent="0.2">
      <c r="G119" s="6" t="s">
        <v>79</v>
      </c>
      <c r="I119" s="13">
        <v>2155</v>
      </c>
      <c r="J119" s="14">
        <v>2265</v>
      </c>
      <c r="K119" s="14">
        <v>2127</v>
      </c>
      <c r="L119" s="13">
        <v>2292</v>
      </c>
      <c r="M119" s="14">
        <v>2508</v>
      </c>
      <c r="N119" s="14">
        <v>2242</v>
      </c>
    </row>
    <row r="120" spans="6:14" x14ac:dyDescent="0.2">
      <c r="G120" s="6" t="s">
        <v>80</v>
      </c>
      <c r="I120" s="13">
        <v>1587</v>
      </c>
      <c r="J120" s="14">
        <v>1534</v>
      </c>
      <c r="K120" s="14">
        <v>1501</v>
      </c>
      <c r="L120" s="13">
        <v>1916</v>
      </c>
      <c r="M120" s="14">
        <v>1851</v>
      </c>
      <c r="N120" s="14">
        <v>1554</v>
      </c>
    </row>
    <row r="121" spans="6:14" x14ac:dyDescent="0.2">
      <c r="I121" s="9"/>
      <c r="L121" s="9"/>
    </row>
    <row r="122" spans="6:14" x14ac:dyDescent="0.2">
      <c r="F122" s="6" t="s">
        <v>81</v>
      </c>
      <c r="I122" s="28">
        <f>SUM(I123:I131)</f>
        <v>18525</v>
      </c>
      <c r="J122" s="29">
        <f>SUM(J123:J131)</f>
        <v>16755</v>
      </c>
      <c r="K122" s="29">
        <f>SUM(K123:K131)</f>
        <v>15285</v>
      </c>
      <c r="L122" s="28">
        <f>SUM(L123:L131)-1</f>
        <v>21894</v>
      </c>
      <c r="M122" s="29">
        <f>SUM(M123:M131)</f>
        <v>18378</v>
      </c>
      <c r="N122" s="29">
        <f>SUM(N123:N131)+1</f>
        <v>15236</v>
      </c>
    </row>
    <row r="123" spans="6:14" x14ac:dyDescent="0.2">
      <c r="G123" s="6" t="s">
        <v>82</v>
      </c>
      <c r="I123" s="13">
        <v>532</v>
      </c>
      <c r="J123" s="14">
        <v>350</v>
      </c>
      <c r="K123" s="14">
        <v>438</v>
      </c>
      <c r="L123" s="13">
        <v>905</v>
      </c>
      <c r="M123" s="14">
        <v>475</v>
      </c>
      <c r="N123" s="14">
        <v>27</v>
      </c>
    </row>
    <row r="124" spans="6:14" x14ac:dyDescent="0.2">
      <c r="G124" s="6" t="s">
        <v>83</v>
      </c>
      <c r="I124" s="13">
        <v>7413</v>
      </c>
      <c r="J124" s="14">
        <v>6637</v>
      </c>
      <c r="K124" s="14">
        <v>6081</v>
      </c>
      <c r="L124" s="13">
        <v>8665</v>
      </c>
      <c r="M124" s="14">
        <v>6776</v>
      </c>
      <c r="N124" s="14">
        <v>6512</v>
      </c>
    </row>
    <row r="125" spans="6:14" x14ac:dyDescent="0.2">
      <c r="G125" s="6" t="s">
        <v>84</v>
      </c>
      <c r="I125" s="13">
        <v>3950</v>
      </c>
      <c r="J125" s="14">
        <v>3863</v>
      </c>
      <c r="K125" s="14">
        <v>2906</v>
      </c>
      <c r="L125" s="13">
        <v>4692</v>
      </c>
      <c r="M125" s="14">
        <v>3996</v>
      </c>
      <c r="N125" s="14">
        <v>2891</v>
      </c>
    </row>
    <row r="126" spans="6:14" x14ac:dyDescent="0.2">
      <c r="G126" s="6" t="s">
        <v>85</v>
      </c>
      <c r="I126" s="13">
        <v>1563</v>
      </c>
      <c r="J126" s="14">
        <v>1584</v>
      </c>
      <c r="K126" s="14">
        <v>1427</v>
      </c>
      <c r="L126" s="13">
        <v>1808</v>
      </c>
      <c r="M126" s="14">
        <v>1780</v>
      </c>
      <c r="N126" s="14">
        <v>1445</v>
      </c>
    </row>
    <row r="127" spans="6:14" x14ac:dyDescent="0.2">
      <c r="I127" s="9"/>
      <c r="L127" s="9"/>
    </row>
    <row r="128" spans="6:14" x14ac:dyDescent="0.2">
      <c r="G128" s="6" t="s">
        <v>86</v>
      </c>
      <c r="I128" s="13">
        <v>588</v>
      </c>
      <c r="J128" s="14">
        <v>215</v>
      </c>
      <c r="K128" s="14">
        <v>280</v>
      </c>
      <c r="L128" s="13">
        <v>868</v>
      </c>
      <c r="M128" s="14">
        <v>290</v>
      </c>
      <c r="N128" s="14">
        <v>266</v>
      </c>
    </row>
    <row r="129" spans="1:14" x14ac:dyDescent="0.2">
      <c r="G129" s="6" t="s">
        <v>87</v>
      </c>
      <c r="I129" s="13">
        <v>1205</v>
      </c>
      <c r="J129" s="14">
        <v>1084</v>
      </c>
      <c r="K129" s="14">
        <v>1144</v>
      </c>
      <c r="L129" s="13">
        <v>1444</v>
      </c>
      <c r="M129" s="14">
        <v>1162</v>
      </c>
      <c r="N129" s="14">
        <v>1225</v>
      </c>
    </row>
    <row r="130" spans="1:14" x14ac:dyDescent="0.2">
      <c r="G130" s="6" t="s">
        <v>88</v>
      </c>
      <c r="I130" s="13">
        <v>1495</v>
      </c>
      <c r="J130" s="14">
        <v>1841</v>
      </c>
      <c r="K130" s="14">
        <v>1774</v>
      </c>
      <c r="L130" s="13">
        <v>1738</v>
      </c>
      <c r="M130" s="14">
        <v>2347</v>
      </c>
      <c r="N130" s="14">
        <v>1801</v>
      </c>
    </row>
    <row r="131" spans="1:14" x14ac:dyDescent="0.2">
      <c r="G131" s="6" t="s">
        <v>89</v>
      </c>
      <c r="I131" s="13">
        <v>1779</v>
      </c>
      <c r="J131" s="14">
        <v>1181</v>
      </c>
      <c r="K131" s="14">
        <v>1235</v>
      </c>
      <c r="L131" s="13">
        <v>1775</v>
      </c>
      <c r="M131" s="14">
        <v>1552</v>
      </c>
      <c r="N131" s="14">
        <v>1068</v>
      </c>
    </row>
    <row r="132" spans="1:14" x14ac:dyDescent="0.2">
      <c r="I132" s="9"/>
      <c r="L132" s="9"/>
    </row>
    <row r="133" spans="1:14" x14ac:dyDescent="0.2">
      <c r="F133" s="6" t="s">
        <v>90</v>
      </c>
      <c r="I133" s="28">
        <f>I134+I136+I137+I135</f>
        <v>9235</v>
      </c>
      <c r="J133" s="29">
        <f>J134+J136+J137+J135-1</f>
        <v>11206</v>
      </c>
      <c r="K133" s="29">
        <f>K134+K136+K137+K135-1</f>
        <v>8920</v>
      </c>
      <c r="L133" s="28">
        <f>L134+L136+L137+L135</f>
        <v>9449</v>
      </c>
      <c r="M133" s="29">
        <f>M134+M136+M137+M135</f>
        <v>11663</v>
      </c>
      <c r="N133" s="29">
        <f>N134+N136+N137+N135</f>
        <v>8609</v>
      </c>
    </row>
    <row r="134" spans="1:14" x14ac:dyDescent="0.2">
      <c r="G134" s="6" t="s">
        <v>91</v>
      </c>
      <c r="I134" s="13">
        <v>1770</v>
      </c>
      <c r="J134" s="14">
        <v>1709</v>
      </c>
      <c r="K134" s="14">
        <v>1687</v>
      </c>
      <c r="L134" s="13">
        <v>1444</v>
      </c>
      <c r="M134" s="14">
        <v>1670</v>
      </c>
      <c r="N134" s="14">
        <v>1493</v>
      </c>
    </row>
    <row r="135" spans="1:14" x14ac:dyDescent="0.2">
      <c r="G135" s="6" t="s">
        <v>92</v>
      </c>
      <c r="I135" s="13">
        <v>782</v>
      </c>
      <c r="J135" s="14">
        <v>991</v>
      </c>
      <c r="K135" s="14">
        <v>567</v>
      </c>
      <c r="L135" s="13">
        <v>981</v>
      </c>
      <c r="M135" s="14">
        <v>588</v>
      </c>
      <c r="N135" s="14">
        <v>258</v>
      </c>
    </row>
    <row r="136" spans="1:14" x14ac:dyDescent="0.2">
      <c r="G136" s="6" t="s">
        <v>93</v>
      </c>
      <c r="I136" s="13">
        <v>1924</v>
      </c>
      <c r="J136" s="14">
        <v>2615</v>
      </c>
      <c r="K136" s="14">
        <v>2229</v>
      </c>
      <c r="L136" s="13">
        <v>2212</v>
      </c>
      <c r="M136" s="14">
        <v>2823</v>
      </c>
      <c r="N136" s="14">
        <v>2514</v>
      </c>
    </row>
    <row r="137" spans="1:14" x14ac:dyDescent="0.2">
      <c r="G137" s="6" t="s">
        <v>94</v>
      </c>
      <c r="I137" s="13">
        <v>4759</v>
      </c>
      <c r="J137" s="14">
        <v>5892</v>
      </c>
      <c r="K137" s="14">
        <v>4438</v>
      </c>
      <c r="L137" s="13">
        <v>4812</v>
      </c>
      <c r="M137" s="14">
        <v>6582</v>
      </c>
      <c r="N137" s="14">
        <v>4344</v>
      </c>
    </row>
    <row r="138" spans="1:14" ht="18" thickBot="1" x14ac:dyDescent="0.25">
      <c r="B138" s="8"/>
      <c r="C138" s="8"/>
      <c r="D138" s="8"/>
      <c r="E138" s="8"/>
      <c r="F138" s="8"/>
      <c r="G138" s="8"/>
      <c r="H138" s="8"/>
      <c r="I138" s="32"/>
      <c r="J138" s="8"/>
      <c r="K138" s="8"/>
      <c r="L138" s="32"/>
      <c r="M138" s="8"/>
      <c r="N138" s="8"/>
    </row>
    <row r="139" spans="1:14" x14ac:dyDescent="0.2">
      <c r="G139" s="6" t="s">
        <v>46</v>
      </c>
    </row>
    <row r="140" spans="1:14" x14ac:dyDescent="0.2">
      <c r="A140" s="6"/>
    </row>
    <row r="141" spans="1:14" x14ac:dyDescent="0.2">
      <c r="A141" s="6"/>
    </row>
    <row r="146" spans="2:14" x14ac:dyDescent="0.2">
      <c r="H146" s="1" t="s">
        <v>136</v>
      </c>
    </row>
    <row r="147" spans="2:14" x14ac:dyDescent="0.2">
      <c r="G147" s="6" t="s">
        <v>0</v>
      </c>
    </row>
    <row r="148" spans="2:14" ht="18" thickBot="1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36" t="s">
        <v>47</v>
      </c>
    </row>
    <row r="149" spans="2:14" x14ac:dyDescent="0.2">
      <c r="I149" s="9"/>
      <c r="L149" s="9"/>
    </row>
    <row r="150" spans="2:14" x14ac:dyDescent="0.2">
      <c r="I150" s="10" t="s">
        <v>1</v>
      </c>
      <c r="J150" s="11"/>
      <c r="K150" s="11"/>
      <c r="L150" s="10" t="s">
        <v>2</v>
      </c>
      <c r="M150" s="11"/>
      <c r="N150" s="11"/>
    </row>
    <row r="151" spans="2:14" x14ac:dyDescent="0.2">
      <c r="I151" s="12" t="s">
        <v>3</v>
      </c>
      <c r="J151" s="12" t="s">
        <v>4</v>
      </c>
      <c r="K151" s="12" t="s">
        <v>5</v>
      </c>
      <c r="L151" s="12" t="s">
        <v>3</v>
      </c>
      <c r="M151" s="12" t="s">
        <v>4</v>
      </c>
      <c r="N151" s="12" t="s">
        <v>5</v>
      </c>
    </row>
    <row r="152" spans="2:14" x14ac:dyDescent="0.2">
      <c r="B152" s="11"/>
      <c r="C152" s="11"/>
      <c r="D152" s="11"/>
      <c r="E152" s="11"/>
      <c r="F152" s="11"/>
      <c r="G152" s="11"/>
      <c r="H152" s="11"/>
      <c r="I152" s="10" t="s">
        <v>6</v>
      </c>
      <c r="J152" s="10" t="s">
        <v>7</v>
      </c>
      <c r="K152" s="10" t="s">
        <v>8</v>
      </c>
      <c r="L152" s="10" t="s">
        <v>6</v>
      </c>
      <c r="M152" s="10" t="s">
        <v>7</v>
      </c>
      <c r="N152" s="10" t="s">
        <v>8</v>
      </c>
    </row>
    <row r="153" spans="2:14" x14ac:dyDescent="0.2">
      <c r="I153" s="9"/>
      <c r="L153" s="9"/>
    </row>
    <row r="154" spans="2:14" x14ac:dyDescent="0.2">
      <c r="F154" s="6" t="s">
        <v>95</v>
      </c>
      <c r="I154" s="28">
        <f>I155+I156+I157</f>
        <v>26618</v>
      </c>
      <c r="J154" s="29">
        <f>J155+J156+J157+1</f>
        <v>24167</v>
      </c>
      <c r="K154" s="29">
        <f>K155+K156+K157-1</f>
        <v>28456</v>
      </c>
      <c r="L154" s="28">
        <f>L155+L156+L157</f>
        <v>36445</v>
      </c>
      <c r="M154" s="29">
        <f>M155+M156+M157</f>
        <v>28961</v>
      </c>
      <c r="N154" s="29">
        <f>N155+N156+N157</f>
        <v>34346</v>
      </c>
    </row>
    <row r="155" spans="2:14" x14ac:dyDescent="0.2">
      <c r="G155" s="6" t="s">
        <v>96</v>
      </c>
      <c r="I155" s="13">
        <v>5601</v>
      </c>
      <c r="J155" s="14">
        <v>5145</v>
      </c>
      <c r="K155" s="14">
        <v>5182</v>
      </c>
      <c r="L155" s="13">
        <v>6724</v>
      </c>
      <c r="M155" s="14">
        <v>6253</v>
      </c>
      <c r="N155" s="14">
        <v>6624</v>
      </c>
    </row>
    <row r="156" spans="2:14" x14ac:dyDescent="0.2">
      <c r="G156" s="6" t="s">
        <v>97</v>
      </c>
      <c r="I156" s="13">
        <v>13931</v>
      </c>
      <c r="J156" s="14">
        <v>11360</v>
      </c>
      <c r="K156" s="14">
        <v>15069</v>
      </c>
      <c r="L156" s="13">
        <v>21881</v>
      </c>
      <c r="M156" s="14">
        <v>14820</v>
      </c>
      <c r="N156" s="14">
        <v>19225</v>
      </c>
    </row>
    <row r="157" spans="2:14" x14ac:dyDescent="0.2">
      <c r="G157" s="6" t="s">
        <v>98</v>
      </c>
      <c r="I157" s="13">
        <v>7086</v>
      </c>
      <c r="J157" s="14">
        <v>7661</v>
      </c>
      <c r="K157" s="14">
        <v>8206</v>
      </c>
      <c r="L157" s="13">
        <v>7840</v>
      </c>
      <c r="M157" s="14">
        <v>7888</v>
      </c>
      <c r="N157" s="14">
        <v>8497</v>
      </c>
    </row>
    <row r="158" spans="2:14" x14ac:dyDescent="0.2">
      <c r="I158" s="9"/>
      <c r="L158" s="9"/>
    </row>
    <row r="159" spans="2:14" x14ac:dyDescent="0.2">
      <c r="F159" s="6" t="s">
        <v>99</v>
      </c>
      <c r="I159" s="28">
        <f t="shared" ref="I159:N159" si="1">I160+I161+I162</f>
        <v>10526.8</v>
      </c>
      <c r="J159" s="29">
        <f t="shared" si="1"/>
        <v>17108</v>
      </c>
      <c r="K159" s="29">
        <f t="shared" si="1"/>
        <v>10934</v>
      </c>
      <c r="L159" s="28">
        <f t="shared" si="1"/>
        <v>18786</v>
      </c>
      <c r="M159" s="29">
        <f t="shared" si="1"/>
        <v>24746</v>
      </c>
      <c r="N159" s="29">
        <f t="shared" si="1"/>
        <v>15919</v>
      </c>
    </row>
    <row r="160" spans="2:14" x14ac:dyDescent="0.2">
      <c r="G160" s="6" t="s">
        <v>100</v>
      </c>
      <c r="I160" s="13">
        <v>6924.4</v>
      </c>
      <c r="J160" s="14">
        <v>10327</v>
      </c>
      <c r="K160" s="14">
        <v>6745</v>
      </c>
      <c r="L160" s="13">
        <v>12469</v>
      </c>
      <c r="M160" s="14">
        <v>15114</v>
      </c>
      <c r="N160" s="14">
        <v>10092</v>
      </c>
    </row>
    <row r="161" spans="6:14" x14ac:dyDescent="0.2">
      <c r="G161" s="6" t="s">
        <v>101</v>
      </c>
      <c r="I161" s="13">
        <v>363.4</v>
      </c>
      <c r="J161" s="14">
        <v>470</v>
      </c>
      <c r="K161" s="14">
        <v>275</v>
      </c>
      <c r="L161" s="13">
        <v>701</v>
      </c>
      <c r="M161" s="14">
        <v>793</v>
      </c>
      <c r="N161" s="14">
        <v>422</v>
      </c>
    </row>
    <row r="162" spans="6:14" x14ac:dyDescent="0.2">
      <c r="G162" s="6" t="s">
        <v>102</v>
      </c>
      <c r="I162" s="13">
        <v>3239</v>
      </c>
      <c r="J162" s="14">
        <v>6311</v>
      </c>
      <c r="K162" s="14">
        <v>3914</v>
      </c>
      <c r="L162" s="13">
        <v>5616</v>
      </c>
      <c r="M162" s="14">
        <v>8839</v>
      </c>
      <c r="N162" s="14">
        <v>5405</v>
      </c>
    </row>
    <row r="163" spans="6:14" x14ac:dyDescent="0.2">
      <c r="I163" s="9"/>
      <c r="L163" s="9"/>
    </row>
    <row r="164" spans="6:14" x14ac:dyDescent="0.2">
      <c r="F164" s="6" t="s">
        <v>103</v>
      </c>
      <c r="I164" s="28">
        <f>SUM(I165:I169)</f>
        <v>32301</v>
      </c>
      <c r="J164" s="29">
        <f>SUM(J165:J169)-1</f>
        <v>28229</v>
      </c>
      <c r="K164" s="29">
        <f>SUM(K165:K169)</f>
        <v>29673</v>
      </c>
      <c r="L164" s="28">
        <f>SUM(L165:L169)+1</f>
        <v>33422</v>
      </c>
      <c r="M164" s="29">
        <f>SUM(M165:M169)-1</f>
        <v>32085</v>
      </c>
      <c r="N164" s="29">
        <f>SUM(N165:N169)</f>
        <v>30231</v>
      </c>
    </row>
    <row r="165" spans="6:14" x14ac:dyDescent="0.2">
      <c r="G165" s="6" t="s">
        <v>104</v>
      </c>
      <c r="I165" s="13">
        <v>3912.5</v>
      </c>
      <c r="J165" s="14">
        <v>2533</v>
      </c>
      <c r="K165" s="14">
        <v>2887</v>
      </c>
      <c r="L165" s="13">
        <v>3780</v>
      </c>
      <c r="M165" s="14">
        <v>3148</v>
      </c>
      <c r="N165" s="14">
        <v>2928</v>
      </c>
    </row>
    <row r="166" spans="6:14" x14ac:dyDescent="0.2">
      <c r="G166" s="6" t="s">
        <v>105</v>
      </c>
      <c r="I166" s="13">
        <v>6214.5</v>
      </c>
      <c r="J166" s="14">
        <v>6618</v>
      </c>
      <c r="K166" s="14">
        <v>6648</v>
      </c>
      <c r="L166" s="13">
        <v>6946</v>
      </c>
      <c r="M166" s="14">
        <v>7625</v>
      </c>
      <c r="N166" s="14">
        <v>7258</v>
      </c>
    </row>
    <row r="167" spans="6:14" x14ac:dyDescent="0.2">
      <c r="I167" s="9"/>
      <c r="L167" s="9"/>
    </row>
    <row r="168" spans="6:14" x14ac:dyDescent="0.2">
      <c r="G168" s="6" t="s">
        <v>106</v>
      </c>
      <c r="I168" s="13">
        <v>4736</v>
      </c>
      <c r="J168" s="14">
        <v>4237</v>
      </c>
      <c r="K168" s="14">
        <v>4372</v>
      </c>
      <c r="L168" s="13">
        <v>4675</v>
      </c>
      <c r="M168" s="14">
        <v>4773</v>
      </c>
      <c r="N168" s="14">
        <v>4454</v>
      </c>
    </row>
    <row r="169" spans="6:14" x14ac:dyDescent="0.2">
      <c r="G169" s="6" t="s">
        <v>107</v>
      </c>
      <c r="I169" s="13">
        <v>17438</v>
      </c>
      <c r="J169" s="14">
        <v>14842</v>
      </c>
      <c r="K169" s="14">
        <v>15766</v>
      </c>
      <c r="L169" s="13">
        <v>18020</v>
      </c>
      <c r="M169" s="14">
        <v>16540</v>
      </c>
      <c r="N169" s="14">
        <v>15591</v>
      </c>
    </row>
    <row r="170" spans="6:14" x14ac:dyDescent="0.2">
      <c r="I170" s="9"/>
      <c r="L170" s="9"/>
    </row>
    <row r="171" spans="6:14" x14ac:dyDescent="0.2">
      <c r="F171" s="6" t="s">
        <v>108</v>
      </c>
      <c r="I171" s="28">
        <f t="shared" ref="I171:N171" si="2">SUM(I172:I175)</f>
        <v>89012</v>
      </c>
      <c r="J171" s="29">
        <f t="shared" si="2"/>
        <v>77943</v>
      </c>
      <c r="K171" s="29">
        <f>SUM(K172:K175)-1</f>
        <v>70788</v>
      </c>
      <c r="L171" s="28">
        <f t="shared" si="2"/>
        <v>98538</v>
      </c>
      <c r="M171" s="29">
        <f t="shared" si="2"/>
        <v>98056</v>
      </c>
      <c r="N171" s="29">
        <f t="shared" si="2"/>
        <v>80607</v>
      </c>
    </row>
    <row r="172" spans="6:14" x14ac:dyDescent="0.2">
      <c r="G172" s="6" t="s">
        <v>109</v>
      </c>
      <c r="I172" s="13">
        <v>22747</v>
      </c>
      <c r="J172" s="14">
        <v>15198</v>
      </c>
      <c r="K172" s="14">
        <v>15896</v>
      </c>
      <c r="L172" s="13">
        <v>17620</v>
      </c>
      <c r="M172" s="14">
        <v>18231</v>
      </c>
      <c r="N172" s="14">
        <v>16747</v>
      </c>
    </row>
    <row r="173" spans="6:14" x14ac:dyDescent="0.2">
      <c r="G173" s="6" t="s">
        <v>110</v>
      </c>
      <c r="I173" s="13">
        <v>18589</v>
      </c>
      <c r="J173" s="14">
        <v>19873</v>
      </c>
      <c r="K173" s="14">
        <v>16591</v>
      </c>
      <c r="L173" s="13">
        <v>31680</v>
      </c>
      <c r="M173" s="14">
        <v>30283</v>
      </c>
      <c r="N173" s="14">
        <v>24674</v>
      </c>
    </row>
    <row r="174" spans="6:14" x14ac:dyDescent="0.2">
      <c r="G174" s="6" t="s">
        <v>111</v>
      </c>
      <c r="I174" s="13">
        <v>37465</v>
      </c>
      <c r="J174" s="14">
        <v>27444</v>
      </c>
      <c r="K174" s="14">
        <v>29257</v>
      </c>
      <c r="L174" s="13">
        <v>32958</v>
      </c>
      <c r="M174" s="14">
        <v>28372</v>
      </c>
      <c r="N174" s="14">
        <v>24416</v>
      </c>
    </row>
    <row r="175" spans="6:14" x14ac:dyDescent="0.2">
      <c r="G175" s="6" t="s">
        <v>32</v>
      </c>
      <c r="I175" s="13">
        <v>10211</v>
      </c>
      <c r="J175" s="14">
        <v>15428</v>
      </c>
      <c r="K175" s="14">
        <v>9045</v>
      </c>
      <c r="L175" s="13">
        <v>16280</v>
      </c>
      <c r="M175" s="14">
        <v>21170</v>
      </c>
      <c r="N175" s="14">
        <v>14770</v>
      </c>
    </row>
    <row r="176" spans="6:14" x14ac:dyDescent="0.2">
      <c r="I176" s="9"/>
      <c r="L176" s="9"/>
    </row>
    <row r="177" spans="4:14" x14ac:dyDescent="0.2">
      <c r="E177" s="6" t="s">
        <v>112</v>
      </c>
      <c r="I177" s="26" t="s">
        <v>15</v>
      </c>
      <c r="J177" s="27" t="s">
        <v>15</v>
      </c>
      <c r="K177" s="27" t="s">
        <v>15</v>
      </c>
      <c r="L177" s="28">
        <f>SUM(L178:L182)+1</f>
        <v>100680</v>
      </c>
      <c r="M177" s="29">
        <f>SUM(M178:M182)+1</f>
        <v>98345</v>
      </c>
      <c r="N177" s="29">
        <f>SUM(N178:N182)-1</f>
        <v>89919</v>
      </c>
    </row>
    <row r="178" spans="4:14" x14ac:dyDescent="0.2">
      <c r="F178" s="6" t="s">
        <v>113</v>
      </c>
      <c r="I178" s="30" t="s">
        <v>15</v>
      </c>
      <c r="J178" s="31" t="s">
        <v>15</v>
      </c>
      <c r="K178" s="31" t="s">
        <v>15</v>
      </c>
      <c r="L178" s="13">
        <v>25498</v>
      </c>
      <c r="M178" s="14">
        <v>25372</v>
      </c>
      <c r="N178" s="14">
        <v>18811</v>
      </c>
    </row>
    <row r="179" spans="4:14" x14ac:dyDescent="0.2">
      <c r="F179" s="6" t="s">
        <v>114</v>
      </c>
      <c r="I179" s="30" t="s">
        <v>15</v>
      </c>
      <c r="J179" s="31" t="s">
        <v>15</v>
      </c>
      <c r="K179" s="31" t="s">
        <v>15</v>
      </c>
      <c r="L179" s="13">
        <v>17317</v>
      </c>
      <c r="M179" s="14">
        <v>16698</v>
      </c>
      <c r="N179" s="14">
        <v>15567</v>
      </c>
    </row>
    <row r="180" spans="4:14" x14ac:dyDescent="0.2">
      <c r="F180" s="6" t="s">
        <v>115</v>
      </c>
      <c r="I180" s="30" t="s">
        <v>15</v>
      </c>
      <c r="J180" s="31" t="s">
        <v>15</v>
      </c>
      <c r="K180" s="31" t="s">
        <v>15</v>
      </c>
      <c r="L180" s="13">
        <v>7669</v>
      </c>
      <c r="M180" s="14">
        <v>6698</v>
      </c>
      <c r="N180" s="14">
        <v>7015</v>
      </c>
    </row>
    <row r="181" spans="4:14" x14ac:dyDescent="0.2">
      <c r="F181" s="6" t="s">
        <v>116</v>
      </c>
      <c r="I181" s="30" t="s">
        <v>15</v>
      </c>
      <c r="J181" s="31" t="s">
        <v>15</v>
      </c>
      <c r="K181" s="31" t="s">
        <v>15</v>
      </c>
      <c r="L181" s="13">
        <v>50060</v>
      </c>
      <c r="M181" s="14">
        <v>49329</v>
      </c>
      <c r="N181" s="14">
        <v>48407</v>
      </c>
    </row>
    <row r="182" spans="4:14" x14ac:dyDescent="0.2">
      <c r="F182" s="6" t="s">
        <v>117</v>
      </c>
      <c r="I182" s="30" t="s">
        <v>15</v>
      </c>
      <c r="J182" s="31" t="s">
        <v>15</v>
      </c>
      <c r="K182" s="31" t="s">
        <v>15</v>
      </c>
      <c r="L182" s="13">
        <v>135</v>
      </c>
      <c r="M182" s="14">
        <v>247</v>
      </c>
      <c r="N182" s="14">
        <v>120</v>
      </c>
    </row>
    <row r="183" spans="4:14" x14ac:dyDescent="0.2">
      <c r="I183" s="9"/>
      <c r="L183" s="9"/>
    </row>
    <row r="184" spans="4:14" x14ac:dyDescent="0.2">
      <c r="D184" s="6" t="s">
        <v>118</v>
      </c>
      <c r="I184" s="26" t="s">
        <v>15</v>
      </c>
      <c r="J184" s="27" t="s">
        <v>15</v>
      </c>
      <c r="K184" s="27" t="s">
        <v>15</v>
      </c>
      <c r="L184" s="28">
        <f>SUM(L185:L195)-1</f>
        <v>479854</v>
      </c>
      <c r="M184" s="29">
        <f>SUM(M185:M195)-1</f>
        <v>516116.1</v>
      </c>
      <c r="N184" s="29">
        <f>SUM(N185:N195)+2</f>
        <v>458952</v>
      </c>
    </row>
    <row r="185" spans="4:14" x14ac:dyDescent="0.2">
      <c r="E185" s="6" t="s">
        <v>119</v>
      </c>
      <c r="I185" s="30" t="s">
        <v>15</v>
      </c>
      <c r="J185" s="31" t="s">
        <v>15</v>
      </c>
      <c r="K185" s="31" t="s">
        <v>15</v>
      </c>
      <c r="L185" s="13">
        <v>383831</v>
      </c>
      <c r="M185" s="14">
        <v>426654</v>
      </c>
      <c r="N185" s="14">
        <v>373474</v>
      </c>
    </row>
    <row r="186" spans="4:14" x14ac:dyDescent="0.2">
      <c r="E186" s="6" t="s">
        <v>120</v>
      </c>
      <c r="I186" s="30" t="s">
        <v>15</v>
      </c>
      <c r="J186" s="31" t="s">
        <v>15</v>
      </c>
      <c r="K186" s="31" t="s">
        <v>15</v>
      </c>
      <c r="L186" s="13">
        <v>43006</v>
      </c>
      <c r="M186" s="14">
        <v>38674</v>
      </c>
      <c r="N186" s="14">
        <v>40988</v>
      </c>
    </row>
    <row r="187" spans="4:14" x14ac:dyDescent="0.2">
      <c r="E187" s="6" t="s">
        <v>121</v>
      </c>
      <c r="I187" s="30" t="s">
        <v>15</v>
      </c>
      <c r="J187" s="31" t="s">
        <v>15</v>
      </c>
      <c r="K187" s="31" t="s">
        <v>15</v>
      </c>
      <c r="L187" s="13">
        <v>3134</v>
      </c>
      <c r="M187" s="14">
        <v>2341</v>
      </c>
      <c r="N187" s="14">
        <v>3154</v>
      </c>
    </row>
    <row r="188" spans="4:14" x14ac:dyDescent="0.2">
      <c r="E188" s="6" t="s">
        <v>122</v>
      </c>
      <c r="I188" s="30" t="s">
        <v>15</v>
      </c>
      <c r="J188" s="31" t="s">
        <v>15</v>
      </c>
      <c r="K188" s="31" t="s">
        <v>15</v>
      </c>
      <c r="L188" s="13">
        <v>23129</v>
      </c>
      <c r="M188" s="14">
        <v>30653</v>
      </c>
      <c r="N188" s="14">
        <v>26679</v>
      </c>
    </row>
    <row r="189" spans="4:14" x14ac:dyDescent="0.2">
      <c r="I189" s="13"/>
      <c r="J189" s="14"/>
      <c r="K189" s="14"/>
      <c r="L189" s="9"/>
    </row>
    <row r="190" spans="4:14" x14ac:dyDescent="0.2">
      <c r="E190" s="6" t="s">
        <v>123</v>
      </c>
      <c r="I190" s="30" t="s">
        <v>15</v>
      </c>
      <c r="J190" s="31" t="s">
        <v>15</v>
      </c>
      <c r="K190" s="31" t="s">
        <v>15</v>
      </c>
      <c r="L190" s="13">
        <v>2092</v>
      </c>
      <c r="M190" s="14">
        <v>1663</v>
      </c>
      <c r="N190" s="14">
        <v>1869</v>
      </c>
    </row>
    <row r="191" spans="4:14" x14ac:dyDescent="0.2">
      <c r="E191" s="6" t="s">
        <v>124</v>
      </c>
      <c r="I191" s="30" t="s">
        <v>15</v>
      </c>
      <c r="J191" s="31" t="s">
        <v>15</v>
      </c>
      <c r="K191" s="31" t="s">
        <v>15</v>
      </c>
      <c r="L191" s="13">
        <v>5900</v>
      </c>
      <c r="M191" s="14">
        <v>3475</v>
      </c>
      <c r="N191" s="14">
        <v>4006</v>
      </c>
    </row>
    <row r="192" spans="4:14" x14ac:dyDescent="0.2">
      <c r="E192" s="6" t="s">
        <v>125</v>
      </c>
      <c r="I192" s="30" t="s">
        <v>15</v>
      </c>
      <c r="J192" s="31" t="s">
        <v>15</v>
      </c>
      <c r="K192" s="31" t="s">
        <v>15</v>
      </c>
      <c r="L192" s="13">
        <v>13259</v>
      </c>
      <c r="M192" s="14">
        <v>11997</v>
      </c>
      <c r="N192" s="14">
        <v>7569</v>
      </c>
    </row>
    <row r="193" spans="2:15" x14ac:dyDescent="0.2">
      <c r="I193" s="9"/>
      <c r="L193" s="9"/>
    </row>
    <row r="194" spans="2:15" x14ac:dyDescent="0.2">
      <c r="E194" s="6" t="s">
        <v>126</v>
      </c>
      <c r="I194" s="30" t="s">
        <v>15</v>
      </c>
      <c r="J194" s="31" t="s">
        <v>15</v>
      </c>
      <c r="K194" s="31" t="s">
        <v>15</v>
      </c>
      <c r="L194" s="13">
        <v>3704</v>
      </c>
      <c r="M194" s="14">
        <v>0.1</v>
      </c>
      <c r="N194" s="14">
        <v>0</v>
      </c>
    </row>
    <row r="195" spans="2:15" x14ac:dyDescent="0.2">
      <c r="E195" s="6" t="s">
        <v>35</v>
      </c>
      <c r="I195" s="30" t="s">
        <v>15</v>
      </c>
      <c r="J195" s="31" t="s">
        <v>15</v>
      </c>
      <c r="K195" s="31" t="s">
        <v>15</v>
      </c>
      <c r="L195" s="13">
        <v>1800</v>
      </c>
      <c r="M195" s="14">
        <v>660</v>
      </c>
      <c r="N195" s="14">
        <v>1211</v>
      </c>
    </row>
    <row r="196" spans="2:15" x14ac:dyDescent="0.2">
      <c r="I196" s="13"/>
      <c r="J196" s="14"/>
      <c r="K196" s="14"/>
      <c r="L196" s="13"/>
      <c r="M196" s="14"/>
      <c r="N196" s="14"/>
    </row>
    <row r="197" spans="2:15" x14ac:dyDescent="0.2">
      <c r="B197" s="11"/>
      <c r="C197" s="11"/>
      <c r="D197" s="37" t="s">
        <v>127</v>
      </c>
      <c r="E197" s="11"/>
      <c r="F197" s="11"/>
      <c r="G197" s="11"/>
      <c r="H197" s="11"/>
      <c r="I197" s="38" t="s">
        <v>15</v>
      </c>
      <c r="J197" s="39" t="s">
        <v>15</v>
      </c>
      <c r="K197" s="39" t="s">
        <v>15</v>
      </c>
      <c r="L197" s="24">
        <v>93087</v>
      </c>
      <c r="M197" s="25">
        <v>90100</v>
      </c>
      <c r="N197" s="25">
        <v>100497</v>
      </c>
    </row>
    <row r="198" spans="2:15" x14ac:dyDescent="0.2">
      <c r="I198" s="9"/>
      <c r="L198" s="9"/>
    </row>
    <row r="199" spans="2:15" x14ac:dyDescent="0.2">
      <c r="C199" s="6" t="s">
        <v>128</v>
      </c>
      <c r="I199" s="30" t="s">
        <v>15</v>
      </c>
      <c r="J199" s="31" t="s">
        <v>15</v>
      </c>
      <c r="K199" s="31" t="s">
        <v>15</v>
      </c>
      <c r="L199" s="28">
        <f>L200+L201</f>
        <v>13116</v>
      </c>
      <c r="M199" s="29">
        <f>M200+M201</f>
        <v>10055.1</v>
      </c>
      <c r="N199" s="29">
        <f>N200+N201</f>
        <v>8895</v>
      </c>
    </row>
    <row r="200" spans="2:15" x14ac:dyDescent="0.2">
      <c r="B200" s="34"/>
      <c r="C200" s="34"/>
      <c r="D200" s="40" t="s">
        <v>18</v>
      </c>
      <c r="E200" s="34"/>
      <c r="F200" s="34"/>
      <c r="G200" s="34"/>
      <c r="H200" s="34"/>
      <c r="I200" s="30" t="s">
        <v>15</v>
      </c>
      <c r="J200" s="41" t="s">
        <v>15</v>
      </c>
      <c r="K200" s="41" t="s">
        <v>15</v>
      </c>
      <c r="L200" s="13">
        <v>49</v>
      </c>
      <c r="M200" s="42">
        <v>0.1</v>
      </c>
      <c r="N200" s="42">
        <v>145</v>
      </c>
    </row>
    <row r="201" spans="2:15" x14ac:dyDescent="0.2">
      <c r="D201" s="6" t="s">
        <v>35</v>
      </c>
      <c r="I201" s="30" t="s">
        <v>15</v>
      </c>
      <c r="J201" s="31" t="s">
        <v>15</v>
      </c>
      <c r="K201" s="31" t="s">
        <v>15</v>
      </c>
      <c r="L201" s="13">
        <v>13067</v>
      </c>
      <c r="M201" s="14">
        <v>10055</v>
      </c>
      <c r="N201" s="14">
        <v>8750</v>
      </c>
      <c r="O201" s="34"/>
    </row>
    <row r="202" spans="2:15" x14ac:dyDescent="0.2">
      <c r="B202" s="11"/>
      <c r="C202" s="11"/>
      <c r="D202" s="11"/>
      <c r="E202" s="11"/>
      <c r="F202" s="11"/>
      <c r="G202" s="11"/>
      <c r="H202" s="11"/>
      <c r="I202" s="23"/>
      <c r="J202" s="11"/>
      <c r="K202" s="11"/>
      <c r="L202" s="23"/>
      <c r="M202" s="11"/>
      <c r="N202" s="11"/>
    </row>
    <row r="203" spans="2:15" x14ac:dyDescent="0.2">
      <c r="I203" s="9"/>
      <c r="L203" s="9"/>
    </row>
    <row r="204" spans="2:15" x14ac:dyDescent="0.2">
      <c r="C204" s="6" t="s">
        <v>129</v>
      </c>
      <c r="I204" s="30" t="s">
        <v>15</v>
      </c>
      <c r="J204" s="31" t="s">
        <v>15</v>
      </c>
      <c r="K204" s="31" t="s">
        <v>15</v>
      </c>
      <c r="L204" s="28">
        <f>L22-L177</f>
        <v>461849</v>
      </c>
      <c r="M204" s="29">
        <f>M22-M177</f>
        <v>497100</v>
      </c>
      <c r="N204" s="29">
        <f>N22-N177-1</f>
        <v>430570</v>
      </c>
    </row>
    <row r="205" spans="2:15" x14ac:dyDescent="0.2">
      <c r="C205" s="6" t="s">
        <v>130</v>
      </c>
      <c r="I205" s="30" t="s">
        <v>15</v>
      </c>
      <c r="J205" s="31" t="s">
        <v>15</v>
      </c>
      <c r="K205" s="31" t="s">
        <v>15</v>
      </c>
      <c r="L205" s="28">
        <f>L185+L186-L52-L53</f>
        <v>92152</v>
      </c>
      <c r="M205" s="29">
        <f>M185+M186-M52-M53-1</f>
        <v>122898</v>
      </c>
      <c r="N205" s="29">
        <f>N185+N186-N52-N53+1</f>
        <v>98177</v>
      </c>
    </row>
    <row r="206" spans="2:15" x14ac:dyDescent="0.2">
      <c r="C206" s="6" t="s">
        <v>131</v>
      </c>
      <c r="I206" s="30" t="s">
        <v>15</v>
      </c>
      <c r="J206" s="31" t="s">
        <v>15</v>
      </c>
      <c r="K206" s="31" t="s">
        <v>15</v>
      </c>
      <c r="L206" s="28">
        <f>L187-L54</f>
        <v>-940</v>
      </c>
      <c r="M206" s="29">
        <f>M187-M54</f>
        <v>2340.9</v>
      </c>
      <c r="N206" s="29">
        <f>N187-N54</f>
        <v>3154</v>
      </c>
    </row>
    <row r="207" spans="2:15" x14ac:dyDescent="0.2">
      <c r="I207" s="13"/>
      <c r="J207" s="14"/>
      <c r="K207" s="14"/>
      <c r="L207" s="9"/>
    </row>
    <row r="208" spans="2:15" x14ac:dyDescent="0.2">
      <c r="C208" s="6" t="s">
        <v>132</v>
      </c>
      <c r="I208" s="30" t="s">
        <v>15</v>
      </c>
      <c r="J208" s="31" t="s">
        <v>15</v>
      </c>
      <c r="K208" s="31" t="s">
        <v>15</v>
      </c>
      <c r="L208" s="43">
        <f>L84/L204*100</f>
        <v>74.464597736489637</v>
      </c>
      <c r="M208" s="44">
        <f>M84/M204*100</f>
        <v>69.424864212432098</v>
      </c>
      <c r="N208" s="44">
        <f>N84/N204*100</f>
        <v>70.60338620897879</v>
      </c>
    </row>
    <row r="209" spans="1:14" x14ac:dyDescent="0.2">
      <c r="C209" s="6" t="s">
        <v>133</v>
      </c>
      <c r="I209" s="30" t="s">
        <v>15</v>
      </c>
      <c r="J209" s="31" t="s">
        <v>15</v>
      </c>
      <c r="K209" s="31" t="s">
        <v>15</v>
      </c>
      <c r="L209" s="43">
        <f>L205/L204*100</f>
        <v>19.952841729656228</v>
      </c>
      <c r="M209" s="44">
        <f>M205/M204*100</f>
        <v>24.72299336149668</v>
      </c>
      <c r="N209" s="44">
        <f>N205/N204*100</f>
        <v>22.801635041921177</v>
      </c>
    </row>
    <row r="210" spans="1:14" x14ac:dyDescent="0.2">
      <c r="C210" s="6" t="s">
        <v>134</v>
      </c>
      <c r="I210" s="43">
        <f t="shared" ref="I210:N210" si="3">I85/I84*100</f>
        <v>24.765177195289535</v>
      </c>
      <c r="J210" s="44">
        <f t="shared" si="3"/>
        <v>26.242478719051228</v>
      </c>
      <c r="K210" s="44">
        <f t="shared" si="3"/>
        <v>26.062168844931122</v>
      </c>
      <c r="L210" s="43">
        <f t="shared" si="3"/>
        <v>23.493082572968824</v>
      </c>
      <c r="M210" s="44">
        <f t="shared" si="3"/>
        <v>23.055770462257072</v>
      </c>
      <c r="N210" s="44">
        <f t="shared" si="3"/>
        <v>24.121290670631616</v>
      </c>
    </row>
    <row r="211" spans="1:14" ht="18" thickBot="1" x14ac:dyDescent="0.25">
      <c r="B211" s="8"/>
      <c r="C211" s="8"/>
      <c r="D211" s="8"/>
      <c r="E211" s="8"/>
      <c r="F211" s="8"/>
      <c r="G211" s="8"/>
      <c r="H211" s="8"/>
      <c r="I211" s="32"/>
      <c r="J211" s="8"/>
      <c r="K211" s="8"/>
      <c r="L211" s="32"/>
      <c r="M211" s="8"/>
      <c r="N211" s="8"/>
    </row>
    <row r="212" spans="1:14" x14ac:dyDescent="0.2">
      <c r="G212" s="6" t="s">
        <v>46</v>
      </c>
    </row>
    <row r="213" spans="1:14" x14ac:dyDescent="0.2">
      <c r="A213" s="6"/>
    </row>
    <row r="214" spans="1:14" x14ac:dyDescent="0.2">
      <c r="A214" s="6"/>
    </row>
  </sheetData>
  <phoneticPr fontId="2"/>
  <pageMargins left="0.32" right="0.4" top="0.56999999999999995" bottom="0.53" header="0.51200000000000001" footer="0.51200000000000001"/>
  <pageSetup paperSize="12" scale="75" orientation="portrait" verticalDpi="0" r:id="rId1"/>
  <headerFooter alignWithMargins="0"/>
  <rowBreaks count="3" manualBreakCount="3">
    <brk id="67" max="13" man="1"/>
    <brk id="140" max="13" man="1"/>
    <brk id="21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68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7" customWidth="1"/>
    <col min="2" max="2" width="3.69921875" style="7" customWidth="1"/>
    <col min="3" max="6" width="4.69921875" style="7" customWidth="1"/>
    <col min="7" max="7" width="9.69921875" style="7" customWidth="1"/>
    <col min="8" max="8" width="10.69921875" style="7"/>
    <col min="9" max="9" width="11.69921875" style="7" customWidth="1"/>
    <col min="10" max="11" width="10.69921875" style="7"/>
    <col min="12" max="12" width="11.19921875" style="7" bestFit="1" customWidth="1"/>
    <col min="13" max="16384" width="10.69921875" style="7"/>
  </cols>
  <sheetData>
    <row r="1" spans="1:14" x14ac:dyDescent="0.2">
      <c r="A1" s="6"/>
    </row>
    <row r="6" spans="1:14" x14ac:dyDescent="0.2">
      <c r="H6" s="1" t="s">
        <v>185</v>
      </c>
    </row>
    <row r="8" spans="1:14" x14ac:dyDescent="0.2">
      <c r="G8" s="6" t="s">
        <v>184</v>
      </c>
    </row>
    <row r="9" spans="1:14" x14ac:dyDescent="0.2">
      <c r="G9" s="6" t="s">
        <v>183</v>
      </c>
    </row>
    <row r="10" spans="1:14" ht="18" thickBot="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x14ac:dyDescent="0.2">
      <c r="I11" s="9"/>
    </row>
    <row r="12" spans="1:14" x14ac:dyDescent="0.2">
      <c r="I12" s="23"/>
      <c r="J12" s="11"/>
      <c r="K12" s="37" t="s">
        <v>182</v>
      </c>
      <c r="L12" s="11"/>
      <c r="M12" s="11"/>
      <c r="N12" s="11"/>
    </row>
    <row r="13" spans="1:14" x14ac:dyDescent="0.2">
      <c r="I13" s="9"/>
      <c r="J13" s="9"/>
      <c r="K13" s="9"/>
      <c r="L13" s="9"/>
      <c r="M13" s="11"/>
      <c r="N13" s="11"/>
    </row>
    <row r="14" spans="1:14" x14ac:dyDescent="0.2">
      <c r="I14" s="12" t="s">
        <v>181</v>
      </c>
      <c r="J14" s="12" t="s">
        <v>3</v>
      </c>
      <c r="K14" s="12" t="s">
        <v>4</v>
      </c>
      <c r="L14" s="12" t="s">
        <v>5</v>
      </c>
      <c r="M14" s="54" t="s">
        <v>180</v>
      </c>
      <c r="N14" s="12" t="s">
        <v>179</v>
      </c>
    </row>
    <row r="15" spans="1:14" x14ac:dyDescent="0.2">
      <c r="B15" s="53"/>
      <c r="C15" s="11"/>
      <c r="D15" s="11"/>
      <c r="E15" s="11"/>
      <c r="F15" s="11"/>
      <c r="G15" s="53"/>
      <c r="H15" s="53"/>
      <c r="I15" s="10" t="s">
        <v>178</v>
      </c>
      <c r="J15" s="10" t="s">
        <v>6</v>
      </c>
      <c r="K15" s="10" t="s">
        <v>7</v>
      </c>
      <c r="L15" s="10" t="s">
        <v>8</v>
      </c>
      <c r="M15" s="52" t="s">
        <v>177</v>
      </c>
      <c r="N15" s="10" t="s">
        <v>176</v>
      </c>
    </row>
    <row r="16" spans="1:14" x14ac:dyDescent="0.2">
      <c r="B16" s="2"/>
      <c r="G16" s="2"/>
      <c r="I16" s="26" t="s">
        <v>175</v>
      </c>
      <c r="J16" s="27" t="s">
        <v>175</v>
      </c>
      <c r="K16" s="27" t="s">
        <v>175</v>
      </c>
      <c r="L16" s="27" t="s">
        <v>175</v>
      </c>
    </row>
    <row r="17" spans="2:14" x14ac:dyDescent="0.2">
      <c r="G17" s="6" t="s">
        <v>174</v>
      </c>
      <c r="I17" s="51">
        <v>95</v>
      </c>
      <c r="J17" s="50">
        <v>95</v>
      </c>
      <c r="K17" s="50">
        <v>95</v>
      </c>
      <c r="L17" s="50">
        <v>94</v>
      </c>
      <c r="M17" s="27" t="s">
        <v>168</v>
      </c>
      <c r="N17" s="27" t="s">
        <v>168</v>
      </c>
    </row>
    <row r="18" spans="2:14" x14ac:dyDescent="0.2">
      <c r="I18" s="49" t="s">
        <v>172</v>
      </c>
      <c r="J18" s="48" t="s">
        <v>172</v>
      </c>
      <c r="K18" s="48" t="s">
        <v>172</v>
      </c>
      <c r="L18" s="48" t="s">
        <v>172</v>
      </c>
    </row>
    <row r="19" spans="2:14" x14ac:dyDescent="0.2">
      <c r="G19" s="6" t="s">
        <v>173</v>
      </c>
      <c r="I19" s="15">
        <v>3.22</v>
      </c>
      <c r="J19" s="16">
        <v>3.14</v>
      </c>
      <c r="K19" s="16">
        <v>3.29</v>
      </c>
      <c r="L19" s="16">
        <v>3.21</v>
      </c>
      <c r="M19" s="27" t="s">
        <v>168</v>
      </c>
      <c r="N19" s="27" t="s">
        <v>168</v>
      </c>
    </row>
    <row r="20" spans="2:14" x14ac:dyDescent="0.2">
      <c r="I20" s="49" t="s">
        <v>172</v>
      </c>
      <c r="J20" s="48" t="s">
        <v>172</v>
      </c>
      <c r="K20" s="48" t="s">
        <v>172</v>
      </c>
      <c r="L20" s="48" t="s">
        <v>172</v>
      </c>
    </row>
    <row r="21" spans="2:14" x14ac:dyDescent="0.2">
      <c r="G21" s="6" t="s">
        <v>171</v>
      </c>
      <c r="I21" s="15">
        <v>1.37</v>
      </c>
      <c r="J21" s="16">
        <v>1.51</v>
      </c>
      <c r="K21" s="16">
        <v>1.4</v>
      </c>
      <c r="L21" s="16">
        <v>1.38</v>
      </c>
      <c r="M21" s="27" t="s">
        <v>168</v>
      </c>
      <c r="N21" s="27" t="s">
        <v>168</v>
      </c>
    </row>
    <row r="22" spans="2:14" x14ac:dyDescent="0.2">
      <c r="I22" s="49" t="s">
        <v>170</v>
      </c>
      <c r="J22" s="48" t="s">
        <v>170</v>
      </c>
      <c r="K22" s="48" t="s">
        <v>170</v>
      </c>
      <c r="L22" s="48" t="s">
        <v>170</v>
      </c>
    </row>
    <row r="23" spans="2:14" x14ac:dyDescent="0.2">
      <c r="G23" s="6" t="s">
        <v>169</v>
      </c>
      <c r="I23" s="19">
        <v>53.9</v>
      </c>
      <c r="J23" s="20">
        <v>55.4</v>
      </c>
      <c r="K23" s="20">
        <v>53.4</v>
      </c>
      <c r="L23" s="20">
        <v>53.2</v>
      </c>
      <c r="M23" s="27" t="s">
        <v>168</v>
      </c>
      <c r="N23" s="27" t="s">
        <v>168</v>
      </c>
    </row>
    <row r="24" spans="2:14" x14ac:dyDescent="0.2">
      <c r="B24" s="11"/>
      <c r="C24" s="11"/>
      <c r="D24" s="11"/>
      <c r="E24" s="11"/>
      <c r="F24" s="11"/>
      <c r="G24" s="11"/>
      <c r="H24" s="11"/>
      <c r="I24" s="23"/>
      <c r="J24" s="11"/>
      <c r="K24" s="11"/>
      <c r="L24" s="11"/>
      <c r="M24" s="11"/>
      <c r="N24" s="11"/>
    </row>
    <row r="25" spans="2:14" x14ac:dyDescent="0.2">
      <c r="I25" s="26" t="s">
        <v>13</v>
      </c>
      <c r="J25" s="27" t="s">
        <v>13</v>
      </c>
      <c r="K25" s="27" t="s">
        <v>13</v>
      </c>
      <c r="L25" s="27" t="s">
        <v>13</v>
      </c>
      <c r="M25" s="27" t="s">
        <v>167</v>
      </c>
      <c r="N25" s="27" t="s">
        <v>167</v>
      </c>
    </row>
    <row r="26" spans="2:14" x14ac:dyDescent="0.2">
      <c r="B26" s="1" t="s">
        <v>166</v>
      </c>
      <c r="E26" s="2"/>
      <c r="F26" s="2"/>
      <c r="G26" s="2"/>
      <c r="H26" s="2"/>
      <c r="I26" s="47">
        <v>3505655</v>
      </c>
      <c r="J26" s="46">
        <v>3734054</v>
      </c>
      <c r="K26" s="46">
        <v>3577843</v>
      </c>
      <c r="L26" s="46">
        <v>3397202</v>
      </c>
      <c r="M26" s="45">
        <f>L26/K26*100-100</f>
        <v>-5.0488800095476449</v>
      </c>
      <c r="N26" s="45">
        <f>L26/L$26*100</f>
        <v>100</v>
      </c>
    </row>
    <row r="27" spans="2:14" x14ac:dyDescent="0.2">
      <c r="I27" s="9"/>
      <c r="M27" s="44"/>
      <c r="N27" s="44"/>
    </row>
    <row r="28" spans="2:14" x14ac:dyDescent="0.2">
      <c r="D28" s="1" t="s">
        <v>165</v>
      </c>
      <c r="E28" s="2"/>
      <c r="F28" s="2"/>
      <c r="G28" s="2"/>
      <c r="H28" s="2"/>
      <c r="I28" s="5">
        <f>SUM(I30:I65)</f>
        <v>476068</v>
      </c>
      <c r="J28" s="2">
        <f>SUM(J30:J65)</f>
        <v>500564</v>
      </c>
      <c r="K28" s="2">
        <f>SUM(K30:K65)</f>
        <v>498914</v>
      </c>
      <c r="L28" s="2">
        <f>SUM(L30:L65)</f>
        <v>473940</v>
      </c>
      <c r="M28" s="45">
        <f>L28/K28*100-100</f>
        <v>-5.0056723202796576</v>
      </c>
      <c r="N28" s="45">
        <f>SUM(N30:N65)</f>
        <v>13.950892528616196</v>
      </c>
    </row>
    <row r="29" spans="2:14" x14ac:dyDescent="0.2">
      <c r="I29" s="9"/>
      <c r="M29" s="44"/>
      <c r="N29" s="44"/>
    </row>
    <row r="30" spans="2:14" x14ac:dyDescent="0.2">
      <c r="D30" s="29">
        <v>102</v>
      </c>
      <c r="E30" s="6" t="s">
        <v>164</v>
      </c>
      <c r="I30" s="13">
        <v>48743</v>
      </c>
      <c r="J30" s="14">
        <v>52285</v>
      </c>
      <c r="K30" s="14">
        <v>44320</v>
      </c>
      <c r="L30" s="14">
        <v>47719</v>
      </c>
      <c r="M30" s="45">
        <f>L30/K30*100-100</f>
        <v>7.6692238267147985</v>
      </c>
      <c r="N30" s="44">
        <f>L30/L$26*100</f>
        <v>1.4046559492193871</v>
      </c>
    </row>
    <row r="31" spans="2:14" x14ac:dyDescent="0.2">
      <c r="D31" s="29">
        <v>322</v>
      </c>
      <c r="E31" s="6" t="s">
        <v>163</v>
      </c>
      <c r="I31" s="13">
        <v>593</v>
      </c>
      <c r="J31" s="14">
        <v>684</v>
      </c>
      <c r="K31" s="14">
        <v>551</v>
      </c>
      <c r="L31" s="14">
        <v>563</v>
      </c>
      <c r="M31" s="45">
        <f>L31/K31*100-100</f>
        <v>2.1778584392014437</v>
      </c>
      <c r="N31" s="44">
        <f>L31/L$26*100</f>
        <v>1.6572461690532385E-2</v>
      </c>
    </row>
    <row r="32" spans="2:14" x14ac:dyDescent="0.2">
      <c r="D32" s="6" t="s">
        <v>162</v>
      </c>
      <c r="E32" s="6" t="s">
        <v>161</v>
      </c>
      <c r="I32" s="13">
        <v>8699</v>
      </c>
      <c r="J32" s="14">
        <v>6255</v>
      </c>
      <c r="K32" s="14">
        <v>7879</v>
      </c>
      <c r="L32" s="14">
        <v>9646</v>
      </c>
      <c r="M32" s="45">
        <f>L32/K32*100-100</f>
        <v>22.426703896433551</v>
      </c>
      <c r="N32" s="44">
        <f>L32/L$26*100</f>
        <v>0.28393954789853532</v>
      </c>
    </row>
    <row r="33" spans="4:14" x14ac:dyDescent="0.2">
      <c r="I33" s="9"/>
      <c r="M33" s="45"/>
    </row>
    <row r="34" spans="4:14" x14ac:dyDescent="0.2">
      <c r="D34" s="29">
        <v>403</v>
      </c>
      <c r="E34" s="6" t="s">
        <v>160</v>
      </c>
      <c r="I34" s="13">
        <v>782</v>
      </c>
      <c r="J34" s="14">
        <v>160</v>
      </c>
      <c r="K34" s="14">
        <v>321</v>
      </c>
      <c r="L34" s="14">
        <v>0</v>
      </c>
      <c r="M34" s="45">
        <f>L34/K34*100-100</f>
        <v>-100</v>
      </c>
      <c r="N34" s="44">
        <f>L34/L$26*100</f>
        <v>0</v>
      </c>
    </row>
    <row r="35" spans="4:14" x14ac:dyDescent="0.2">
      <c r="D35" s="29">
        <v>430</v>
      </c>
      <c r="E35" s="6" t="s">
        <v>70</v>
      </c>
      <c r="I35" s="13">
        <v>127210</v>
      </c>
      <c r="J35" s="14">
        <v>123830</v>
      </c>
      <c r="K35" s="14">
        <v>117732</v>
      </c>
      <c r="L35" s="14">
        <v>114326</v>
      </c>
      <c r="M35" s="45">
        <f>L35/K35*100-100</f>
        <v>-2.8930112458804729</v>
      </c>
      <c r="N35" s="44">
        <f>L35/L$26*100</f>
        <v>3.3652988547634202</v>
      </c>
    </row>
    <row r="36" spans="4:14" x14ac:dyDescent="0.2">
      <c r="D36" s="29">
        <v>431</v>
      </c>
      <c r="E36" s="6" t="s">
        <v>159</v>
      </c>
      <c r="I36" s="13">
        <v>24057</v>
      </c>
      <c r="J36" s="14">
        <v>30759</v>
      </c>
      <c r="K36" s="14">
        <v>28911</v>
      </c>
      <c r="L36" s="14">
        <v>18219</v>
      </c>
      <c r="M36" s="45">
        <f>L36/K36*100-100</f>
        <v>-36.982463422226829</v>
      </c>
      <c r="N36" s="44">
        <f>L36/L$26*100</f>
        <v>0.53629427982204181</v>
      </c>
    </row>
    <row r="37" spans="4:14" x14ac:dyDescent="0.2">
      <c r="I37" s="9"/>
      <c r="M37" s="45"/>
      <c r="N37" s="44"/>
    </row>
    <row r="38" spans="4:14" x14ac:dyDescent="0.2">
      <c r="D38" s="29">
        <v>440</v>
      </c>
      <c r="E38" s="6" t="s">
        <v>73</v>
      </c>
      <c r="I38" s="13">
        <v>34425</v>
      </c>
      <c r="J38" s="14">
        <v>35129</v>
      </c>
      <c r="K38" s="14">
        <v>37122</v>
      </c>
      <c r="L38" s="14">
        <v>40978</v>
      </c>
      <c r="M38" s="45">
        <f>L38/K38*100-100</f>
        <v>10.387371370077034</v>
      </c>
      <c r="N38" s="44">
        <f>L38/L$26*100</f>
        <v>1.2062279487648953</v>
      </c>
    </row>
    <row r="39" spans="4:14" x14ac:dyDescent="0.2">
      <c r="D39" s="29">
        <v>541</v>
      </c>
      <c r="E39" s="6" t="s">
        <v>158</v>
      </c>
      <c r="I39" s="13">
        <v>12406</v>
      </c>
      <c r="J39" s="14">
        <v>12404</v>
      </c>
      <c r="K39" s="14">
        <v>14516</v>
      </c>
      <c r="L39" s="14">
        <v>12135</v>
      </c>
      <c r="M39" s="45">
        <f>L39/K39*100-100</f>
        <v>-16.402590245246628</v>
      </c>
      <c r="N39" s="44">
        <f>L39/L$26*100</f>
        <v>0.35720572400463679</v>
      </c>
    </row>
    <row r="40" spans="4:14" x14ac:dyDescent="0.2">
      <c r="D40" s="29">
        <v>720</v>
      </c>
      <c r="E40" s="6" t="s">
        <v>157</v>
      </c>
      <c r="I40" s="13">
        <v>29658</v>
      </c>
      <c r="J40" s="14">
        <v>27520</v>
      </c>
      <c r="K40" s="14">
        <v>32548</v>
      </c>
      <c r="L40" s="14">
        <v>36581</v>
      </c>
      <c r="M40" s="45">
        <f>L40/K40*100-100</f>
        <v>12.390930318299127</v>
      </c>
      <c r="N40" s="44">
        <f>L40/L$26*100</f>
        <v>1.0767979060415012</v>
      </c>
    </row>
    <row r="41" spans="4:14" x14ac:dyDescent="0.2">
      <c r="I41" s="9"/>
      <c r="M41" s="45"/>
      <c r="N41" s="44"/>
    </row>
    <row r="42" spans="4:14" x14ac:dyDescent="0.2">
      <c r="D42" s="29">
        <v>721</v>
      </c>
      <c r="E42" s="6" t="s">
        <v>156</v>
      </c>
      <c r="I42" s="13">
        <v>7616</v>
      </c>
      <c r="J42" s="14">
        <v>12512</v>
      </c>
      <c r="K42" s="14">
        <v>22071</v>
      </c>
      <c r="L42" s="14">
        <v>2773</v>
      </c>
      <c r="M42" s="45">
        <f>L42/K42*100-100</f>
        <v>-87.436001993566222</v>
      </c>
      <c r="N42" s="44">
        <f>L42/L$26*100</f>
        <v>8.1625996923350444E-2</v>
      </c>
    </row>
    <row r="43" spans="4:14" x14ac:dyDescent="0.2">
      <c r="D43" s="29">
        <v>722</v>
      </c>
      <c r="E43" s="6" t="s">
        <v>155</v>
      </c>
      <c r="I43" s="13">
        <v>5408</v>
      </c>
      <c r="J43" s="14">
        <v>11413</v>
      </c>
      <c r="K43" s="14">
        <v>7772</v>
      </c>
      <c r="L43" s="14">
        <v>7738</v>
      </c>
      <c r="M43" s="45">
        <f>L43/K43*100-100</f>
        <v>-0.43746783324755256</v>
      </c>
      <c r="N43" s="44">
        <f>L43/L$26*100</f>
        <v>0.22777568128124259</v>
      </c>
    </row>
    <row r="44" spans="4:14" x14ac:dyDescent="0.2">
      <c r="D44" s="29">
        <v>730</v>
      </c>
      <c r="E44" s="6" t="s">
        <v>154</v>
      </c>
      <c r="I44" s="13">
        <v>22538</v>
      </c>
      <c r="J44" s="14">
        <v>26094</v>
      </c>
      <c r="K44" s="14">
        <v>19628</v>
      </c>
      <c r="L44" s="14">
        <v>17850</v>
      </c>
      <c r="M44" s="45">
        <f>L44/K44*100-100</f>
        <v>-9.0584878744650439</v>
      </c>
      <c r="N44" s="44">
        <f>L44/L$26*100</f>
        <v>0.52543239995737667</v>
      </c>
    </row>
    <row r="45" spans="4:14" x14ac:dyDescent="0.2">
      <c r="I45" s="9"/>
      <c r="M45" s="45"/>
      <c r="N45" s="44"/>
    </row>
    <row r="46" spans="4:14" x14ac:dyDescent="0.2">
      <c r="D46" s="29">
        <v>731</v>
      </c>
      <c r="E46" s="6" t="s">
        <v>153</v>
      </c>
      <c r="I46" s="13">
        <v>2261</v>
      </c>
      <c r="J46" s="14">
        <v>1540</v>
      </c>
      <c r="K46" s="14">
        <v>3129</v>
      </c>
      <c r="L46" s="14">
        <v>2615</v>
      </c>
      <c r="M46" s="45">
        <f>L46/K46*100-100</f>
        <v>-16.426973473953339</v>
      </c>
      <c r="N46" s="44">
        <f>L46/L$26*100</f>
        <v>7.6975110694035856E-2</v>
      </c>
    </row>
    <row r="47" spans="4:14" x14ac:dyDescent="0.2">
      <c r="D47" s="29">
        <v>732</v>
      </c>
      <c r="E47" s="6" t="s">
        <v>152</v>
      </c>
      <c r="I47" s="13">
        <v>13641</v>
      </c>
      <c r="J47" s="14">
        <v>14730</v>
      </c>
      <c r="K47" s="14">
        <v>12595</v>
      </c>
      <c r="L47" s="14">
        <v>6830</v>
      </c>
      <c r="M47" s="45">
        <f>L47/K47*100-100</f>
        <v>-45.772131798332673</v>
      </c>
      <c r="N47" s="44">
        <f>L47/L$26*100</f>
        <v>0.20104780345708029</v>
      </c>
    </row>
    <row r="48" spans="4:14" x14ac:dyDescent="0.2">
      <c r="D48" s="29">
        <v>733</v>
      </c>
      <c r="E48" s="6" t="s">
        <v>151</v>
      </c>
      <c r="I48" s="13">
        <v>3562</v>
      </c>
      <c r="J48" s="14">
        <v>3659</v>
      </c>
      <c r="K48" s="14">
        <v>3025</v>
      </c>
      <c r="L48" s="14">
        <v>1947</v>
      </c>
      <c r="M48" s="45">
        <f>L48/K48*100-100</f>
        <v>-35.636363636363626</v>
      </c>
      <c r="N48" s="44">
        <f>L48/L$26*100</f>
        <v>5.7311870180224787E-2</v>
      </c>
    </row>
    <row r="49" spans="4:14" x14ac:dyDescent="0.2">
      <c r="I49" s="9"/>
      <c r="M49" s="45"/>
      <c r="N49" s="44"/>
    </row>
    <row r="50" spans="4:14" x14ac:dyDescent="0.2">
      <c r="D50" s="29">
        <v>734</v>
      </c>
      <c r="E50" s="6" t="s">
        <v>150</v>
      </c>
      <c r="I50" s="13">
        <v>862</v>
      </c>
      <c r="J50" s="14">
        <v>505</v>
      </c>
      <c r="K50" s="14">
        <v>339</v>
      </c>
      <c r="L50" s="14">
        <v>3381</v>
      </c>
      <c r="M50" s="45">
        <f>L50/K50*100-100</f>
        <v>897.3451327433628</v>
      </c>
      <c r="N50" s="44">
        <f>L50/L$26*100</f>
        <v>9.9523078109573712E-2</v>
      </c>
    </row>
    <row r="51" spans="4:14" x14ac:dyDescent="0.2">
      <c r="D51" s="29">
        <v>735</v>
      </c>
      <c r="E51" s="6" t="s">
        <v>149</v>
      </c>
      <c r="I51" s="13">
        <v>1155</v>
      </c>
      <c r="J51" s="14">
        <v>3362</v>
      </c>
      <c r="K51" s="14">
        <v>641</v>
      </c>
      <c r="L51" s="14">
        <v>723</v>
      </c>
      <c r="M51" s="45">
        <f>L51/K51*100-100</f>
        <v>12.792511700468026</v>
      </c>
      <c r="N51" s="44">
        <f>L51/L$26*100</f>
        <v>2.128221989743324E-2</v>
      </c>
    </row>
    <row r="52" spans="4:14" x14ac:dyDescent="0.2">
      <c r="D52" s="29">
        <v>736</v>
      </c>
      <c r="E52" s="6" t="s">
        <v>148</v>
      </c>
      <c r="I52" s="13">
        <v>6129</v>
      </c>
      <c r="J52" s="14">
        <v>6711</v>
      </c>
      <c r="K52" s="14">
        <v>5447</v>
      </c>
      <c r="L52" s="14">
        <v>4875</v>
      </c>
      <c r="M52" s="45">
        <f>L52/K52*100-100</f>
        <v>-10.501193317422434</v>
      </c>
      <c r="N52" s="44">
        <f>L52/L$26*100</f>
        <v>0.14350044536651044</v>
      </c>
    </row>
    <row r="53" spans="4:14" x14ac:dyDescent="0.2">
      <c r="I53" s="9"/>
      <c r="M53" s="45"/>
      <c r="N53" s="44"/>
    </row>
    <row r="54" spans="4:14" x14ac:dyDescent="0.2">
      <c r="D54" s="29">
        <v>737</v>
      </c>
      <c r="E54" s="6" t="s">
        <v>147</v>
      </c>
      <c r="I54" s="13">
        <v>1651</v>
      </c>
      <c r="J54" s="14">
        <v>2148</v>
      </c>
      <c r="K54" s="14">
        <v>1365</v>
      </c>
      <c r="L54" s="14">
        <v>4623</v>
      </c>
      <c r="M54" s="45">
        <f>L54/K54*100-100</f>
        <v>238.68131868131866</v>
      </c>
      <c r="N54" s="44">
        <f>L54/L$26*100</f>
        <v>0.1360825761906416</v>
      </c>
    </row>
    <row r="55" spans="4:14" x14ac:dyDescent="0.2">
      <c r="D55" s="29">
        <v>760</v>
      </c>
      <c r="E55" s="6" t="s">
        <v>146</v>
      </c>
      <c r="I55" s="13">
        <v>5790</v>
      </c>
      <c r="J55" s="14">
        <v>5933</v>
      </c>
      <c r="K55" s="14">
        <v>5155</v>
      </c>
      <c r="L55" s="14">
        <v>5252</v>
      </c>
      <c r="M55" s="45">
        <f>L55/K55*100-100</f>
        <v>1.8816682832201792</v>
      </c>
      <c r="N55" s="44">
        <f>L55/L$26*100</f>
        <v>0.1545978131415206</v>
      </c>
    </row>
    <row r="56" spans="4:14" x14ac:dyDescent="0.2">
      <c r="D56" s="29">
        <v>762</v>
      </c>
      <c r="E56" s="6" t="s">
        <v>145</v>
      </c>
      <c r="I56" s="13">
        <v>70140</v>
      </c>
      <c r="J56" s="14">
        <v>73107</v>
      </c>
      <c r="K56" s="14">
        <v>78914</v>
      </c>
      <c r="L56" s="14">
        <v>86898</v>
      </c>
      <c r="M56" s="45">
        <f>L56/K56*100-100</f>
        <v>10.117342930278525</v>
      </c>
      <c r="N56" s="44">
        <f>L56/L$26*100</f>
        <v>2.5579285541454411</v>
      </c>
    </row>
    <row r="57" spans="4:14" x14ac:dyDescent="0.2">
      <c r="I57" s="9"/>
      <c r="M57" s="45"/>
      <c r="N57" s="44"/>
    </row>
    <row r="58" spans="4:14" x14ac:dyDescent="0.2">
      <c r="D58" s="29">
        <v>770</v>
      </c>
      <c r="E58" s="6" t="s">
        <v>144</v>
      </c>
      <c r="I58" s="13">
        <v>3306</v>
      </c>
      <c r="J58" s="14">
        <v>3285</v>
      </c>
      <c r="K58" s="14">
        <v>4212</v>
      </c>
      <c r="L58" s="14">
        <v>5126</v>
      </c>
      <c r="M58" s="45">
        <f>L58/K58*100-100</f>
        <v>21.69990503323838</v>
      </c>
      <c r="N58" s="44">
        <f>L58/L$26*100</f>
        <v>0.15088887855358615</v>
      </c>
    </row>
    <row r="59" spans="4:14" x14ac:dyDescent="0.2">
      <c r="D59" s="29">
        <v>772</v>
      </c>
      <c r="E59" s="6" t="s">
        <v>143</v>
      </c>
      <c r="I59" s="13">
        <v>2296</v>
      </c>
      <c r="J59" s="14">
        <v>3325</v>
      </c>
      <c r="K59" s="14">
        <v>4894</v>
      </c>
      <c r="L59" s="14">
        <v>2319</v>
      </c>
      <c r="M59" s="45">
        <f>L59/K59*100-100</f>
        <v>-52.615447486718431</v>
      </c>
      <c r="N59" s="44">
        <f>L59/L$26*100</f>
        <v>6.8262058011269278E-2</v>
      </c>
    </row>
    <row r="60" spans="4:14" x14ac:dyDescent="0.2">
      <c r="D60" s="29">
        <v>774</v>
      </c>
      <c r="E60" s="6" t="s">
        <v>142</v>
      </c>
      <c r="I60" s="13">
        <v>14126</v>
      </c>
      <c r="J60" s="14">
        <v>14010</v>
      </c>
      <c r="K60" s="14">
        <v>16025</v>
      </c>
      <c r="L60" s="14">
        <v>10587</v>
      </c>
      <c r="M60" s="45">
        <f>L60/K60*100-100</f>
        <v>-33.934477379095156</v>
      </c>
      <c r="N60" s="44">
        <f>L60/L$26*100</f>
        <v>0.31163881335287097</v>
      </c>
    </row>
    <row r="61" spans="4:14" x14ac:dyDescent="0.2">
      <c r="D61" s="29">
        <v>776</v>
      </c>
      <c r="E61" s="6" t="s">
        <v>141</v>
      </c>
      <c r="I61" s="13">
        <v>676</v>
      </c>
      <c r="J61" s="14">
        <v>463</v>
      </c>
      <c r="K61" s="14">
        <v>2724</v>
      </c>
      <c r="L61" s="14">
        <v>372</v>
      </c>
      <c r="M61" s="45">
        <f>L61/K61*100-100</f>
        <v>-86.343612334801762</v>
      </c>
      <c r="N61" s="44">
        <f>L61/L$26*100</f>
        <v>1.0950187831044489E-2</v>
      </c>
    </row>
    <row r="62" spans="4:14" x14ac:dyDescent="0.2">
      <c r="I62" s="9"/>
      <c r="M62" s="45"/>
      <c r="N62" s="44"/>
    </row>
    <row r="63" spans="4:14" x14ac:dyDescent="0.2">
      <c r="D63" s="29">
        <v>880</v>
      </c>
      <c r="E63" s="6" t="s">
        <v>140</v>
      </c>
      <c r="I63" s="13">
        <v>15866</v>
      </c>
      <c r="J63" s="14">
        <v>15233</v>
      </c>
      <c r="K63" s="14">
        <v>14221</v>
      </c>
      <c r="L63" s="14">
        <v>17541</v>
      </c>
      <c r="M63" s="45">
        <f>L63/K63*100-100</f>
        <v>23.345756275929958</v>
      </c>
      <c r="N63" s="44">
        <f>L63/L$26*100</f>
        <v>0.51633667942029937</v>
      </c>
    </row>
    <row r="64" spans="4:14" x14ac:dyDescent="0.2">
      <c r="D64" s="29">
        <v>890</v>
      </c>
      <c r="E64" s="6" t="s">
        <v>139</v>
      </c>
      <c r="I64" s="13">
        <v>970</v>
      </c>
      <c r="J64" s="14">
        <v>1042</v>
      </c>
      <c r="K64" s="14">
        <v>281</v>
      </c>
      <c r="L64" s="14">
        <v>339</v>
      </c>
      <c r="M64" s="45">
        <f>L64/K64*100-100</f>
        <v>20.640569395017792</v>
      </c>
      <c r="N64" s="44">
        <f>L64/L$26*100</f>
        <v>9.9788002008711872E-3</v>
      </c>
    </row>
    <row r="65" spans="1:14" x14ac:dyDescent="0.2">
      <c r="D65" s="29">
        <v>940</v>
      </c>
      <c r="E65" s="6" t="s">
        <v>138</v>
      </c>
      <c r="I65" s="13">
        <v>11502</v>
      </c>
      <c r="J65" s="14">
        <v>12466</v>
      </c>
      <c r="K65" s="14">
        <v>12576</v>
      </c>
      <c r="L65" s="14">
        <v>11984</v>
      </c>
      <c r="M65" s="45">
        <f>L65/K65*100-100</f>
        <v>-4.707379134860048</v>
      </c>
      <c r="N65" s="44">
        <f>L65/L$26*100</f>
        <v>0.35276088969687408</v>
      </c>
    </row>
    <row r="66" spans="1:14" ht="18" thickBot="1" x14ac:dyDescent="0.25">
      <c r="B66" s="8"/>
      <c r="C66" s="8"/>
      <c r="D66" s="8"/>
      <c r="E66" s="8"/>
      <c r="F66" s="8"/>
      <c r="G66" s="8"/>
      <c r="H66" s="8"/>
      <c r="I66" s="32"/>
      <c r="J66" s="8"/>
      <c r="K66" s="8"/>
      <c r="L66" s="8"/>
      <c r="M66" s="8"/>
      <c r="N66" s="8"/>
    </row>
    <row r="67" spans="1:14" x14ac:dyDescent="0.2">
      <c r="G67" s="6" t="s">
        <v>46</v>
      </c>
    </row>
    <row r="68" spans="1:14" x14ac:dyDescent="0.2">
      <c r="A68" s="6"/>
    </row>
  </sheetData>
  <phoneticPr fontId="5"/>
  <pageMargins left="0.32" right="0.4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CD219"/>
  <sheetViews>
    <sheetView showGridLines="0" zoomScale="75" zoomScaleNormal="100" workbookViewId="0"/>
  </sheetViews>
  <sheetFormatPr defaultColWidth="10.69921875" defaultRowHeight="17.25" x14ac:dyDescent="0.2"/>
  <cols>
    <col min="1" max="1" width="10.69921875" style="7" customWidth="1"/>
    <col min="2" max="2" width="6.69921875" style="7" customWidth="1"/>
    <col min="3" max="3" width="10.69921875" style="7"/>
    <col min="4" max="4" width="11.69921875" style="7" customWidth="1"/>
    <col min="5" max="5" width="12.69921875" style="7" customWidth="1"/>
    <col min="6" max="6" width="11.69921875" style="7" customWidth="1"/>
    <col min="7" max="7" width="6.69921875" style="7" customWidth="1"/>
    <col min="8" max="8" width="10.69921875" style="7"/>
    <col min="9" max="11" width="11.69921875" style="7" customWidth="1"/>
    <col min="12" max="16384" width="10.69921875" style="7"/>
  </cols>
  <sheetData>
    <row r="1" spans="1:11" x14ac:dyDescent="0.2">
      <c r="A1" s="6"/>
    </row>
    <row r="6" spans="1:11" x14ac:dyDescent="0.2">
      <c r="E6" s="1" t="s">
        <v>488</v>
      </c>
    </row>
    <row r="7" spans="1:11" x14ac:dyDescent="0.2">
      <c r="E7" s="6" t="s">
        <v>293</v>
      </c>
    </row>
    <row r="8" spans="1:11" x14ac:dyDescent="0.2">
      <c r="C8" s="6" t="s">
        <v>487</v>
      </c>
    </row>
    <row r="9" spans="1:11" x14ac:dyDescent="0.2">
      <c r="C9" s="6" t="s">
        <v>486</v>
      </c>
    </row>
    <row r="10" spans="1:11" ht="18" thickBot="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">
      <c r="E11" s="9"/>
      <c r="F11" s="9"/>
      <c r="G11" s="57"/>
      <c r="H11" s="34"/>
      <c r="I11" s="34"/>
      <c r="J11" s="9"/>
      <c r="K11" s="9"/>
    </row>
    <row r="12" spans="1:11" x14ac:dyDescent="0.2">
      <c r="E12" s="54" t="s">
        <v>291</v>
      </c>
      <c r="F12" s="54" t="s">
        <v>290</v>
      </c>
      <c r="G12" s="9"/>
      <c r="H12" s="34"/>
      <c r="I12" s="34"/>
      <c r="J12" s="54" t="s">
        <v>291</v>
      </c>
      <c r="K12" s="54" t="s">
        <v>290</v>
      </c>
    </row>
    <row r="13" spans="1:11" x14ac:dyDescent="0.2">
      <c r="B13" s="11"/>
      <c r="C13" s="11"/>
      <c r="D13" s="11"/>
      <c r="E13" s="23"/>
      <c r="F13" s="23"/>
      <c r="G13" s="23"/>
      <c r="H13" s="11"/>
      <c r="I13" s="11"/>
      <c r="J13" s="23"/>
      <c r="K13" s="23"/>
    </row>
    <row r="14" spans="1:11" x14ac:dyDescent="0.2">
      <c r="E14" s="9"/>
      <c r="G14" s="9"/>
      <c r="J14" s="26" t="s">
        <v>13</v>
      </c>
      <c r="K14" s="27" t="s">
        <v>13</v>
      </c>
    </row>
    <row r="15" spans="1:11" x14ac:dyDescent="0.2">
      <c r="C15" s="6" t="s">
        <v>485</v>
      </c>
      <c r="E15" s="13">
        <v>54953</v>
      </c>
      <c r="F15" s="14">
        <v>718</v>
      </c>
      <c r="G15" s="9"/>
      <c r="H15" s="6" t="s">
        <v>484</v>
      </c>
      <c r="J15" s="13">
        <v>243</v>
      </c>
      <c r="K15" s="14">
        <v>209</v>
      </c>
    </row>
    <row r="16" spans="1:11" x14ac:dyDescent="0.2">
      <c r="C16" s="6" t="s">
        <v>173</v>
      </c>
      <c r="D16" s="6" t="s">
        <v>316</v>
      </c>
      <c r="E16" s="15">
        <v>3.59</v>
      </c>
      <c r="F16" s="16">
        <v>3.72</v>
      </c>
      <c r="G16" s="9"/>
      <c r="H16" s="6" t="s">
        <v>483</v>
      </c>
      <c r="J16" s="13">
        <v>276</v>
      </c>
      <c r="K16" s="14">
        <v>161</v>
      </c>
    </row>
    <row r="17" spans="3:11" x14ac:dyDescent="0.2">
      <c r="C17" s="6" t="s">
        <v>171</v>
      </c>
      <c r="D17" s="6" t="s">
        <v>316</v>
      </c>
      <c r="E17" s="15">
        <v>1.66</v>
      </c>
      <c r="F17" s="16">
        <v>1.61</v>
      </c>
      <c r="G17" s="9"/>
      <c r="H17" s="6" t="s">
        <v>482</v>
      </c>
      <c r="J17" s="13">
        <v>152</v>
      </c>
      <c r="K17" s="14">
        <v>195</v>
      </c>
    </row>
    <row r="18" spans="3:11" x14ac:dyDescent="0.2">
      <c r="C18" s="6" t="s">
        <v>481</v>
      </c>
      <c r="D18" s="6" t="s">
        <v>480</v>
      </c>
      <c r="E18" s="19">
        <v>75.5</v>
      </c>
      <c r="F18" s="20">
        <v>85.1</v>
      </c>
      <c r="G18" s="9"/>
      <c r="H18" s="6" t="s">
        <v>479</v>
      </c>
      <c r="J18" s="13">
        <v>89</v>
      </c>
      <c r="K18" s="14">
        <v>163</v>
      </c>
    </row>
    <row r="19" spans="3:11" x14ac:dyDescent="0.2">
      <c r="C19" s="6" t="s">
        <v>478</v>
      </c>
      <c r="D19" s="56" t="s">
        <v>477</v>
      </c>
      <c r="E19" s="13">
        <v>7837</v>
      </c>
      <c r="F19" s="14">
        <v>7009</v>
      </c>
      <c r="G19" s="9"/>
      <c r="H19" s="6" t="s">
        <v>476</v>
      </c>
      <c r="J19" s="13">
        <v>153</v>
      </c>
      <c r="K19" s="14">
        <v>163</v>
      </c>
    </row>
    <row r="20" spans="3:11" x14ac:dyDescent="0.2">
      <c r="C20" s="6" t="s">
        <v>475</v>
      </c>
      <c r="E20" s="19">
        <v>49.5</v>
      </c>
      <c r="F20" s="20">
        <v>48.9</v>
      </c>
      <c r="G20" s="9"/>
      <c r="H20" s="6" t="s">
        <v>474</v>
      </c>
      <c r="J20" s="13">
        <v>207</v>
      </c>
      <c r="K20" s="14">
        <v>180</v>
      </c>
    </row>
    <row r="21" spans="3:11" x14ac:dyDescent="0.2">
      <c r="E21" s="9"/>
      <c r="G21" s="9"/>
      <c r="H21" s="6" t="s">
        <v>473</v>
      </c>
      <c r="J21" s="13">
        <v>86</v>
      </c>
      <c r="K21" s="14">
        <v>57</v>
      </c>
    </row>
    <row r="22" spans="3:11" x14ac:dyDescent="0.2">
      <c r="E22" s="26" t="s">
        <v>13</v>
      </c>
      <c r="F22" s="27" t="s">
        <v>13</v>
      </c>
      <c r="G22" s="9"/>
      <c r="H22" s="6" t="s">
        <v>472</v>
      </c>
      <c r="J22" s="13">
        <v>147</v>
      </c>
      <c r="K22" s="14">
        <v>131</v>
      </c>
    </row>
    <row r="23" spans="3:11" x14ac:dyDescent="0.2">
      <c r="C23" s="6" t="s">
        <v>471</v>
      </c>
      <c r="E23" s="28">
        <f>SUM(E25:E217,J14:J218)-4</f>
        <v>541264025</v>
      </c>
      <c r="F23" s="29">
        <f>SUM(F25:F217,K14:K218)+4</f>
        <v>298135</v>
      </c>
      <c r="G23" s="9"/>
      <c r="H23" s="6" t="s">
        <v>470</v>
      </c>
      <c r="J23" s="13">
        <v>1613</v>
      </c>
      <c r="K23" s="14">
        <v>1430</v>
      </c>
    </row>
    <row r="24" spans="3:11" x14ac:dyDescent="0.2">
      <c r="E24" s="9"/>
      <c r="G24" s="9"/>
      <c r="H24" s="6" t="s">
        <v>59</v>
      </c>
      <c r="J24" s="13">
        <v>6714</v>
      </c>
      <c r="K24" s="14">
        <v>5845</v>
      </c>
    </row>
    <row r="25" spans="3:11" x14ac:dyDescent="0.2">
      <c r="C25" s="6" t="s">
        <v>469</v>
      </c>
      <c r="E25" s="9"/>
      <c r="G25" s="9"/>
      <c r="J25" s="9"/>
    </row>
    <row r="26" spans="3:11" x14ac:dyDescent="0.2">
      <c r="C26" s="6" t="s">
        <v>164</v>
      </c>
      <c r="E26" s="13">
        <v>5804</v>
      </c>
      <c r="F26" s="14">
        <v>7381</v>
      </c>
      <c r="G26" s="9"/>
      <c r="H26" s="6" t="s">
        <v>468</v>
      </c>
      <c r="J26" s="13">
        <v>1635</v>
      </c>
      <c r="K26" s="14">
        <v>1474</v>
      </c>
    </row>
    <row r="27" spans="3:11" x14ac:dyDescent="0.2">
      <c r="C27" s="6" t="s">
        <v>467</v>
      </c>
      <c r="E27" s="13">
        <v>167</v>
      </c>
      <c r="F27" s="14">
        <v>75</v>
      </c>
      <c r="G27" s="9"/>
      <c r="H27" s="6" t="s">
        <v>466</v>
      </c>
      <c r="J27" s="13">
        <v>530</v>
      </c>
      <c r="K27" s="14">
        <v>527</v>
      </c>
    </row>
    <row r="28" spans="3:11" x14ac:dyDescent="0.2">
      <c r="C28" s="6" t="s">
        <v>465</v>
      </c>
      <c r="E28" s="13">
        <v>2326</v>
      </c>
      <c r="F28" s="14">
        <v>2839</v>
      </c>
      <c r="G28" s="9"/>
      <c r="H28" s="6" t="s">
        <v>464</v>
      </c>
      <c r="J28" s="13">
        <v>509</v>
      </c>
      <c r="K28" s="14">
        <v>491</v>
      </c>
    </row>
    <row r="29" spans="3:11" x14ac:dyDescent="0.2">
      <c r="C29" s="6" t="s">
        <v>463</v>
      </c>
      <c r="E29" s="13">
        <v>1553</v>
      </c>
      <c r="F29" s="14">
        <v>1451</v>
      </c>
      <c r="G29" s="9"/>
      <c r="H29" s="6" t="s">
        <v>462</v>
      </c>
      <c r="J29" s="13">
        <v>358</v>
      </c>
      <c r="K29" s="14">
        <v>273</v>
      </c>
    </row>
    <row r="30" spans="3:11" x14ac:dyDescent="0.2">
      <c r="C30" s="6" t="s">
        <v>461</v>
      </c>
      <c r="E30" s="13">
        <v>324</v>
      </c>
      <c r="F30" s="14">
        <v>269</v>
      </c>
      <c r="G30" s="9"/>
      <c r="H30" s="6" t="s">
        <v>460</v>
      </c>
      <c r="J30" s="13">
        <v>463</v>
      </c>
      <c r="K30" s="14">
        <v>126</v>
      </c>
    </row>
    <row r="31" spans="3:11" x14ac:dyDescent="0.2">
      <c r="E31" s="9"/>
      <c r="G31" s="9"/>
      <c r="H31" s="6" t="s">
        <v>459</v>
      </c>
      <c r="J31" s="13">
        <v>3436</v>
      </c>
      <c r="K31" s="14">
        <v>3072</v>
      </c>
    </row>
    <row r="32" spans="3:11" x14ac:dyDescent="0.2">
      <c r="C32" s="6" t="s">
        <v>458</v>
      </c>
      <c r="E32" s="13">
        <v>7117</v>
      </c>
      <c r="F32" s="14">
        <v>7520</v>
      </c>
      <c r="G32" s="9"/>
      <c r="H32" s="6" t="s">
        <v>457</v>
      </c>
      <c r="J32" s="13">
        <v>32</v>
      </c>
      <c r="K32" s="14">
        <v>40</v>
      </c>
    </row>
    <row r="33" spans="3:11" x14ac:dyDescent="0.2">
      <c r="C33" s="6" t="s">
        <v>456</v>
      </c>
      <c r="E33" s="13">
        <v>2153</v>
      </c>
      <c r="F33" s="14">
        <v>2419</v>
      </c>
      <c r="G33" s="9"/>
      <c r="J33" s="9"/>
    </row>
    <row r="34" spans="3:11" x14ac:dyDescent="0.2">
      <c r="C34" s="6" t="s">
        <v>455</v>
      </c>
      <c r="E34" s="13">
        <v>962</v>
      </c>
      <c r="F34" s="14">
        <v>1185</v>
      </c>
      <c r="G34" s="9"/>
      <c r="H34" s="6" t="s">
        <v>454</v>
      </c>
      <c r="J34" s="13">
        <v>405</v>
      </c>
      <c r="K34" s="14">
        <v>181</v>
      </c>
    </row>
    <row r="35" spans="3:11" x14ac:dyDescent="0.2">
      <c r="C35" s="6" t="s">
        <v>453</v>
      </c>
      <c r="E35" s="13">
        <v>632</v>
      </c>
      <c r="F35" s="14">
        <v>442</v>
      </c>
      <c r="G35" s="9"/>
      <c r="H35" s="6" t="s">
        <v>452</v>
      </c>
      <c r="J35" s="13">
        <v>61</v>
      </c>
      <c r="K35" s="14">
        <v>50</v>
      </c>
    </row>
    <row r="36" spans="3:11" x14ac:dyDescent="0.2">
      <c r="E36" s="9"/>
      <c r="G36" s="9"/>
      <c r="H36" s="6" t="s">
        <v>451</v>
      </c>
      <c r="J36" s="13">
        <v>254</v>
      </c>
      <c r="K36" s="14">
        <v>160</v>
      </c>
    </row>
    <row r="37" spans="3:11" x14ac:dyDescent="0.2">
      <c r="C37" s="6" t="s">
        <v>450</v>
      </c>
      <c r="E37" s="13">
        <v>3265</v>
      </c>
      <c r="F37" s="14">
        <v>5659</v>
      </c>
      <c r="G37" s="9"/>
      <c r="H37" s="6" t="s">
        <v>449</v>
      </c>
      <c r="J37" s="13">
        <v>583</v>
      </c>
      <c r="K37" s="14">
        <v>672</v>
      </c>
    </row>
    <row r="38" spans="3:11" x14ac:dyDescent="0.2">
      <c r="C38" s="6" t="s">
        <v>448</v>
      </c>
      <c r="E38" s="13">
        <v>2271</v>
      </c>
      <c r="F38" s="14">
        <v>1999</v>
      </c>
      <c r="G38" s="9"/>
      <c r="H38" s="6" t="s">
        <v>447</v>
      </c>
      <c r="J38" s="13">
        <v>1146</v>
      </c>
      <c r="K38" s="14">
        <v>1076</v>
      </c>
    </row>
    <row r="39" spans="3:11" x14ac:dyDescent="0.2">
      <c r="C39" s="6" t="s">
        <v>446</v>
      </c>
      <c r="E39" s="13">
        <v>1266</v>
      </c>
      <c r="F39" s="14">
        <v>1549</v>
      </c>
      <c r="G39" s="9"/>
      <c r="H39" s="6" t="s">
        <v>445</v>
      </c>
      <c r="J39" s="13">
        <v>152</v>
      </c>
      <c r="K39" s="14">
        <v>135</v>
      </c>
    </row>
    <row r="40" spans="3:11" x14ac:dyDescent="0.2">
      <c r="C40" s="6" t="s">
        <v>444</v>
      </c>
      <c r="E40" s="13">
        <v>43</v>
      </c>
      <c r="F40" s="14">
        <v>47</v>
      </c>
      <c r="G40" s="9"/>
      <c r="H40" s="6" t="s">
        <v>443</v>
      </c>
      <c r="J40" s="13">
        <v>270345220</v>
      </c>
      <c r="K40" s="14">
        <v>372</v>
      </c>
    </row>
    <row r="41" spans="3:11" x14ac:dyDescent="0.2">
      <c r="C41" s="6" t="s">
        <v>442</v>
      </c>
      <c r="E41" s="13">
        <v>77</v>
      </c>
      <c r="F41" s="14">
        <v>73</v>
      </c>
      <c r="G41" s="9"/>
      <c r="H41" s="6" t="s">
        <v>441</v>
      </c>
      <c r="J41" s="13">
        <v>400</v>
      </c>
      <c r="K41" s="14">
        <v>329</v>
      </c>
    </row>
    <row r="42" spans="3:11" x14ac:dyDescent="0.2">
      <c r="C42" s="6" t="s">
        <v>440</v>
      </c>
      <c r="E42" s="13">
        <v>1078</v>
      </c>
      <c r="F42" s="14">
        <v>1168</v>
      </c>
      <c r="G42" s="9"/>
      <c r="H42" s="6" t="s">
        <v>439</v>
      </c>
      <c r="J42" s="13">
        <v>1213</v>
      </c>
      <c r="K42" s="14">
        <v>1260</v>
      </c>
    </row>
    <row r="43" spans="3:11" x14ac:dyDescent="0.2">
      <c r="C43" s="6" t="s">
        <v>438</v>
      </c>
      <c r="E43" s="13">
        <v>288</v>
      </c>
      <c r="F43" s="14">
        <v>239</v>
      </c>
      <c r="G43" s="9"/>
      <c r="H43" s="6" t="s">
        <v>437</v>
      </c>
      <c r="J43" s="13">
        <v>215</v>
      </c>
      <c r="K43" s="14">
        <v>86</v>
      </c>
    </row>
    <row r="44" spans="3:11" x14ac:dyDescent="0.2">
      <c r="E44" s="9"/>
      <c r="G44" s="9"/>
      <c r="H44" s="6" t="s">
        <v>436</v>
      </c>
      <c r="J44" s="13">
        <v>2479</v>
      </c>
      <c r="K44" s="14">
        <v>2833</v>
      </c>
    </row>
    <row r="45" spans="3:11" x14ac:dyDescent="0.2">
      <c r="C45" s="6" t="s">
        <v>435</v>
      </c>
      <c r="E45" s="13">
        <v>2337</v>
      </c>
      <c r="F45" s="14">
        <v>2488</v>
      </c>
      <c r="G45" s="9"/>
      <c r="H45" s="6" t="s">
        <v>434</v>
      </c>
      <c r="J45" s="13">
        <v>292</v>
      </c>
      <c r="K45" s="14">
        <v>208</v>
      </c>
    </row>
    <row r="46" spans="3:11" x14ac:dyDescent="0.2">
      <c r="C46" s="6" t="s">
        <v>433</v>
      </c>
      <c r="E46" s="13">
        <v>130</v>
      </c>
      <c r="F46" s="14">
        <v>190</v>
      </c>
      <c r="G46" s="9"/>
      <c r="H46" s="6" t="s">
        <v>432</v>
      </c>
      <c r="J46" s="13">
        <v>102</v>
      </c>
      <c r="K46" s="14">
        <v>36</v>
      </c>
    </row>
    <row r="47" spans="3:11" x14ac:dyDescent="0.2">
      <c r="C47" s="6" t="s">
        <v>431</v>
      </c>
      <c r="E47" s="13">
        <v>429</v>
      </c>
      <c r="F47" s="14">
        <v>295</v>
      </c>
      <c r="G47" s="9"/>
      <c r="H47" s="6" t="s">
        <v>430</v>
      </c>
      <c r="J47" s="13">
        <v>127</v>
      </c>
      <c r="K47" s="14">
        <v>117</v>
      </c>
    </row>
    <row r="48" spans="3:11" x14ac:dyDescent="0.2">
      <c r="C48" s="6" t="s">
        <v>429</v>
      </c>
      <c r="E48" s="13">
        <v>324</v>
      </c>
      <c r="F48" s="14">
        <v>206</v>
      </c>
      <c r="G48" s="9"/>
      <c r="J48" s="9"/>
    </row>
    <row r="49" spans="3:11" x14ac:dyDescent="0.2">
      <c r="C49" s="6" t="s">
        <v>428</v>
      </c>
      <c r="E49" s="13">
        <v>111</v>
      </c>
      <c r="F49" s="14">
        <v>128</v>
      </c>
      <c r="G49" s="9"/>
      <c r="H49" s="6" t="s">
        <v>427</v>
      </c>
      <c r="J49" s="13">
        <v>10718</v>
      </c>
      <c r="K49" s="14">
        <v>8592</v>
      </c>
    </row>
    <row r="50" spans="3:11" x14ac:dyDescent="0.2">
      <c r="C50" s="6" t="s">
        <v>426</v>
      </c>
      <c r="E50" s="13">
        <v>914</v>
      </c>
      <c r="F50" s="14">
        <v>968</v>
      </c>
      <c r="G50" s="9"/>
      <c r="H50" s="6" t="s">
        <v>425</v>
      </c>
      <c r="J50" s="13">
        <v>488</v>
      </c>
      <c r="K50" s="14">
        <v>367</v>
      </c>
    </row>
    <row r="51" spans="3:11" x14ac:dyDescent="0.2">
      <c r="E51" s="9"/>
      <c r="G51" s="9"/>
      <c r="H51" s="6" t="s">
        <v>424</v>
      </c>
      <c r="J51" s="13">
        <v>1359</v>
      </c>
      <c r="K51" s="14">
        <v>754</v>
      </c>
    </row>
    <row r="52" spans="3:11" x14ac:dyDescent="0.2">
      <c r="C52" s="6" t="s">
        <v>423</v>
      </c>
      <c r="E52" s="13">
        <v>8148</v>
      </c>
      <c r="F52" s="14">
        <v>7322</v>
      </c>
      <c r="G52" s="9"/>
      <c r="H52" s="6" t="s">
        <v>161</v>
      </c>
      <c r="J52" s="13">
        <v>1706</v>
      </c>
      <c r="K52" s="14">
        <v>1340</v>
      </c>
    </row>
    <row r="53" spans="3:11" x14ac:dyDescent="0.2">
      <c r="C53" s="6" t="s">
        <v>422</v>
      </c>
      <c r="E53" s="13">
        <v>89</v>
      </c>
      <c r="F53" s="14">
        <v>106</v>
      </c>
      <c r="G53" s="9"/>
      <c r="J53" s="9"/>
    </row>
    <row r="54" spans="3:11" x14ac:dyDescent="0.2">
      <c r="C54" s="6" t="s">
        <v>421</v>
      </c>
      <c r="E54" s="13">
        <v>232</v>
      </c>
      <c r="F54" s="14">
        <v>264</v>
      </c>
      <c r="G54" s="9"/>
      <c r="H54" s="6" t="s">
        <v>420</v>
      </c>
      <c r="J54" s="13">
        <v>10589</v>
      </c>
      <c r="K54" s="14">
        <v>3660</v>
      </c>
    </row>
    <row r="55" spans="3:11" x14ac:dyDescent="0.2">
      <c r="C55" s="6" t="s">
        <v>419</v>
      </c>
      <c r="E55" s="13">
        <v>231</v>
      </c>
      <c r="F55" s="14">
        <v>152</v>
      </c>
      <c r="G55" s="9"/>
      <c r="H55" s="6" t="s">
        <v>418</v>
      </c>
      <c r="J55" s="13">
        <v>367</v>
      </c>
      <c r="K55" s="14">
        <v>160</v>
      </c>
    </row>
    <row r="56" spans="3:11" x14ac:dyDescent="0.2">
      <c r="C56" s="6" t="s">
        <v>417</v>
      </c>
      <c r="E56" s="13">
        <v>328</v>
      </c>
      <c r="F56" s="14">
        <v>288</v>
      </c>
      <c r="G56" s="9"/>
      <c r="H56" s="6" t="s">
        <v>416</v>
      </c>
      <c r="J56" s="13">
        <v>910</v>
      </c>
      <c r="K56" s="14">
        <v>966</v>
      </c>
    </row>
    <row r="57" spans="3:11" x14ac:dyDescent="0.2">
      <c r="C57" s="6" t="s">
        <v>415</v>
      </c>
      <c r="E57" s="13">
        <v>822</v>
      </c>
      <c r="F57" s="14">
        <v>703</v>
      </c>
      <c r="G57" s="9"/>
      <c r="H57" s="6" t="s">
        <v>414</v>
      </c>
      <c r="J57" s="13">
        <v>398</v>
      </c>
      <c r="K57" s="14">
        <v>360</v>
      </c>
    </row>
    <row r="58" spans="3:11" x14ac:dyDescent="0.2">
      <c r="C58" s="6" t="s">
        <v>413</v>
      </c>
      <c r="E58" s="13">
        <v>307</v>
      </c>
      <c r="F58" s="14">
        <v>293</v>
      </c>
      <c r="G58" s="9"/>
      <c r="H58" s="6" t="s">
        <v>412</v>
      </c>
      <c r="J58" s="13">
        <v>5215</v>
      </c>
      <c r="K58" s="14">
        <v>3805</v>
      </c>
    </row>
    <row r="59" spans="3:11" x14ac:dyDescent="0.2">
      <c r="C59" s="6" t="s">
        <v>411</v>
      </c>
      <c r="E59" s="13">
        <v>233</v>
      </c>
      <c r="F59" s="14">
        <v>62</v>
      </c>
      <c r="G59" s="9"/>
      <c r="H59" s="6" t="s">
        <v>410</v>
      </c>
      <c r="J59" s="13">
        <v>1240</v>
      </c>
      <c r="K59" s="14">
        <v>1195</v>
      </c>
    </row>
    <row r="60" spans="3:11" x14ac:dyDescent="0.2">
      <c r="C60" s="6" t="s">
        <v>409</v>
      </c>
      <c r="E60" s="13">
        <v>38</v>
      </c>
      <c r="F60" s="14">
        <v>69</v>
      </c>
      <c r="G60" s="9"/>
      <c r="J60" s="9"/>
    </row>
    <row r="61" spans="3:11" x14ac:dyDescent="0.2">
      <c r="C61" s="6" t="s">
        <v>408</v>
      </c>
      <c r="E61" s="13">
        <v>323</v>
      </c>
      <c r="F61" s="14">
        <v>307</v>
      </c>
      <c r="G61" s="9"/>
      <c r="H61" s="6" t="s">
        <v>70</v>
      </c>
      <c r="J61" s="13">
        <v>9593</v>
      </c>
      <c r="K61" s="14">
        <v>11081</v>
      </c>
    </row>
    <row r="62" spans="3:11" x14ac:dyDescent="0.2">
      <c r="C62" s="6" t="s">
        <v>407</v>
      </c>
      <c r="E62" s="13">
        <v>853</v>
      </c>
      <c r="F62" s="14">
        <v>719</v>
      </c>
      <c r="G62" s="9"/>
      <c r="H62" s="6" t="s">
        <v>406</v>
      </c>
      <c r="J62" s="13">
        <v>2093</v>
      </c>
      <c r="K62" s="14">
        <v>586</v>
      </c>
    </row>
    <row r="63" spans="3:11" x14ac:dyDescent="0.2">
      <c r="C63" s="6" t="s">
        <v>405</v>
      </c>
      <c r="E63" s="13">
        <v>168</v>
      </c>
      <c r="F63" s="14">
        <v>125</v>
      </c>
      <c r="G63" s="9"/>
      <c r="H63" s="6" t="s">
        <v>404</v>
      </c>
      <c r="J63" s="13">
        <v>2260</v>
      </c>
      <c r="K63" s="14">
        <v>3221</v>
      </c>
    </row>
    <row r="64" spans="3:11" x14ac:dyDescent="0.2">
      <c r="C64" s="6" t="s">
        <v>403</v>
      </c>
      <c r="E64" s="13">
        <v>104</v>
      </c>
      <c r="F64" s="14">
        <v>104</v>
      </c>
      <c r="G64" s="9"/>
      <c r="H64" s="6" t="s">
        <v>402</v>
      </c>
      <c r="J64" s="13">
        <v>733</v>
      </c>
      <c r="K64" s="14">
        <v>698</v>
      </c>
    </row>
    <row r="65" spans="1:11" x14ac:dyDescent="0.2">
      <c r="C65" s="6" t="s">
        <v>401</v>
      </c>
      <c r="E65" s="13">
        <v>5024</v>
      </c>
      <c r="F65" s="14">
        <v>4193</v>
      </c>
      <c r="G65" s="9"/>
      <c r="H65" s="6" t="s">
        <v>400</v>
      </c>
      <c r="J65" s="13">
        <v>17</v>
      </c>
      <c r="K65" s="14">
        <v>29</v>
      </c>
    </row>
    <row r="66" spans="1:11" x14ac:dyDescent="0.2">
      <c r="C66" s="6" t="s">
        <v>399</v>
      </c>
      <c r="E66" s="13">
        <v>124</v>
      </c>
      <c r="F66" s="14">
        <v>69</v>
      </c>
      <c r="G66" s="9"/>
      <c r="H66" s="6" t="s">
        <v>398</v>
      </c>
      <c r="J66" s="13">
        <v>39</v>
      </c>
      <c r="K66" s="14">
        <v>14</v>
      </c>
    </row>
    <row r="67" spans="1:11" x14ac:dyDescent="0.2">
      <c r="E67" s="9"/>
      <c r="G67" s="9"/>
      <c r="H67" s="6" t="s">
        <v>73</v>
      </c>
      <c r="J67" s="13">
        <v>4372</v>
      </c>
      <c r="K67" s="14">
        <v>3554</v>
      </c>
    </row>
    <row r="68" spans="1:11" x14ac:dyDescent="0.2">
      <c r="C68" s="6" t="s">
        <v>397</v>
      </c>
      <c r="E68" s="13">
        <v>233</v>
      </c>
      <c r="F68" s="14">
        <v>197</v>
      </c>
      <c r="G68" s="9"/>
      <c r="J68" s="9"/>
    </row>
    <row r="69" spans="1:11" x14ac:dyDescent="0.2">
      <c r="C69" s="6" t="s">
        <v>396</v>
      </c>
      <c r="E69" s="13">
        <v>88</v>
      </c>
      <c r="F69" s="14">
        <v>99</v>
      </c>
      <c r="G69" s="9"/>
      <c r="H69" s="6" t="s">
        <v>395</v>
      </c>
      <c r="J69" s="13">
        <v>91</v>
      </c>
      <c r="K69" s="14">
        <v>106</v>
      </c>
    </row>
    <row r="70" spans="1:11" x14ac:dyDescent="0.2">
      <c r="C70" s="6" t="s">
        <v>163</v>
      </c>
      <c r="E70" s="13">
        <v>64</v>
      </c>
      <c r="F70" s="14">
        <v>47</v>
      </c>
      <c r="G70" s="9"/>
      <c r="H70" s="6" t="s">
        <v>394</v>
      </c>
      <c r="J70" s="13">
        <v>315</v>
      </c>
      <c r="K70" s="14">
        <v>305</v>
      </c>
    </row>
    <row r="71" spans="1:11" ht="18" thickBot="1" x14ac:dyDescent="0.25">
      <c r="B71" s="8"/>
      <c r="C71" s="8"/>
      <c r="D71" s="8"/>
      <c r="E71" s="32"/>
      <c r="F71" s="8"/>
      <c r="G71" s="32"/>
      <c r="H71" s="8"/>
      <c r="I71" s="8"/>
      <c r="J71" s="32"/>
      <c r="K71" s="8"/>
    </row>
    <row r="72" spans="1:11" x14ac:dyDescent="0.2">
      <c r="E72" s="6" t="s">
        <v>186</v>
      </c>
    </row>
    <row r="73" spans="1:11" x14ac:dyDescent="0.2">
      <c r="A73" s="6"/>
    </row>
    <row r="74" spans="1:11" x14ac:dyDescent="0.2">
      <c r="A74" s="6"/>
    </row>
    <row r="79" spans="1:11" x14ac:dyDescent="0.2">
      <c r="E79" s="1" t="s">
        <v>294</v>
      </c>
    </row>
    <row r="80" spans="1:11" ht="18" thickBot="1" x14ac:dyDescent="0.25">
      <c r="B80" s="8"/>
      <c r="C80" s="8"/>
      <c r="D80" s="8"/>
      <c r="E80" s="35" t="s">
        <v>293</v>
      </c>
      <c r="F80" s="8"/>
      <c r="G80" s="8"/>
      <c r="H80" s="8"/>
      <c r="I80" s="8"/>
      <c r="J80" s="8"/>
      <c r="K80" s="35" t="s">
        <v>292</v>
      </c>
    </row>
    <row r="81" spans="2:11" x14ac:dyDescent="0.2">
      <c r="E81" s="9"/>
      <c r="F81" s="9"/>
      <c r="G81" s="57"/>
      <c r="H81" s="34"/>
      <c r="I81" s="34"/>
      <c r="J81" s="9"/>
      <c r="K81" s="9"/>
    </row>
    <row r="82" spans="2:11" x14ac:dyDescent="0.2">
      <c r="E82" s="54" t="s">
        <v>291</v>
      </c>
      <c r="F82" s="54" t="s">
        <v>290</v>
      </c>
      <c r="G82" s="9"/>
      <c r="H82" s="34"/>
      <c r="I82" s="34"/>
      <c r="J82" s="54" t="s">
        <v>291</v>
      </c>
      <c r="K82" s="54" t="s">
        <v>290</v>
      </c>
    </row>
    <row r="83" spans="2:11" x14ac:dyDescent="0.2">
      <c r="B83" s="11"/>
      <c r="C83" s="11"/>
      <c r="D83" s="11"/>
      <c r="E83" s="23"/>
      <c r="F83" s="23"/>
      <c r="G83" s="23"/>
      <c r="H83" s="11"/>
      <c r="I83" s="11"/>
      <c r="J83" s="23"/>
      <c r="K83" s="23"/>
    </row>
    <row r="84" spans="2:11" x14ac:dyDescent="0.2">
      <c r="E84" s="9"/>
      <c r="G84" s="9"/>
      <c r="J84" s="9"/>
    </row>
    <row r="85" spans="2:11" x14ac:dyDescent="0.2">
      <c r="C85" s="6" t="s">
        <v>393</v>
      </c>
      <c r="E85" s="13">
        <v>245</v>
      </c>
      <c r="F85" s="14">
        <v>131</v>
      </c>
      <c r="G85" s="9"/>
      <c r="H85" s="6" t="s">
        <v>392</v>
      </c>
      <c r="J85" s="13">
        <v>562</v>
      </c>
      <c r="K85" s="14">
        <v>509</v>
      </c>
    </row>
    <row r="86" spans="2:11" x14ac:dyDescent="0.2">
      <c r="C86" s="6" t="s">
        <v>391</v>
      </c>
      <c r="E86" s="13">
        <v>492</v>
      </c>
      <c r="F86" s="14">
        <v>395</v>
      </c>
      <c r="G86" s="9"/>
      <c r="H86" s="6" t="s">
        <v>390</v>
      </c>
      <c r="J86" s="13">
        <v>412</v>
      </c>
      <c r="K86" s="14">
        <v>433</v>
      </c>
    </row>
    <row r="87" spans="2:11" x14ac:dyDescent="0.2">
      <c r="C87" s="6" t="s">
        <v>389</v>
      </c>
      <c r="E87" s="13">
        <v>162</v>
      </c>
      <c r="F87" s="14">
        <v>309</v>
      </c>
      <c r="G87" s="9"/>
      <c r="H87" s="6" t="s">
        <v>388</v>
      </c>
      <c r="J87" s="13">
        <v>713</v>
      </c>
      <c r="K87" s="14">
        <v>625</v>
      </c>
    </row>
    <row r="88" spans="2:11" x14ac:dyDescent="0.2">
      <c r="C88" s="6" t="s">
        <v>387</v>
      </c>
      <c r="E88" s="13">
        <v>267</v>
      </c>
      <c r="F88" s="14">
        <v>130</v>
      </c>
      <c r="G88" s="9"/>
      <c r="H88" s="6" t="s">
        <v>386</v>
      </c>
      <c r="J88" s="13">
        <v>372</v>
      </c>
      <c r="K88" s="14">
        <v>267</v>
      </c>
    </row>
    <row r="89" spans="2:11" x14ac:dyDescent="0.2">
      <c r="C89" s="6" t="s">
        <v>385</v>
      </c>
      <c r="E89" s="13">
        <v>105</v>
      </c>
      <c r="F89" s="14">
        <v>47</v>
      </c>
      <c r="G89" s="9"/>
      <c r="H89" s="6" t="s">
        <v>384</v>
      </c>
      <c r="J89" s="13">
        <v>1049</v>
      </c>
      <c r="K89" s="14">
        <v>861</v>
      </c>
    </row>
    <row r="90" spans="2:11" x14ac:dyDescent="0.2">
      <c r="C90" s="6" t="s">
        <v>383</v>
      </c>
      <c r="E90" s="13">
        <v>201</v>
      </c>
      <c r="F90" s="14">
        <v>108</v>
      </c>
      <c r="G90" s="9"/>
      <c r="H90" s="6" t="s">
        <v>382</v>
      </c>
      <c r="J90" s="13">
        <v>227</v>
      </c>
      <c r="K90" s="14">
        <v>284</v>
      </c>
    </row>
    <row r="91" spans="2:11" x14ac:dyDescent="0.2">
      <c r="E91" s="9"/>
      <c r="G91" s="9"/>
      <c r="H91" s="6" t="s">
        <v>381</v>
      </c>
      <c r="J91" s="13">
        <v>49</v>
      </c>
      <c r="K91" s="14">
        <v>40</v>
      </c>
    </row>
    <row r="92" spans="2:11" x14ac:dyDescent="0.2">
      <c r="C92" s="6" t="s">
        <v>380</v>
      </c>
      <c r="E92" s="13">
        <v>355</v>
      </c>
      <c r="F92" s="14">
        <v>440</v>
      </c>
      <c r="G92" s="9"/>
      <c r="J92" s="9"/>
    </row>
    <row r="93" spans="2:11" x14ac:dyDescent="0.2">
      <c r="C93" s="6" t="s">
        <v>379</v>
      </c>
      <c r="E93" s="13">
        <v>402</v>
      </c>
      <c r="F93" s="14">
        <v>124</v>
      </c>
      <c r="G93" s="9"/>
      <c r="H93" s="6" t="s">
        <v>378</v>
      </c>
      <c r="J93" s="13">
        <v>683</v>
      </c>
      <c r="K93" s="14">
        <v>668</v>
      </c>
    </row>
    <row r="94" spans="2:11" x14ac:dyDescent="0.2">
      <c r="C94" s="6" t="s">
        <v>377</v>
      </c>
      <c r="E94" s="13">
        <v>116</v>
      </c>
      <c r="F94" s="14">
        <v>143</v>
      </c>
      <c r="G94" s="9"/>
      <c r="H94" s="6" t="s">
        <v>376</v>
      </c>
      <c r="J94" s="13">
        <v>941</v>
      </c>
      <c r="K94" s="14">
        <v>843</v>
      </c>
    </row>
    <row r="95" spans="2:11" x14ac:dyDescent="0.2">
      <c r="C95" s="6" t="s">
        <v>375</v>
      </c>
      <c r="E95" s="13">
        <v>155</v>
      </c>
      <c r="F95" s="14">
        <v>203</v>
      </c>
      <c r="G95" s="9"/>
      <c r="H95" s="6" t="s">
        <v>374</v>
      </c>
      <c r="J95" s="13">
        <v>280</v>
      </c>
      <c r="K95" s="14">
        <v>302</v>
      </c>
    </row>
    <row r="96" spans="2:11" x14ac:dyDescent="0.2">
      <c r="C96" s="6" t="s">
        <v>373</v>
      </c>
      <c r="E96" s="13">
        <v>127</v>
      </c>
      <c r="F96" s="14">
        <v>100</v>
      </c>
      <c r="G96" s="9"/>
      <c r="H96" s="6" t="s">
        <v>86</v>
      </c>
      <c r="J96" s="13">
        <v>478</v>
      </c>
      <c r="K96" s="14">
        <v>409</v>
      </c>
    </row>
    <row r="97" spans="3:11" x14ac:dyDescent="0.2">
      <c r="E97" s="9"/>
      <c r="G97" s="9"/>
      <c r="H97" s="6" t="s">
        <v>372</v>
      </c>
      <c r="J97" s="13">
        <v>162</v>
      </c>
      <c r="K97" s="14">
        <v>100</v>
      </c>
    </row>
    <row r="98" spans="3:11" x14ac:dyDescent="0.2">
      <c r="C98" s="6" t="s">
        <v>371</v>
      </c>
      <c r="E98" s="13">
        <v>370</v>
      </c>
      <c r="F98" s="14">
        <v>174</v>
      </c>
      <c r="G98" s="9"/>
      <c r="H98" s="6" t="s">
        <v>370</v>
      </c>
      <c r="J98" s="13">
        <v>226</v>
      </c>
      <c r="K98" s="14">
        <v>247</v>
      </c>
    </row>
    <row r="99" spans="3:11" x14ac:dyDescent="0.2">
      <c r="C99" s="6" t="s">
        <v>369</v>
      </c>
      <c r="E99" s="13">
        <v>158</v>
      </c>
      <c r="F99" s="14">
        <v>219</v>
      </c>
      <c r="G99" s="9"/>
      <c r="H99" s="6" t="s">
        <v>368</v>
      </c>
      <c r="J99" s="13">
        <v>345</v>
      </c>
      <c r="K99" s="14">
        <v>346</v>
      </c>
    </row>
    <row r="100" spans="3:11" x14ac:dyDescent="0.2">
      <c r="C100" s="6" t="s">
        <v>367</v>
      </c>
      <c r="E100" s="13">
        <v>138</v>
      </c>
      <c r="F100" s="14">
        <v>53</v>
      </c>
      <c r="G100" s="9"/>
      <c r="H100" s="6" t="s">
        <v>366</v>
      </c>
      <c r="J100" s="13">
        <v>128</v>
      </c>
      <c r="K100" s="14">
        <v>161</v>
      </c>
    </row>
    <row r="101" spans="3:11" x14ac:dyDescent="0.2">
      <c r="C101" s="6" t="s">
        <v>365</v>
      </c>
      <c r="E101" s="13">
        <v>525</v>
      </c>
      <c r="F101" s="14">
        <v>424</v>
      </c>
      <c r="G101" s="9"/>
      <c r="H101" s="6" t="s">
        <v>364</v>
      </c>
      <c r="J101" s="13">
        <v>672</v>
      </c>
      <c r="K101" s="14">
        <v>473</v>
      </c>
    </row>
    <row r="102" spans="3:11" x14ac:dyDescent="0.2">
      <c r="C102" s="6" t="s">
        <v>363</v>
      </c>
      <c r="E102" s="13">
        <v>126</v>
      </c>
      <c r="F102" s="14">
        <v>69</v>
      </c>
      <c r="G102" s="9"/>
      <c r="J102" s="9"/>
    </row>
    <row r="103" spans="3:11" x14ac:dyDescent="0.2">
      <c r="C103" s="6" t="s">
        <v>362</v>
      </c>
      <c r="E103" s="13">
        <v>431</v>
      </c>
      <c r="F103" s="14">
        <v>302</v>
      </c>
      <c r="G103" s="9"/>
      <c r="H103" s="6" t="s">
        <v>361</v>
      </c>
      <c r="J103" s="13">
        <v>393</v>
      </c>
      <c r="K103" s="14">
        <v>469</v>
      </c>
    </row>
    <row r="104" spans="3:11" x14ac:dyDescent="0.2">
      <c r="C104" s="6" t="s">
        <v>360</v>
      </c>
      <c r="E104" s="13">
        <v>389</v>
      </c>
      <c r="F104" s="14">
        <v>369</v>
      </c>
      <c r="G104" s="9"/>
      <c r="H104" s="6" t="s">
        <v>359</v>
      </c>
      <c r="J104" s="13">
        <v>480</v>
      </c>
      <c r="K104" s="14">
        <v>425</v>
      </c>
    </row>
    <row r="105" spans="3:11" x14ac:dyDescent="0.2">
      <c r="C105" s="6" t="s">
        <v>358</v>
      </c>
      <c r="E105" s="13">
        <v>247</v>
      </c>
      <c r="F105" s="14">
        <v>135</v>
      </c>
      <c r="G105" s="9"/>
      <c r="H105" s="6" t="s">
        <v>357</v>
      </c>
      <c r="J105" s="13">
        <v>754</v>
      </c>
      <c r="K105" s="14">
        <v>628</v>
      </c>
    </row>
    <row r="106" spans="3:11" x14ac:dyDescent="0.2">
      <c r="C106" s="6" t="s">
        <v>356</v>
      </c>
      <c r="E106" s="13">
        <v>384</v>
      </c>
      <c r="F106" s="14">
        <v>364</v>
      </c>
      <c r="G106" s="9"/>
      <c r="H106" s="6" t="s">
        <v>355</v>
      </c>
      <c r="J106" s="13">
        <v>138</v>
      </c>
      <c r="K106" s="14">
        <v>141</v>
      </c>
    </row>
    <row r="107" spans="3:11" x14ac:dyDescent="0.2">
      <c r="E107" s="9"/>
      <c r="G107" s="9"/>
      <c r="H107" s="6" t="s">
        <v>354</v>
      </c>
      <c r="J107" s="13">
        <v>268</v>
      </c>
      <c r="K107" s="14">
        <v>290</v>
      </c>
    </row>
    <row r="108" spans="3:11" x14ac:dyDescent="0.2">
      <c r="C108" s="6" t="s">
        <v>353</v>
      </c>
      <c r="E108" s="13">
        <v>115</v>
      </c>
      <c r="F108" s="14">
        <v>126</v>
      </c>
      <c r="G108" s="9"/>
      <c r="H108" s="6" t="s">
        <v>352</v>
      </c>
      <c r="J108" s="13">
        <v>210</v>
      </c>
      <c r="K108" s="14">
        <v>147</v>
      </c>
    </row>
    <row r="109" spans="3:11" x14ac:dyDescent="0.2">
      <c r="C109" s="6" t="s">
        <v>351</v>
      </c>
      <c r="E109" s="13">
        <v>556</v>
      </c>
      <c r="F109" s="14">
        <v>463</v>
      </c>
      <c r="G109" s="9"/>
      <c r="H109" s="6" t="s">
        <v>350</v>
      </c>
      <c r="J109" s="13">
        <v>1422</v>
      </c>
      <c r="K109" s="14">
        <v>1065</v>
      </c>
    </row>
    <row r="110" spans="3:11" x14ac:dyDescent="0.2">
      <c r="C110" s="6" t="s">
        <v>349</v>
      </c>
      <c r="E110" s="13">
        <v>126</v>
      </c>
      <c r="F110" s="14">
        <v>89</v>
      </c>
      <c r="G110" s="9"/>
      <c r="H110" s="6" t="s">
        <v>348</v>
      </c>
      <c r="J110" s="13">
        <v>137</v>
      </c>
      <c r="K110" s="14">
        <v>114</v>
      </c>
    </row>
    <row r="111" spans="3:11" x14ac:dyDescent="0.2">
      <c r="C111" s="6" t="s">
        <v>347</v>
      </c>
      <c r="E111" s="13">
        <v>407</v>
      </c>
      <c r="F111" s="14">
        <v>424</v>
      </c>
      <c r="G111" s="9"/>
      <c r="J111" s="9"/>
    </row>
    <row r="112" spans="3:11" x14ac:dyDescent="0.2">
      <c r="E112" s="9"/>
      <c r="G112" s="9"/>
      <c r="H112" s="6" t="s">
        <v>91</v>
      </c>
      <c r="J112" s="13">
        <v>1865</v>
      </c>
      <c r="K112" s="14">
        <v>1821</v>
      </c>
    </row>
    <row r="113" spans="3:11" x14ac:dyDescent="0.2">
      <c r="C113" s="6" t="s">
        <v>346</v>
      </c>
      <c r="E113" s="13">
        <v>671</v>
      </c>
      <c r="F113" s="14">
        <v>593</v>
      </c>
      <c r="G113" s="9"/>
      <c r="H113" s="6" t="s">
        <v>92</v>
      </c>
      <c r="J113" s="13">
        <v>454</v>
      </c>
      <c r="K113" s="14">
        <v>142</v>
      </c>
    </row>
    <row r="114" spans="3:11" x14ac:dyDescent="0.2">
      <c r="C114" s="6" t="s">
        <v>345</v>
      </c>
      <c r="E114" s="13">
        <v>270575620</v>
      </c>
      <c r="F114" s="14">
        <v>599</v>
      </c>
      <c r="G114" s="9"/>
      <c r="H114" s="6" t="s">
        <v>344</v>
      </c>
      <c r="J114" s="13">
        <v>375</v>
      </c>
      <c r="K114" s="14">
        <v>384</v>
      </c>
    </row>
    <row r="115" spans="3:11" x14ac:dyDescent="0.2">
      <c r="C115" s="6" t="s">
        <v>343</v>
      </c>
      <c r="E115" s="13">
        <v>1694</v>
      </c>
      <c r="F115" s="14">
        <v>1383</v>
      </c>
      <c r="G115" s="9"/>
      <c r="H115" s="6" t="s">
        <v>342</v>
      </c>
      <c r="J115" s="13">
        <v>496</v>
      </c>
      <c r="K115" s="14">
        <v>423</v>
      </c>
    </row>
    <row r="116" spans="3:11" x14ac:dyDescent="0.2">
      <c r="C116" s="6" t="s">
        <v>341</v>
      </c>
      <c r="E116" s="13">
        <v>203</v>
      </c>
      <c r="F116" s="14">
        <v>176</v>
      </c>
      <c r="G116" s="9"/>
      <c r="H116" s="6" t="s">
        <v>340</v>
      </c>
      <c r="J116" s="13">
        <v>844</v>
      </c>
      <c r="K116" s="14">
        <v>412</v>
      </c>
    </row>
    <row r="117" spans="3:11" x14ac:dyDescent="0.2">
      <c r="C117" s="6" t="s">
        <v>339</v>
      </c>
      <c r="E117" s="13">
        <v>467</v>
      </c>
      <c r="F117" s="14">
        <v>432</v>
      </c>
      <c r="G117" s="9"/>
      <c r="H117" s="6" t="s">
        <v>338</v>
      </c>
      <c r="J117" s="13">
        <v>392</v>
      </c>
      <c r="K117" s="14">
        <v>678</v>
      </c>
    </row>
    <row r="118" spans="3:11" x14ac:dyDescent="0.2">
      <c r="C118" s="6" t="s">
        <v>337</v>
      </c>
      <c r="E118" s="13">
        <v>275</v>
      </c>
      <c r="F118" s="14">
        <v>235</v>
      </c>
      <c r="G118" s="9"/>
      <c r="H118" s="6" t="s">
        <v>336</v>
      </c>
      <c r="J118" s="13">
        <v>2540</v>
      </c>
      <c r="K118" s="14">
        <v>2054</v>
      </c>
    </row>
    <row r="119" spans="3:11" x14ac:dyDescent="0.2">
      <c r="C119" s="6" t="s">
        <v>335</v>
      </c>
      <c r="E119" s="13">
        <v>360</v>
      </c>
      <c r="F119" s="14">
        <v>317</v>
      </c>
      <c r="G119" s="9"/>
      <c r="H119" s="6" t="s">
        <v>155</v>
      </c>
      <c r="J119" s="13">
        <v>1277</v>
      </c>
      <c r="K119" s="14">
        <v>889</v>
      </c>
    </row>
    <row r="120" spans="3:11" x14ac:dyDescent="0.2">
      <c r="C120" s="6" t="s">
        <v>334</v>
      </c>
      <c r="E120" s="13">
        <v>832</v>
      </c>
      <c r="F120" s="14">
        <v>800</v>
      </c>
      <c r="G120" s="9"/>
      <c r="H120" s="6" t="s">
        <v>333</v>
      </c>
      <c r="J120" s="13">
        <v>245</v>
      </c>
      <c r="K120" s="31" t="s">
        <v>332</v>
      </c>
    </row>
    <row r="121" spans="3:11" x14ac:dyDescent="0.2">
      <c r="C121" s="6" t="s">
        <v>331</v>
      </c>
      <c r="E121" s="13">
        <v>102</v>
      </c>
      <c r="F121" s="14">
        <v>206</v>
      </c>
      <c r="G121" s="9"/>
      <c r="H121" s="6" t="s">
        <v>330</v>
      </c>
      <c r="J121" s="13">
        <v>906</v>
      </c>
      <c r="K121" s="14">
        <v>659</v>
      </c>
    </row>
    <row r="122" spans="3:11" x14ac:dyDescent="0.2">
      <c r="C122" s="6" t="s">
        <v>158</v>
      </c>
      <c r="E122" s="13">
        <v>542</v>
      </c>
      <c r="F122" s="14">
        <v>1429</v>
      </c>
      <c r="G122" s="9"/>
      <c r="H122" s="6" t="s">
        <v>329</v>
      </c>
      <c r="J122" s="13">
        <v>702</v>
      </c>
      <c r="K122" s="14">
        <v>500</v>
      </c>
    </row>
    <row r="123" spans="3:11" x14ac:dyDescent="0.2">
      <c r="C123" s="6" t="s">
        <v>328</v>
      </c>
      <c r="E123" s="13">
        <v>312</v>
      </c>
      <c r="F123" s="14">
        <v>253</v>
      </c>
      <c r="G123" s="9"/>
      <c r="J123" s="9"/>
    </row>
    <row r="124" spans="3:11" x14ac:dyDescent="0.2">
      <c r="C124" s="6" t="s">
        <v>327</v>
      </c>
      <c r="E124" s="13">
        <v>243</v>
      </c>
      <c r="F124" s="14">
        <v>118</v>
      </c>
      <c r="G124" s="9"/>
      <c r="H124" s="6" t="s">
        <v>154</v>
      </c>
      <c r="J124" s="13">
        <v>2660</v>
      </c>
      <c r="K124" s="14">
        <v>1757</v>
      </c>
    </row>
    <row r="125" spans="3:11" x14ac:dyDescent="0.2">
      <c r="E125" s="9"/>
      <c r="G125" s="9"/>
      <c r="H125" s="6" t="s">
        <v>153</v>
      </c>
      <c r="J125" s="13">
        <v>711</v>
      </c>
      <c r="K125" s="14">
        <v>473</v>
      </c>
    </row>
    <row r="126" spans="3:11" x14ac:dyDescent="0.2">
      <c r="C126" s="6" t="s">
        <v>326</v>
      </c>
      <c r="E126" s="13">
        <v>49</v>
      </c>
      <c r="F126" s="14">
        <v>20</v>
      </c>
      <c r="G126" s="9"/>
      <c r="H126" s="6" t="s">
        <v>152</v>
      </c>
      <c r="J126" s="13">
        <v>1504</v>
      </c>
      <c r="K126" s="14">
        <v>607</v>
      </c>
    </row>
    <row r="127" spans="3:11" x14ac:dyDescent="0.2">
      <c r="C127" s="6" t="s">
        <v>325</v>
      </c>
      <c r="E127" s="13">
        <v>1334</v>
      </c>
      <c r="F127" s="14">
        <v>632</v>
      </c>
      <c r="G127" s="9"/>
      <c r="H127" s="6" t="s">
        <v>324</v>
      </c>
      <c r="J127" s="13">
        <v>422</v>
      </c>
      <c r="K127" s="14">
        <v>234</v>
      </c>
    </row>
    <row r="128" spans="3:11" x14ac:dyDescent="0.2">
      <c r="C128" s="6" t="s">
        <v>323</v>
      </c>
      <c r="E128" s="13">
        <v>134</v>
      </c>
      <c r="F128" s="14">
        <v>87</v>
      </c>
      <c r="G128" s="9"/>
      <c r="H128" s="6" t="s">
        <v>322</v>
      </c>
      <c r="J128" s="13">
        <v>212</v>
      </c>
      <c r="K128" s="14">
        <v>106</v>
      </c>
    </row>
    <row r="129" spans="2:11" x14ac:dyDescent="0.2">
      <c r="C129" s="6" t="s">
        <v>321</v>
      </c>
      <c r="E129" s="13">
        <v>1139</v>
      </c>
      <c r="F129" s="14">
        <v>671</v>
      </c>
      <c r="G129" s="9"/>
      <c r="H129" s="6" t="s">
        <v>320</v>
      </c>
      <c r="J129" s="13">
        <v>299</v>
      </c>
      <c r="K129" s="14">
        <v>84</v>
      </c>
    </row>
    <row r="130" spans="2:11" x14ac:dyDescent="0.2">
      <c r="C130" s="6" t="s">
        <v>319</v>
      </c>
      <c r="E130" s="13">
        <v>312</v>
      </c>
      <c r="F130" s="14">
        <v>174</v>
      </c>
      <c r="G130" s="9"/>
      <c r="H130" s="6" t="s">
        <v>318</v>
      </c>
      <c r="J130" s="13">
        <v>617</v>
      </c>
      <c r="K130" s="14">
        <v>275</v>
      </c>
    </row>
    <row r="131" spans="2:11" x14ac:dyDescent="0.2">
      <c r="C131" s="6" t="s">
        <v>317</v>
      </c>
      <c r="E131" s="13">
        <v>511</v>
      </c>
      <c r="F131" s="14">
        <v>670</v>
      </c>
      <c r="G131" s="9"/>
      <c r="H131" s="6" t="s">
        <v>147</v>
      </c>
      <c r="J131" s="13">
        <v>463</v>
      </c>
      <c r="K131" s="14">
        <v>122</v>
      </c>
    </row>
    <row r="132" spans="2:11" x14ac:dyDescent="0.2">
      <c r="C132" s="6" t="s">
        <v>316</v>
      </c>
      <c r="E132" s="13">
        <v>208</v>
      </c>
      <c r="F132" s="14">
        <v>58</v>
      </c>
      <c r="G132" s="9"/>
      <c r="H132" s="6" t="s">
        <v>315</v>
      </c>
      <c r="J132" s="13">
        <v>822</v>
      </c>
      <c r="K132" s="14">
        <v>687</v>
      </c>
    </row>
    <row r="133" spans="2:11" x14ac:dyDescent="0.2">
      <c r="C133" s="6" t="s">
        <v>314</v>
      </c>
      <c r="E133" s="13">
        <v>59</v>
      </c>
      <c r="F133" s="14">
        <v>29</v>
      </c>
      <c r="G133" s="9"/>
      <c r="J133" s="9"/>
    </row>
    <row r="134" spans="2:11" x14ac:dyDescent="0.2">
      <c r="C134" s="6" t="s">
        <v>313</v>
      </c>
      <c r="E134" s="13">
        <v>574</v>
      </c>
      <c r="F134" s="14">
        <v>592</v>
      </c>
      <c r="G134" s="9"/>
      <c r="H134" s="6" t="s">
        <v>312</v>
      </c>
      <c r="J134" s="13">
        <v>6489</v>
      </c>
      <c r="K134" s="14">
        <v>5916</v>
      </c>
    </row>
    <row r="135" spans="2:11" x14ac:dyDescent="0.2">
      <c r="E135" s="9"/>
      <c r="G135" s="9"/>
      <c r="H135" s="6" t="s">
        <v>311</v>
      </c>
      <c r="J135" s="13">
        <v>220</v>
      </c>
      <c r="K135" s="14">
        <v>314</v>
      </c>
    </row>
    <row r="136" spans="2:11" x14ac:dyDescent="0.2">
      <c r="C136" s="6" t="s">
        <v>310</v>
      </c>
      <c r="E136" s="13">
        <v>1951</v>
      </c>
      <c r="F136" s="14">
        <v>1562</v>
      </c>
      <c r="G136" s="9"/>
      <c r="H136" s="6" t="s">
        <v>309</v>
      </c>
      <c r="J136" s="13">
        <v>240</v>
      </c>
      <c r="K136" s="14">
        <v>378</v>
      </c>
    </row>
    <row r="137" spans="2:11" x14ac:dyDescent="0.2">
      <c r="C137" s="6" t="s">
        <v>308</v>
      </c>
      <c r="E137" s="13">
        <v>524</v>
      </c>
      <c r="F137" s="14">
        <v>512</v>
      </c>
      <c r="G137" s="9"/>
      <c r="H137" s="6" t="s">
        <v>307</v>
      </c>
      <c r="J137" s="13">
        <v>5753</v>
      </c>
      <c r="K137" s="14">
        <v>6400</v>
      </c>
    </row>
    <row r="138" spans="2:11" x14ac:dyDescent="0.2">
      <c r="C138" s="6" t="s">
        <v>306</v>
      </c>
      <c r="E138" s="13">
        <v>558</v>
      </c>
      <c r="F138" s="14">
        <v>553</v>
      </c>
      <c r="G138" s="9"/>
      <c r="H138" s="6" t="s">
        <v>305</v>
      </c>
      <c r="J138" s="13">
        <v>469</v>
      </c>
      <c r="K138" s="14">
        <v>315</v>
      </c>
    </row>
    <row r="139" spans="2:11" x14ac:dyDescent="0.2">
      <c r="C139" s="6" t="s">
        <v>304</v>
      </c>
      <c r="E139" s="13">
        <v>529</v>
      </c>
      <c r="F139" s="14">
        <v>256</v>
      </c>
      <c r="G139" s="9"/>
      <c r="H139" s="6" t="s">
        <v>303</v>
      </c>
      <c r="J139" s="13">
        <v>340</v>
      </c>
      <c r="K139" s="14">
        <v>269</v>
      </c>
    </row>
    <row r="140" spans="2:11" x14ac:dyDescent="0.2">
      <c r="C140" s="6" t="s">
        <v>302</v>
      </c>
      <c r="E140" s="13">
        <v>39</v>
      </c>
      <c r="F140" s="14">
        <v>32</v>
      </c>
      <c r="G140" s="9"/>
      <c r="H140" s="6" t="s">
        <v>301</v>
      </c>
      <c r="J140" s="13">
        <v>2022</v>
      </c>
      <c r="K140" s="14">
        <v>1712</v>
      </c>
    </row>
    <row r="141" spans="2:11" x14ac:dyDescent="0.2">
      <c r="C141" s="6" t="s">
        <v>300</v>
      </c>
      <c r="E141" s="13">
        <v>961</v>
      </c>
      <c r="F141" s="14">
        <v>926</v>
      </c>
      <c r="G141" s="9"/>
      <c r="H141" s="6" t="s">
        <v>299</v>
      </c>
      <c r="J141" s="13">
        <v>1690</v>
      </c>
      <c r="K141" s="14">
        <v>1297</v>
      </c>
    </row>
    <row r="142" spans="2:11" x14ac:dyDescent="0.2">
      <c r="C142" s="6" t="s">
        <v>298</v>
      </c>
      <c r="E142" s="13">
        <v>1325</v>
      </c>
      <c r="F142" s="14">
        <v>1551</v>
      </c>
      <c r="G142" s="9"/>
      <c r="H142" s="6" t="s">
        <v>297</v>
      </c>
      <c r="J142" s="13">
        <v>762</v>
      </c>
      <c r="K142" s="14">
        <v>771</v>
      </c>
    </row>
    <row r="143" spans="2:11" x14ac:dyDescent="0.2">
      <c r="C143" s="6" t="s">
        <v>296</v>
      </c>
      <c r="E143" s="13">
        <v>306</v>
      </c>
      <c r="F143" s="14">
        <v>181</v>
      </c>
      <c r="G143" s="9"/>
      <c r="H143" s="6" t="s">
        <v>295</v>
      </c>
      <c r="J143" s="13">
        <v>3398</v>
      </c>
      <c r="K143" s="14">
        <v>2695</v>
      </c>
    </row>
    <row r="144" spans="2:11" ht="18" thickBot="1" x14ac:dyDescent="0.25">
      <c r="B144" s="8"/>
      <c r="C144" s="8"/>
      <c r="D144" s="8"/>
      <c r="E144" s="32"/>
      <c r="F144" s="8"/>
      <c r="G144" s="32"/>
      <c r="H144" s="8"/>
      <c r="I144" s="8"/>
      <c r="J144" s="32"/>
      <c r="K144" s="8"/>
    </row>
    <row r="145" spans="1:11" x14ac:dyDescent="0.2">
      <c r="E145" s="6" t="s">
        <v>186</v>
      </c>
    </row>
    <row r="146" spans="1:11" x14ac:dyDescent="0.2">
      <c r="A146" s="6"/>
    </row>
    <row r="147" spans="1:11" x14ac:dyDescent="0.2">
      <c r="A147" s="6"/>
    </row>
    <row r="152" spans="1:11" x14ac:dyDescent="0.2">
      <c r="E152" s="1" t="s">
        <v>294</v>
      </c>
    </row>
    <row r="153" spans="1:11" ht="18" thickBot="1" x14ac:dyDescent="0.25">
      <c r="B153" s="8"/>
      <c r="C153" s="8"/>
      <c r="D153" s="8"/>
      <c r="E153" s="35" t="s">
        <v>293</v>
      </c>
      <c r="F153" s="8"/>
      <c r="G153" s="8"/>
      <c r="H153" s="8"/>
      <c r="I153" s="8"/>
      <c r="J153" s="8"/>
      <c r="K153" s="35" t="s">
        <v>292</v>
      </c>
    </row>
    <row r="154" spans="1:11" x14ac:dyDescent="0.2">
      <c r="E154" s="9"/>
      <c r="F154" s="9"/>
      <c r="G154" s="57"/>
      <c r="H154" s="34"/>
      <c r="I154" s="34"/>
      <c r="J154" s="9"/>
      <c r="K154" s="9"/>
    </row>
    <row r="155" spans="1:11" x14ac:dyDescent="0.2">
      <c r="E155" s="54" t="s">
        <v>291</v>
      </c>
      <c r="F155" s="54" t="s">
        <v>290</v>
      </c>
      <c r="G155" s="9"/>
      <c r="H155" s="34"/>
      <c r="I155" s="34"/>
      <c r="J155" s="54" t="s">
        <v>291</v>
      </c>
      <c r="K155" s="54" t="s">
        <v>290</v>
      </c>
    </row>
    <row r="156" spans="1:11" x14ac:dyDescent="0.2">
      <c r="B156" s="11"/>
      <c r="C156" s="11"/>
      <c r="D156" s="11"/>
      <c r="E156" s="23"/>
      <c r="F156" s="23"/>
      <c r="G156" s="23"/>
      <c r="H156" s="11"/>
      <c r="I156" s="11"/>
      <c r="J156" s="23"/>
      <c r="K156" s="23"/>
    </row>
    <row r="157" spans="1:11" x14ac:dyDescent="0.2">
      <c r="E157" s="9"/>
      <c r="G157" s="9"/>
      <c r="J157" s="9"/>
    </row>
    <row r="158" spans="1:11" x14ac:dyDescent="0.2">
      <c r="C158" s="6" t="s">
        <v>289</v>
      </c>
      <c r="E158" s="13">
        <v>60</v>
      </c>
      <c r="F158" s="14">
        <v>132</v>
      </c>
      <c r="G158" s="9"/>
      <c r="H158" s="6" t="s">
        <v>288</v>
      </c>
      <c r="J158" s="13">
        <v>1262</v>
      </c>
      <c r="K158" s="14">
        <v>589</v>
      </c>
    </row>
    <row r="159" spans="1:11" x14ac:dyDescent="0.2">
      <c r="E159" s="9"/>
      <c r="G159" s="9"/>
      <c r="H159" s="6" t="s">
        <v>287</v>
      </c>
      <c r="J159" s="13">
        <v>4695</v>
      </c>
      <c r="K159" s="14">
        <v>3129</v>
      </c>
    </row>
    <row r="160" spans="1:11" x14ac:dyDescent="0.2">
      <c r="C160" s="6" t="s">
        <v>286</v>
      </c>
      <c r="E160" s="13">
        <v>1023</v>
      </c>
      <c r="F160" s="14">
        <v>1058</v>
      </c>
      <c r="G160" s="9"/>
      <c r="H160" s="6" t="s">
        <v>285</v>
      </c>
      <c r="J160" s="13">
        <v>1067</v>
      </c>
      <c r="K160" s="14">
        <v>394</v>
      </c>
    </row>
    <row r="161" spans="3:11" x14ac:dyDescent="0.2">
      <c r="C161" s="6" t="s">
        <v>284</v>
      </c>
      <c r="D161" s="14"/>
      <c r="E161" s="13">
        <v>43</v>
      </c>
      <c r="F161" s="14">
        <v>29</v>
      </c>
      <c r="G161" s="9"/>
      <c r="H161" s="6" t="s">
        <v>283</v>
      </c>
      <c r="J161" s="13">
        <v>343</v>
      </c>
      <c r="K161" s="14">
        <v>196</v>
      </c>
    </row>
    <row r="162" spans="3:11" x14ac:dyDescent="0.2">
      <c r="C162" s="6" t="s">
        <v>145</v>
      </c>
      <c r="D162" s="14"/>
      <c r="E162" s="13">
        <v>5667</v>
      </c>
      <c r="F162" s="14">
        <v>5595</v>
      </c>
      <c r="G162" s="9"/>
      <c r="J162" s="9"/>
    </row>
    <row r="163" spans="3:11" x14ac:dyDescent="0.2">
      <c r="C163" s="6" t="s">
        <v>282</v>
      </c>
      <c r="D163" s="14"/>
      <c r="E163" s="13">
        <v>296</v>
      </c>
      <c r="F163" s="14">
        <v>330</v>
      </c>
      <c r="G163" s="9"/>
      <c r="H163" s="6" t="s">
        <v>281</v>
      </c>
      <c r="J163" s="13">
        <v>697</v>
      </c>
      <c r="K163" s="14">
        <v>886</v>
      </c>
    </row>
    <row r="164" spans="3:11" x14ac:dyDescent="0.2">
      <c r="C164" s="6" t="s">
        <v>280</v>
      </c>
      <c r="D164" s="14"/>
      <c r="E164" s="13">
        <v>210</v>
      </c>
      <c r="F164" s="14">
        <v>166</v>
      </c>
      <c r="G164" s="9"/>
      <c r="H164" s="6" t="s">
        <v>279</v>
      </c>
      <c r="J164" s="13">
        <v>1172</v>
      </c>
      <c r="K164" s="14">
        <v>1222</v>
      </c>
    </row>
    <row r="165" spans="3:11" x14ac:dyDescent="0.2">
      <c r="C165" s="6" t="s">
        <v>278</v>
      </c>
      <c r="D165" s="14"/>
      <c r="E165" s="13">
        <v>209</v>
      </c>
      <c r="F165" s="14">
        <v>112</v>
      </c>
      <c r="G165" s="9"/>
      <c r="H165" s="6" t="s">
        <v>277</v>
      </c>
      <c r="J165" s="13">
        <v>701</v>
      </c>
      <c r="K165" s="14">
        <v>546</v>
      </c>
    </row>
    <row r="166" spans="3:11" x14ac:dyDescent="0.2">
      <c r="E166" s="9"/>
      <c r="G166" s="9"/>
      <c r="H166" s="6" t="s">
        <v>276</v>
      </c>
      <c r="J166" s="13">
        <v>1093</v>
      </c>
      <c r="K166" s="14">
        <v>812</v>
      </c>
    </row>
    <row r="167" spans="3:11" x14ac:dyDescent="0.2">
      <c r="C167" s="6" t="s">
        <v>144</v>
      </c>
      <c r="D167" s="14"/>
      <c r="E167" s="13">
        <v>562</v>
      </c>
      <c r="F167" s="14">
        <v>577</v>
      </c>
      <c r="G167" s="9"/>
      <c r="H167" s="6" t="s">
        <v>275</v>
      </c>
      <c r="J167" s="13">
        <v>520</v>
      </c>
      <c r="K167" s="14">
        <v>372</v>
      </c>
    </row>
    <row r="168" spans="3:11" x14ac:dyDescent="0.2">
      <c r="C168" s="6" t="s">
        <v>274</v>
      </c>
      <c r="D168" s="14"/>
      <c r="E168" s="13">
        <v>93</v>
      </c>
      <c r="F168" s="31" t="s">
        <v>215</v>
      </c>
      <c r="G168" s="9"/>
      <c r="H168" s="6" t="s">
        <v>273</v>
      </c>
      <c r="J168" s="13">
        <v>281</v>
      </c>
      <c r="K168" s="14">
        <v>384</v>
      </c>
    </row>
    <row r="169" spans="3:11" x14ac:dyDescent="0.2">
      <c r="C169" s="6" t="s">
        <v>143</v>
      </c>
      <c r="D169" s="14"/>
      <c r="E169" s="13">
        <v>730</v>
      </c>
      <c r="F169" s="14">
        <v>724</v>
      </c>
      <c r="G169" s="9"/>
      <c r="J169" s="9"/>
    </row>
    <row r="170" spans="3:11" x14ac:dyDescent="0.2">
      <c r="C170" s="6" t="s">
        <v>272</v>
      </c>
      <c r="D170" s="56" t="s">
        <v>258</v>
      </c>
      <c r="E170" s="13">
        <v>323</v>
      </c>
      <c r="F170" s="14">
        <v>103</v>
      </c>
      <c r="G170" s="9"/>
      <c r="H170" s="6" t="s">
        <v>140</v>
      </c>
      <c r="J170" s="13">
        <v>1129</v>
      </c>
      <c r="K170" s="14">
        <v>884</v>
      </c>
    </row>
    <row r="171" spans="3:11" x14ac:dyDescent="0.2">
      <c r="C171" s="6" t="s">
        <v>271</v>
      </c>
      <c r="D171" s="56" t="s">
        <v>258</v>
      </c>
      <c r="E171" s="13">
        <v>1683</v>
      </c>
      <c r="F171" s="14">
        <v>1928</v>
      </c>
      <c r="G171" s="9"/>
      <c r="H171" s="6" t="s">
        <v>270</v>
      </c>
      <c r="J171" s="13">
        <v>587</v>
      </c>
      <c r="K171" s="14">
        <v>622</v>
      </c>
    </row>
    <row r="172" spans="3:11" x14ac:dyDescent="0.2">
      <c r="C172" s="6" t="s">
        <v>269</v>
      </c>
      <c r="D172" s="56" t="s">
        <v>258</v>
      </c>
      <c r="E172" s="13">
        <v>1455</v>
      </c>
      <c r="F172" s="14">
        <v>546</v>
      </c>
      <c r="G172" s="9"/>
      <c r="H172" s="6" t="s">
        <v>268</v>
      </c>
      <c r="J172" s="13">
        <v>61</v>
      </c>
      <c r="K172" s="14">
        <v>76</v>
      </c>
    </row>
    <row r="173" spans="3:11" x14ac:dyDescent="0.2">
      <c r="C173" s="6" t="s">
        <v>267</v>
      </c>
      <c r="D173" s="56" t="s">
        <v>258</v>
      </c>
      <c r="E173" s="13">
        <v>510</v>
      </c>
      <c r="F173" s="14">
        <v>493</v>
      </c>
      <c r="G173" s="9"/>
      <c r="H173" s="6" t="s">
        <v>266</v>
      </c>
      <c r="J173" s="13">
        <v>1118</v>
      </c>
      <c r="K173" s="14">
        <v>744</v>
      </c>
    </row>
    <row r="174" spans="3:11" x14ac:dyDescent="0.2">
      <c r="C174" s="6" t="s">
        <v>265</v>
      </c>
      <c r="D174" s="56" t="s">
        <v>258</v>
      </c>
      <c r="E174" s="13">
        <v>5349</v>
      </c>
      <c r="F174" s="14">
        <v>3043</v>
      </c>
      <c r="G174" s="9"/>
      <c r="H174" s="6" t="s">
        <v>264</v>
      </c>
      <c r="J174" s="13">
        <v>183</v>
      </c>
      <c r="K174" s="14">
        <v>235</v>
      </c>
    </row>
    <row r="175" spans="3:11" x14ac:dyDescent="0.2">
      <c r="C175" s="6" t="s">
        <v>263</v>
      </c>
      <c r="D175" s="14"/>
      <c r="E175" s="13">
        <v>751</v>
      </c>
      <c r="F175" s="14">
        <v>1029</v>
      </c>
      <c r="G175" s="9"/>
      <c r="H175" s="6" t="s">
        <v>262</v>
      </c>
      <c r="J175" s="13">
        <v>430</v>
      </c>
      <c r="K175" s="14">
        <v>412</v>
      </c>
    </row>
    <row r="176" spans="3:11" x14ac:dyDescent="0.2">
      <c r="C176" s="6" t="s">
        <v>261</v>
      </c>
      <c r="D176" s="56" t="s">
        <v>258</v>
      </c>
      <c r="E176" s="13">
        <v>1803</v>
      </c>
      <c r="F176" s="14">
        <v>1163</v>
      </c>
      <c r="G176" s="9"/>
      <c r="H176" s="6" t="s">
        <v>260</v>
      </c>
      <c r="J176" s="13">
        <v>978</v>
      </c>
      <c r="K176" s="14">
        <v>1017</v>
      </c>
    </row>
    <row r="177" spans="3:82" x14ac:dyDescent="0.2">
      <c r="C177" s="6" t="s">
        <v>259</v>
      </c>
      <c r="D177" s="56" t="s">
        <v>258</v>
      </c>
      <c r="E177" s="13">
        <v>923</v>
      </c>
      <c r="F177" s="14">
        <v>943</v>
      </c>
      <c r="G177" s="9"/>
      <c r="H177" s="6" t="s">
        <v>257</v>
      </c>
      <c r="J177" s="13">
        <v>864</v>
      </c>
      <c r="K177" s="14">
        <v>768</v>
      </c>
    </row>
    <row r="178" spans="3:82" x14ac:dyDescent="0.2">
      <c r="C178" s="6" t="s">
        <v>256</v>
      </c>
      <c r="D178" s="14"/>
      <c r="E178" s="13">
        <v>449</v>
      </c>
      <c r="F178" s="14">
        <v>387</v>
      </c>
      <c r="G178" s="9"/>
      <c r="H178" s="6" t="s">
        <v>255</v>
      </c>
      <c r="J178" s="13">
        <v>113</v>
      </c>
      <c r="K178" s="14">
        <v>86</v>
      </c>
    </row>
    <row r="179" spans="3:82" x14ac:dyDescent="0.2">
      <c r="C179" s="6" t="s">
        <v>254</v>
      </c>
      <c r="D179" s="14"/>
      <c r="E179" s="13">
        <v>3134</v>
      </c>
      <c r="F179" s="14">
        <v>3991</v>
      </c>
      <c r="G179" s="9"/>
      <c r="H179" s="6" t="s">
        <v>253</v>
      </c>
      <c r="J179" s="13">
        <v>785</v>
      </c>
      <c r="K179" s="14">
        <v>778</v>
      </c>
    </row>
    <row r="180" spans="3:82" x14ac:dyDescent="0.2">
      <c r="C180" s="6" t="s">
        <v>252</v>
      </c>
      <c r="D180" s="14"/>
      <c r="E180" s="13">
        <v>519</v>
      </c>
      <c r="F180" s="14">
        <v>384</v>
      </c>
      <c r="G180" s="9"/>
      <c r="J180" s="9"/>
    </row>
    <row r="181" spans="3:82" x14ac:dyDescent="0.2">
      <c r="E181" s="9"/>
      <c r="G181" s="9"/>
      <c r="H181" s="6" t="s">
        <v>139</v>
      </c>
      <c r="J181" s="13">
        <v>111</v>
      </c>
      <c r="K181" s="14">
        <v>29</v>
      </c>
    </row>
    <row r="182" spans="3:82" x14ac:dyDescent="0.2">
      <c r="C182" s="6" t="s">
        <v>251</v>
      </c>
      <c r="D182" s="14"/>
      <c r="E182" s="13">
        <v>587</v>
      </c>
      <c r="F182" s="14">
        <v>289</v>
      </c>
      <c r="G182" s="9"/>
      <c r="H182" s="6" t="s">
        <v>250</v>
      </c>
      <c r="J182" s="13">
        <v>807</v>
      </c>
      <c r="K182" s="14">
        <v>957</v>
      </c>
    </row>
    <row r="183" spans="3:82" x14ac:dyDescent="0.2">
      <c r="C183" s="6" t="s">
        <v>249</v>
      </c>
      <c r="D183" s="14"/>
      <c r="E183" s="13">
        <v>71</v>
      </c>
      <c r="G183" s="9"/>
      <c r="H183" s="6" t="s">
        <v>248</v>
      </c>
      <c r="J183" s="13">
        <v>1477</v>
      </c>
      <c r="K183" s="14">
        <v>1402</v>
      </c>
      <c r="CD183" s="31" t="s">
        <v>215</v>
      </c>
    </row>
    <row r="184" spans="3:82" x14ac:dyDescent="0.2">
      <c r="C184" s="6" t="s">
        <v>247</v>
      </c>
      <c r="D184" s="14"/>
      <c r="E184" s="13">
        <v>94</v>
      </c>
      <c r="F184" s="14">
        <v>62</v>
      </c>
      <c r="G184" s="9"/>
      <c r="H184" s="6" t="s">
        <v>246</v>
      </c>
      <c r="J184" s="13">
        <v>863</v>
      </c>
      <c r="K184" s="14">
        <v>476</v>
      </c>
    </row>
    <row r="185" spans="3:82" x14ac:dyDescent="0.2">
      <c r="C185" s="6" t="s">
        <v>245</v>
      </c>
      <c r="D185" s="14"/>
      <c r="E185" s="13">
        <v>186</v>
      </c>
      <c r="F185" s="14">
        <v>98</v>
      </c>
      <c r="G185" s="9"/>
      <c r="H185" s="6" t="s">
        <v>244</v>
      </c>
      <c r="J185" s="13">
        <v>83</v>
      </c>
      <c r="K185" s="14">
        <v>64</v>
      </c>
    </row>
    <row r="186" spans="3:82" x14ac:dyDescent="0.2">
      <c r="C186" s="6" t="s">
        <v>243</v>
      </c>
      <c r="D186" s="14"/>
      <c r="E186" s="13">
        <v>442</v>
      </c>
      <c r="F186" s="14">
        <v>83</v>
      </c>
      <c r="G186" s="9"/>
      <c r="H186" s="6" t="s">
        <v>242</v>
      </c>
      <c r="J186" s="13">
        <v>229</v>
      </c>
      <c r="K186" s="14">
        <v>158</v>
      </c>
    </row>
    <row r="187" spans="3:82" x14ac:dyDescent="0.2">
      <c r="C187" s="6" t="s">
        <v>241</v>
      </c>
      <c r="D187" s="14"/>
      <c r="E187" s="13">
        <v>150</v>
      </c>
      <c r="F187" s="14">
        <v>225</v>
      </c>
      <c r="G187" s="9"/>
      <c r="H187" s="6" t="s">
        <v>240</v>
      </c>
      <c r="J187" s="13">
        <v>588</v>
      </c>
      <c r="K187" s="14">
        <v>496</v>
      </c>
    </row>
    <row r="188" spans="3:82" x14ac:dyDescent="0.2">
      <c r="C188" s="6" t="s">
        <v>239</v>
      </c>
      <c r="D188" s="14"/>
      <c r="E188" s="13">
        <v>193</v>
      </c>
      <c r="F188" s="14">
        <v>278</v>
      </c>
      <c r="G188" s="9"/>
      <c r="H188" s="6" t="s">
        <v>238</v>
      </c>
      <c r="J188" s="13">
        <v>259</v>
      </c>
      <c r="K188" s="14">
        <v>234</v>
      </c>
    </row>
    <row r="189" spans="3:82" x14ac:dyDescent="0.2">
      <c r="C189" s="6" t="s">
        <v>237</v>
      </c>
      <c r="D189" s="14"/>
      <c r="E189" s="13">
        <v>92</v>
      </c>
      <c r="F189" s="31" t="s">
        <v>215</v>
      </c>
      <c r="G189" s="9"/>
      <c r="H189" s="6" t="s">
        <v>236</v>
      </c>
      <c r="J189" s="13">
        <v>2564</v>
      </c>
      <c r="K189" s="14">
        <v>2643</v>
      </c>
    </row>
    <row r="190" spans="3:82" x14ac:dyDescent="0.2">
      <c r="C190" s="6" t="s">
        <v>235</v>
      </c>
      <c r="D190" s="14"/>
      <c r="E190" s="13">
        <v>109</v>
      </c>
      <c r="F190" s="14">
        <v>44</v>
      </c>
      <c r="G190" s="9"/>
      <c r="J190" s="9"/>
    </row>
    <row r="191" spans="3:82" x14ac:dyDescent="0.2">
      <c r="C191" s="6" t="s">
        <v>234</v>
      </c>
      <c r="D191" s="14"/>
      <c r="E191" s="13">
        <v>47</v>
      </c>
      <c r="F191" s="14">
        <v>6</v>
      </c>
      <c r="G191" s="9"/>
      <c r="H191" s="6" t="s">
        <v>233</v>
      </c>
      <c r="J191" s="13">
        <v>88</v>
      </c>
      <c r="K191" s="14">
        <v>73</v>
      </c>
    </row>
    <row r="192" spans="3:82" x14ac:dyDescent="0.2">
      <c r="C192" s="6" t="s">
        <v>232</v>
      </c>
      <c r="D192" s="14"/>
      <c r="E192" s="13">
        <v>260</v>
      </c>
      <c r="F192" s="14">
        <v>170</v>
      </c>
      <c r="G192" s="9"/>
      <c r="H192" s="6" t="s">
        <v>231</v>
      </c>
      <c r="J192" s="13">
        <v>906</v>
      </c>
      <c r="K192" s="14">
        <v>544</v>
      </c>
    </row>
    <row r="193" spans="3:11" x14ac:dyDescent="0.2">
      <c r="C193" s="6" t="s">
        <v>230</v>
      </c>
      <c r="D193" s="14"/>
      <c r="E193" s="13">
        <v>257</v>
      </c>
      <c r="F193" s="14">
        <v>218</v>
      </c>
      <c r="G193" s="9"/>
      <c r="H193" s="6" t="s">
        <v>229</v>
      </c>
      <c r="J193" s="13">
        <v>1017</v>
      </c>
      <c r="K193" s="14">
        <v>427</v>
      </c>
    </row>
    <row r="194" spans="3:11" x14ac:dyDescent="0.2">
      <c r="E194" s="9"/>
      <c r="G194" s="9"/>
      <c r="H194" s="6" t="s">
        <v>228</v>
      </c>
      <c r="J194" s="13">
        <v>191</v>
      </c>
      <c r="K194" s="14">
        <v>138</v>
      </c>
    </row>
    <row r="195" spans="3:11" x14ac:dyDescent="0.2">
      <c r="C195" s="6" t="s">
        <v>227</v>
      </c>
      <c r="D195" s="14"/>
      <c r="E195" s="13">
        <v>183</v>
      </c>
      <c r="F195" s="14">
        <v>147</v>
      </c>
      <c r="G195" s="9"/>
      <c r="H195" s="6" t="s">
        <v>226</v>
      </c>
      <c r="J195" s="13">
        <v>290</v>
      </c>
      <c r="K195" s="14">
        <v>244</v>
      </c>
    </row>
    <row r="196" spans="3:11" x14ac:dyDescent="0.2">
      <c r="C196" s="6" t="s">
        <v>225</v>
      </c>
      <c r="D196" s="14"/>
      <c r="E196" s="13">
        <v>551</v>
      </c>
      <c r="F196" s="14">
        <v>464</v>
      </c>
      <c r="G196" s="9"/>
      <c r="H196" s="6" t="s">
        <v>224</v>
      </c>
      <c r="J196" s="13">
        <v>83</v>
      </c>
      <c r="K196" s="14">
        <v>59</v>
      </c>
    </row>
    <row r="197" spans="3:11" x14ac:dyDescent="0.2">
      <c r="C197" s="6" t="s">
        <v>223</v>
      </c>
      <c r="D197" s="14"/>
      <c r="E197" s="13">
        <v>486</v>
      </c>
      <c r="F197" s="14">
        <v>313</v>
      </c>
      <c r="G197" s="9"/>
      <c r="H197" s="6" t="s">
        <v>138</v>
      </c>
      <c r="J197" s="13">
        <v>1232</v>
      </c>
      <c r="K197" s="14">
        <v>1355</v>
      </c>
    </row>
    <row r="198" spans="3:11" x14ac:dyDescent="0.2">
      <c r="C198" s="6" t="s">
        <v>222</v>
      </c>
      <c r="D198" s="14"/>
      <c r="E198" s="13">
        <v>1395</v>
      </c>
      <c r="F198" s="14">
        <v>1352</v>
      </c>
      <c r="G198" s="9"/>
      <c r="J198" s="9"/>
    </row>
    <row r="199" spans="3:11" x14ac:dyDescent="0.2">
      <c r="C199" s="6" t="s">
        <v>221</v>
      </c>
      <c r="D199" s="14"/>
      <c r="E199" s="13">
        <v>134</v>
      </c>
      <c r="F199" s="14">
        <v>136</v>
      </c>
      <c r="G199" s="9"/>
      <c r="H199" s="6" t="s">
        <v>220</v>
      </c>
      <c r="J199" s="13">
        <v>1681</v>
      </c>
      <c r="K199">
        <v>2386</v>
      </c>
    </row>
    <row r="200" spans="3:11" x14ac:dyDescent="0.2">
      <c r="C200" s="6" t="s">
        <v>219</v>
      </c>
      <c r="D200" s="14"/>
      <c r="E200" s="13">
        <v>455</v>
      </c>
      <c r="F200" s="14">
        <v>394</v>
      </c>
      <c r="G200" s="9"/>
      <c r="H200" s="6" t="s">
        <v>218</v>
      </c>
      <c r="J200" s="13">
        <v>559</v>
      </c>
      <c r="K200" s="14">
        <v>101</v>
      </c>
    </row>
    <row r="201" spans="3:11" x14ac:dyDescent="0.2">
      <c r="C201" s="6" t="s">
        <v>217</v>
      </c>
      <c r="D201" s="14"/>
      <c r="E201" s="13">
        <v>151</v>
      </c>
      <c r="F201" s="14">
        <v>127</v>
      </c>
      <c r="G201" s="9"/>
      <c r="H201" s="6" t="s">
        <v>216</v>
      </c>
      <c r="J201" s="13">
        <v>1705</v>
      </c>
      <c r="K201" s="31" t="s">
        <v>215</v>
      </c>
    </row>
    <row r="202" spans="3:11" x14ac:dyDescent="0.2">
      <c r="C202" s="6" t="s">
        <v>214</v>
      </c>
      <c r="E202" s="9"/>
      <c r="G202" s="9"/>
      <c r="H202" s="6" t="s">
        <v>213</v>
      </c>
      <c r="J202" s="13">
        <v>1264</v>
      </c>
      <c r="K202" s="14">
        <v>743</v>
      </c>
    </row>
    <row r="203" spans="3:11" x14ac:dyDescent="0.2">
      <c r="D203" s="6" t="s">
        <v>212</v>
      </c>
      <c r="E203" s="13">
        <v>131</v>
      </c>
      <c r="F203" s="14">
        <v>112</v>
      </c>
      <c r="G203" s="9"/>
      <c r="H203" s="6" t="s">
        <v>211</v>
      </c>
      <c r="J203" s="13">
        <v>268</v>
      </c>
      <c r="K203" s="14">
        <v>107</v>
      </c>
    </row>
    <row r="204" spans="3:11" x14ac:dyDescent="0.2">
      <c r="D204" s="6" t="s">
        <v>210</v>
      </c>
      <c r="E204" s="13">
        <v>324</v>
      </c>
      <c r="F204" s="14">
        <v>190</v>
      </c>
      <c r="G204" s="9"/>
      <c r="H204" s="6" t="s">
        <v>209</v>
      </c>
      <c r="J204" s="13">
        <v>2557</v>
      </c>
      <c r="K204" s="14">
        <v>1860</v>
      </c>
    </row>
    <row r="205" spans="3:11" x14ac:dyDescent="0.2">
      <c r="C205" s="6" t="s">
        <v>208</v>
      </c>
      <c r="D205" s="14"/>
      <c r="E205" s="13">
        <v>911</v>
      </c>
      <c r="F205" s="14">
        <v>1018</v>
      </c>
      <c r="G205" s="9"/>
      <c r="H205" s="6" t="s">
        <v>207</v>
      </c>
      <c r="J205" s="13">
        <v>355</v>
      </c>
      <c r="K205" s="14">
        <v>569</v>
      </c>
    </row>
    <row r="206" spans="3:11" x14ac:dyDescent="0.2">
      <c r="C206" s="6" t="s">
        <v>206</v>
      </c>
      <c r="D206" s="14"/>
      <c r="E206" s="13">
        <v>398</v>
      </c>
      <c r="F206" s="14">
        <v>344</v>
      </c>
      <c r="G206" s="9"/>
      <c r="H206" s="6" t="s">
        <v>205</v>
      </c>
      <c r="J206" s="13">
        <v>353</v>
      </c>
      <c r="K206" s="14">
        <v>230</v>
      </c>
    </row>
    <row r="207" spans="3:11" x14ac:dyDescent="0.2">
      <c r="C207" s="6" t="s">
        <v>204</v>
      </c>
      <c r="D207" s="14"/>
      <c r="E207" s="13">
        <v>430</v>
      </c>
      <c r="F207" s="14">
        <v>264</v>
      </c>
      <c r="G207" s="9"/>
      <c r="H207" s="6" t="s">
        <v>203</v>
      </c>
      <c r="J207" s="13">
        <v>730</v>
      </c>
      <c r="K207" s="14">
        <v>437</v>
      </c>
    </row>
    <row r="208" spans="3:11" x14ac:dyDescent="0.2">
      <c r="C208" s="6" t="s">
        <v>202</v>
      </c>
      <c r="D208" s="14"/>
      <c r="E208" s="13">
        <v>658</v>
      </c>
      <c r="F208" s="14">
        <v>681</v>
      </c>
      <c r="G208" s="9"/>
      <c r="H208" s="6" t="s">
        <v>201</v>
      </c>
      <c r="J208" s="13">
        <v>19910</v>
      </c>
      <c r="K208" s="14">
        <v>15761</v>
      </c>
    </row>
    <row r="209" spans="1:11" x14ac:dyDescent="0.2">
      <c r="C209" s="6" t="s">
        <v>200</v>
      </c>
      <c r="D209" s="14"/>
      <c r="E209" s="13">
        <v>144</v>
      </c>
      <c r="F209" s="14">
        <v>166</v>
      </c>
      <c r="G209" s="9"/>
      <c r="H209" s="6" t="s">
        <v>199</v>
      </c>
      <c r="J209" s="13">
        <v>12221</v>
      </c>
      <c r="K209" s="14">
        <v>7285</v>
      </c>
    </row>
    <row r="210" spans="1:11" x14ac:dyDescent="0.2">
      <c r="C210" s="6" t="s">
        <v>198</v>
      </c>
      <c r="D210" s="14"/>
      <c r="E210" s="13">
        <v>566</v>
      </c>
      <c r="F210" s="14">
        <v>361</v>
      </c>
      <c r="G210" s="9"/>
      <c r="J210" s="9"/>
    </row>
    <row r="211" spans="1:11" x14ac:dyDescent="0.2">
      <c r="C211" s="6" t="s">
        <v>197</v>
      </c>
      <c r="D211" s="14"/>
      <c r="E211" s="13">
        <v>23</v>
      </c>
      <c r="F211" s="14">
        <v>28</v>
      </c>
      <c r="G211" s="9"/>
      <c r="H211" s="6" t="s">
        <v>196</v>
      </c>
      <c r="J211" s="13">
        <v>16101</v>
      </c>
      <c r="K211" s="14">
        <v>17098</v>
      </c>
    </row>
    <row r="212" spans="1:11" x14ac:dyDescent="0.2">
      <c r="E212" s="9"/>
      <c r="G212" s="9"/>
      <c r="H212" s="6" t="s">
        <v>195</v>
      </c>
      <c r="J212" s="13">
        <v>1178</v>
      </c>
      <c r="K212" s="14">
        <v>822</v>
      </c>
    </row>
    <row r="213" spans="1:11" x14ac:dyDescent="0.2">
      <c r="C213" s="6" t="s">
        <v>194</v>
      </c>
      <c r="D213" s="14"/>
      <c r="E213" s="13">
        <v>3301</v>
      </c>
      <c r="F213" s="14">
        <v>3366</v>
      </c>
      <c r="G213" s="9"/>
      <c r="H213" s="6" t="s">
        <v>193</v>
      </c>
      <c r="J213" s="13">
        <v>843</v>
      </c>
      <c r="K213" s="14">
        <v>198</v>
      </c>
    </row>
    <row r="214" spans="1:11" x14ac:dyDescent="0.2">
      <c r="C214" s="6" t="s">
        <v>192</v>
      </c>
      <c r="D214" s="14"/>
      <c r="E214" s="13">
        <v>415</v>
      </c>
      <c r="F214" s="14">
        <v>303</v>
      </c>
      <c r="G214" s="9"/>
      <c r="H214" s="6" t="s">
        <v>191</v>
      </c>
      <c r="J214" s="13">
        <v>2460</v>
      </c>
      <c r="K214" s="14">
        <v>1949</v>
      </c>
    </row>
    <row r="215" spans="1:11" x14ac:dyDescent="0.2">
      <c r="C215" s="6" t="s">
        <v>190</v>
      </c>
      <c r="D215" s="14"/>
      <c r="E215" s="13">
        <v>1032</v>
      </c>
      <c r="F215" s="14">
        <v>808</v>
      </c>
      <c r="G215" s="9"/>
      <c r="H215" s="6" t="s">
        <v>189</v>
      </c>
      <c r="J215" s="13">
        <v>9991</v>
      </c>
      <c r="K215" s="14">
        <v>10245</v>
      </c>
    </row>
    <row r="216" spans="1:11" x14ac:dyDescent="0.2">
      <c r="C216" s="6" t="s">
        <v>188</v>
      </c>
      <c r="D216" s="14"/>
      <c r="E216" s="13">
        <v>227</v>
      </c>
      <c r="F216" s="14">
        <v>239</v>
      </c>
      <c r="G216" s="9"/>
      <c r="H216" s="6" t="s">
        <v>187</v>
      </c>
      <c r="J216" s="13">
        <v>1293</v>
      </c>
      <c r="K216" s="14">
        <v>707</v>
      </c>
    </row>
    <row r="217" spans="1:11" ht="18" thickBot="1" x14ac:dyDescent="0.25">
      <c r="B217" s="8"/>
      <c r="C217" s="8"/>
      <c r="D217" s="8"/>
      <c r="E217" s="33"/>
      <c r="F217" s="55"/>
      <c r="G217" s="32"/>
      <c r="H217" s="8"/>
      <c r="I217" s="8"/>
      <c r="J217" s="32"/>
      <c r="K217" s="8"/>
    </row>
    <row r="218" spans="1:11" x14ac:dyDescent="0.2">
      <c r="E218" s="6" t="s">
        <v>186</v>
      </c>
      <c r="F218" s="14"/>
    </row>
    <row r="219" spans="1:11" x14ac:dyDescent="0.2">
      <c r="A219" s="6"/>
      <c r="E219" s="14"/>
      <c r="F219" s="14"/>
    </row>
  </sheetData>
  <phoneticPr fontId="5"/>
  <pageMargins left="0.34" right="0.46" top="0.56999999999999995" bottom="0.56000000000000005" header="0.51200000000000001" footer="0.51200000000000001"/>
  <pageSetup paperSize="12" scale="75" orientation="portrait" verticalDpi="0" r:id="rId1"/>
  <headerFooter alignWithMargins="0"/>
  <rowBreaks count="2" manualBreakCount="2">
    <brk id="73" max="10" man="1"/>
    <brk id="146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1.69921875" defaultRowHeight="17.25" x14ac:dyDescent="0.2"/>
  <cols>
    <col min="1" max="1" width="10.69921875" style="7" customWidth="1"/>
    <col min="2" max="2" width="5.69921875" style="7" customWidth="1"/>
    <col min="3" max="3" width="11.69921875" style="7"/>
    <col min="4" max="4" width="12.69921875" style="7" customWidth="1"/>
    <col min="5" max="5" width="11.69921875" style="7"/>
    <col min="6" max="6" width="12.69921875" style="7" customWidth="1"/>
    <col min="7" max="8" width="11.69921875" style="7"/>
    <col min="9" max="10" width="12.69921875" style="7" customWidth="1"/>
    <col min="11" max="16384" width="11.69921875" style="7"/>
  </cols>
  <sheetData>
    <row r="1" spans="1:10" x14ac:dyDescent="0.2">
      <c r="A1" s="6"/>
    </row>
    <row r="6" spans="1:10" x14ac:dyDescent="0.2">
      <c r="F6" s="1" t="s">
        <v>534</v>
      </c>
    </row>
    <row r="7" spans="1:10" x14ac:dyDescent="0.2">
      <c r="D7" s="6" t="s">
        <v>533</v>
      </c>
    </row>
    <row r="8" spans="1:10" x14ac:dyDescent="0.2">
      <c r="D8" s="6" t="s">
        <v>532</v>
      </c>
    </row>
    <row r="9" spans="1:10" ht="18" thickBot="1" x14ac:dyDescent="0.25">
      <c r="B9" s="8"/>
      <c r="C9" s="8"/>
      <c r="D9" s="8"/>
      <c r="E9" s="8"/>
      <c r="F9" s="8"/>
      <c r="G9" s="8"/>
      <c r="H9" s="8"/>
      <c r="I9" s="8"/>
      <c r="J9" s="8"/>
    </row>
    <row r="10" spans="1:10" x14ac:dyDescent="0.2">
      <c r="F10" s="9"/>
      <c r="J10" s="9"/>
    </row>
    <row r="11" spans="1:10" x14ac:dyDescent="0.2">
      <c r="F11" s="23"/>
      <c r="G11" s="37" t="s">
        <v>531</v>
      </c>
      <c r="H11" s="11"/>
      <c r="I11" s="11"/>
      <c r="J11" s="52" t="s">
        <v>291</v>
      </c>
    </row>
    <row r="12" spans="1:10" x14ac:dyDescent="0.2">
      <c r="F12" s="12" t="s">
        <v>530</v>
      </c>
      <c r="G12" s="12" t="s">
        <v>529</v>
      </c>
      <c r="H12" s="12" t="s">
        <v>528</v>
      </c>
      <c r="I12" s="12" t="s">
        <v>527</v>
      </c>
      <c r="J12" s="12" t="s">
        <v>527</v>
      </c>
    </row>
    <row r="13" spans="1:10" x14ac:dyDescent="0.2">
      <c r="B13" s="11"/>
      <c r="C13" s="11"/>
      <c r="D13" s="11"/>
      <c r="E13" s="11"/>
      <c r="F13" s="10" t="s">
        <v>526</v>
      </c>
      <c r="G13" s="10" t="s">
        <v>525</v>
      </c>
      <c r="H13" s="10" t="s">
        <v>524</v>
      </c>
      <c r="I13" s="10" t="s">
        <v>523</v>
      </c>
      <c r="J13" s="10" t="s">
        <v>523</v>
      </c>
    </row>
    <row r="14" spans="1:10" x14ac:dyDescent="0.2">
      <c r="F14" s="9"/>
    </row>
    <row r="15" spans="1:10" x14ac:dyDescent="0.2">
      <c r="C15" s="6" t="s">
        <v>485</v>
      </c>
      <c r="F15" s="13">
        <v>596</v>
      </c>
      <c r="G15" s="14">
        <v>631</v>
      </c>
      <c r="H15" s="14">
        <v>716</v>
      </c>
      <c r="I15" s="14">
        <v>704</v>
      </c>
      <c r="J15" s="14">
        <v>54171</v>
      </c>
    </row>
    <row r="16" spans="1:10" x14ac:dyDescent="0.2">
      <c r="C16" s="6" t="s">
        <v>173</v>
      </c>
      <c r="D16" s="6" t="s">
        <v>316</v>
      </c>
      <c r="F16" s="15">
        <v>4.03</v>
      </c>
      <c r="G16" s="16">
        <v>3.82</v>
      </c>
      <c r="H16" s="16">
        <v>3.68</v>
      </c>
      <c r="I16" s="16">
        <v>3.73</v>
      </c>
      <c r="J16" s="16">
        <v>3.59</v>
      </c>
    </row>
    <row r="17" spans="2:10" x14ac:dyDescent="0.2">
      <c r="C17" s="6" t="s">
        <v>171</v>
      </c>
      <c r="D17" s="6" t="s">
        <v>316</v>
      </c>
      <c r="F17" s="15">
        <v>1.51</v>
      </c>
      <c r="G17" s="16">
        <v>1.58</v>
      </c>
      <c r="H17" s="16">
        <v>1.64</v>
      </c>
      <c r="I17" s="16">
        <v>1.62</v>
      </c>
      <c r="J17" s="16">
        <v>1.66</v>
      </c>
    </row>
    <row r="18" spans="2:10" x14ac:dyDescent="0.2">
      <c r="F18" s="9"/>
    </row>
    <row r="19" spans="2:10" x14ac:dyDescent="0.2">
      <c r="C19" s="6" t="s">
        <v>478</v>
      </c>
      <c r="D19" s="56" t="s">
        <v>477</v>
      </c>
      <c r="F19" s="13">
        <v>4069</v>
      </c>
      <c r="G19" s="14">
        <v>5435</v>
      </c>
      <c r="H19" s="14">
        <v>5926</v>
      </c>
      <c r="I19" s="14">
        <v>7013</v>
      </c>
      <c r="J19" s="14">
        <v>7847</v>
      </c>
    </row>
    <row r="20" spans="2:10" x14ac:dyDescent="0.2">
      <c r="C20" s="6" t="s">
        <v>522</v>
      </c>
      <c r="F20" s="19">
        <v>43.4</v>
      </c>
      <c r="G20" s="20">
        <v>47.5</v>
      </c>
      <c r="H20" s="20">
        <v>49.7</v>
      </c>
      <c r="I20" s="20">
        <v>48.7</v>
      </c>
      <c r="J20" s="20">
        <v>49.5</v>
      </c>
    </row>
    <row r="21" spans="2:10" x14ac:dyDescent="0.2">
      <c r="B21" s="63"/>
      <c r="C21" s="63"/>
      <c r="D21" s="63"/>
      <c r="E21" s="63"/>
      <c r="F21" s="64"/>
      <c r="G21" s="63"/>
      <c r="H21" s="63"/>
      <c r="I21" s="63"/>
      <c r="J21" s="63"/>
    </row>
    <row r="22" spans="2:10" x14ac:dyDescent="0.2">
      <c r="F22" s="26" t="s">
        <v>521</v>
      </c>
      <c r="G22" s="27" t="s">
        <v>521</v>
      </c>
      <c r="H22" s="27" t="s">
        <v>521</v>
      </c>
      <c r="I22" s="27" t="s">
        <v>521</v>
      </c>
      <c r="J22" s="27" t="s">
        <v>521</v>
      </c>
    </row>
    <row r="23" spans="2:10" x14ac:dyDescent="0.2">
      <c r="B23" s="6" t="s">
        <v>520</v>
      </c>
      <c r="F23" s="60" t="s">
        <v>15</v>
      </c>
      <c r="G23" s="59" t="s">
        <v>15</v>
      </c>
      <c r="H23" s="59" t="s">
        <v>15</v>
      </c>
      <c r="I23" s="29">
        <f>I25+I44</f>
        <v>51165</v>
      </c>
      <c r="J23" s="29">
        <f>J25+J44</f>
        <v>53746</v>
      </c>
    </row>
    <row r="24" spans="2:10" x14ac:dyDescent="0.2">
      <c r="F24" s="9"/>
    </row>
    <row r="25" spans="2:10" x14ac:dyDescent="0.2">
      <c r="C25" s="6" t="s">
        <v>519</v>
      </c>
      <c r="F25" s="28">
        <f>F27-F41</f>
        <v>3879</v>
      </c>
      <c r="G25" s="29">
        <f>G27-G41</f>
        <v>6136</v>
      </c>
      <c r="H25" s="29">
        <f>H27-H41</f>
        <v>7815</v>
      </c>
      <c r="I25" s="29">
        <f>I27-I41</f>
        <v>8846</v>
      </c>
      <c r="J25" s="29">
        <f>J27-J41</f>
        <v>8472</v>
      </c>
    </row>
    <row r="26" spans="2:10" x14ac:dyDescent="0.2">
      <c r="F26" s="9"/>
    </row>
    <row r="27" spans="2:10" x14ac:dyDescent="0.2">
      <c r="C27" s="6" t="s">
        <v>518</v>
      </c>
      <c r="F27" s="28">
        <f>F29+F37</f>
        <v>5207</v>
      </c>
      <c r="G27" s="29">
        <f>G29+G37</f>
        <v>8106</v>
      </c>
      <c r="H27" s="29">
        <f>H29+H37-1</f>
        <v>10369</v>
      </c>
      <c r="I27" s="29">
        <f>I29+I37</f>
        <v>12478</v>
      </c>
      <c r="J27" s="29">
        <f>J29+J37</f>
        <v>13181</v>
      </c>
    </row>
    <row r="28" spans="2:10" x14ac:dyDescent="0.2">
      <c r="F28" s="9"/>
    </row>
    <row r="29" spans="2:10" x14ac:dyDescent="0.2">
      <c r="C29" s="6" t="s">
        <v>517</v>
      </c>
      <c r="F29" s="28">
        <f>SUM(F31:F35)</f>
        <v>5124</v>
      </c>
      <c r="G29" s="29">
        <f>SUM(G31:G35)</f>
        <v>7859</v>
      </c>
      <c r="H29" s="29">
        <f>SUM(H31:H35)</f>
        <v>10162</v>
      </c>
      <c r="I29" s="29">
        <f>SUM(I31:I35)</f>
        <v>12224</v>
      </c>
      <c r="J29" s="29">
        <f>SUM(J31:J35)</f>
        <v>12694</v>
      </c>
    </row>
    <row r="30" spans="2:10" x14ac:dyDescent="0.2">
      <c r="F30" s="9"/>
    </row>
    <row r="31" spans="2:10" x14ac:dyDescent="0.2">
      <c r="C31" s="6" t="s">
        <v>516</v>
      </c>
      <c r="F31" s="13">
        <v>571</v>
      </c>
      <c r="G31" s="14">
        <v>577</v>
      </c>
      <c r="H31" s="14">
        <v>772</v>
      </c>
      <c r="I31" s="14">
        <v>733</v>
      </c>
      <c r="J31" s="14">
        <v>804</v>
      </c>
    </row>
    <row r="32" spans="2:10" x14ac:dyDescent="0.2">
      <c r="C32" s="6" t="s">
        <v>515</v>
      </c>
      <c r="F32" s="13">
        <v>2861</v>
      </c>
      <c r="G32" s="14">
        <v>4516</v>
      </c>
      <c r="H32" s="14">
        <v>5165</v>
      </c>
      <c r="I32" s="14">
        <v>6680</v>
      </c>
      <c r="J32" s="14">
        <v>6281</v>
      </c>
    </row>
    <row r="33" spans="3:10" x14ac:dyDescent="0.2">
      <c r="C33" s="6" t="s">
        <v>514</v>
      </c>
      <c r="F33" s="60" t="s">
        <v>15</v>
      </c>
      <c r="G33" s="59" t="s">
        <v>15</v>
      </c>
      <c r="H33" s="59" t="s">
        <v>15</v>
      </c>
      <c r="I33" s="14">
        <v>28</v>
      </c>
      <c r="J33" s="14">
        <v>23</v>
      </c>
    </row>
    <row r="34" spans="3:10" x14ac:dyDescent="0.2">
      <c r="C34" s="6" t="s">
        <v>513</v>
      </c>
      <c r="F34" s="13">
        <v>877</v>
      </c>
      <c r="G34" s="14">
        <v>1284</v>
      </c>
      <c r="H34" s="14">
        <v>2172</v>
      </c>
      <c r="I34" s="14">
        <v>3087</v>
      </c>
      <c r="J34" s="14">
        <v>3508</v>
      </c>
    </row>
    <row r="35" spans="3:10" x14ac:dyDescent="0.2">
      <c r="C35" s="6" t="s">
        <v>512</v>
      </c>
      <c r="F35" s="13">
        <v>815</v>
      </c>
      <c r="G35" s="14">
        <v>1482</v>
      </c>
      <c r="H35" s="14">
        <v>2053</v>
      </c>
      <c r="I35" s="14">
        <v>1696</v>
      </c>
      <c r="J35" s="14">
        <v>2078</v>
      </c>
    </row>
    <row r="36" spans="3:10" x14ac:dyDescent="0.2">
      <c r="F36" s="13"/>
      <c r="G36" s="14"/>
      <c r="H36" s="14"/>
      <c r="I36" s="14"/>
      <c r="J36" s="14"/>
    </row>
    <row r="37" spans="3:10" x14ac:dyDescent="0.2">
      <c r="C37" s="6" t="s">
        <v>511</v>
      </c>
      <c r="F37" s="13">
        <v>83</v>
      </c>
      <c r="G37" s="14">
        <v>247</v>
      </c>
      <c r="H37" s="14">
        <v>208</v>
      </c>
      <c r="I37" s="14">
        <v>254</v>
      </c>
      <c r="J37" s="14">
        <v>487</v>
      </c>
    </row>
    <row r="38" spans="3:10" x14ac:dyDescent="0.2">
      <c r="F38" s="9"/>
    </row>
    <row r="39" spans="3:10" x14ac:dyDescent="0.2">
      <c r="C39" s="6" t="s">
        <v>510</v>
      </c>
      <c r="F39" s="60" t="s">
        <v>15</v>
      </c>
      <c r="G39" s="59" t="s">
        <v>15</v>
      </c>
      <c r="H39" s="14">
        <v>220</v>
      </c>
      <c r="I39" s="14">
        <v>372</v>
      </c>
      <c r="J39" s="14">
        <v>533</v>
      </c>
    </row>
    <row r="40" spans="3:10" x14ac:dyDescent="0.2">
      <c r="F40" s="9"/>
    </row>
    <row r="41" spans="3:10" x14ac:dyDescent="0.2">
      <c r="C41" s="6" t="s">
        <v>509</v>
      </c>
      <c r="F41" s="13">
        <v>1328</v>
      </c>
      <c r="G41" s="14">
        <v>1970</v>
      </c>
      <c r="H41" s="14">
        <v>2554</v>
      </c>
      <c r="I41" s="14">
        <v>3632</v>
      </c>
      <c r="J41" s="14">
        <v>4709</v>
      </c>
    </row>
    <row r="42" spans="3:10" x14ac:dyDescent="0.2">
      <c r="C42" s="6" t="s">
        <v>508</v>
      </c>
      <c r="F42" s="13">
        <v>1089</v>
      </c>
      <c r="G42" s="14">
        <v>1593</v>
      </c>
      <c r="H42" s="14">
        <v>2125</v>
      </c>
      <c r="I42" s="14">
        <v>3101</v>
      </c>
      <c r="J42" s="14">
        <v>4072</v>
      </c>
    </row>
    <row r="43" spans="3:10" x14ac:dyDescent="0.2">
      <c r="F43" s="9"/>
    </row>
    <row r="44" spans="3:10" x14ac:dyDescent="0.2">
      <c r="C44" s="6" t="s">
        <v>507</v>
      </c>
      <c r="F44" s="60" t="s">
        <v>15</v>
      </c>
      <c r="G44" s="59" t="s">
        <v>15</v>
      </c>
      <c r="H44" s="59" t="s">
        <v>15</v>
      </c>
      <c r="I44" s="29">
        <f>I46+I56+I59</f>
        <v>42319</v>
      </c>
      <c r="J44" s="29">
        <f>J46+J56+J59</f>
        <v>45274</v>
      </c>
    </row>
    <row r="45" spans="3:10" x14ac:dyDescent="0.2">
      <c r="F45" s="9"/>
    </row>
    <row r="46" spans="3:10" x14ac:dyDescent="0.2">
      <c r="C46" s="6" t="s">
        <v>506</v>
      </c>
      <c r="F46" s="60" t="s">
        <v>15</v>
      </c>
      <c r="G46" s="59" t="s">
        <v>15</v>
      </c>
      <c r="H46" s="29">
        <f>H47+H52</f>
        <v>24600</v>
      </c>
      <c r="I46" s="29">
        <f>I47+I52</f>
        <v>40086</v>
      </c>
      <c r="J46" s="29">
        <f>J47+J52</f>
        <v>42944</v>
      </c>
    </row>
    <row r="47" spans="3:10" x14ac:dyDescent="0.2">
      <c r="C47" s="6" t="s">
        <v>505</v>
      </c>
      <c r="F47" s="60" t="s">
        <v>15</v>
      </c>
      <c r="G47" s="59" t="s">
        <v>15</v>
      </c>
      <c r="H47" s="29">
        <f>H48+H50</f>
        <v>19830</v>
      </c>
      <c r="I47" s="29">
        <f>I48+I50</f>
        <v>28884</v>
      </c>
      <c r="J47" s="29">
        <f>J48+J50</f>
        <v>33524</v>
      </c>
    </row>
    <row r="48" spans="3:10" x14ac:dyDescent="0.2">
      <c r="C48" s="6" t="s">
        <v>502</v>
      </c>
      <c r="F48" s="60" t="s">
        <v>15</v>
      </c>
      <c r="G48" s="59" t="s">
        <v>15</v>
      </c>
      <c r="H48" s="14">
        <v>15590</v>
      </c>
      <c r="I48" s="14">
        <v>22637</v>
      </c>
      <c r="J48" s="14">
        <v>28248</v>
      </c>
    </row>
    <row r="49" spans="2:10" x14ac:dyDescent="0.2">
      <c r="C49" s="6" t="s">
        <v>504</v>
      </c>
      <c r="F49" s="60" t="s">
        <v>15</v>
      </c>
      <c r="G49" s="59" t="s">
        <v>15</v>
      </c>
      <c r="H49" s="14">
        <v>140</v>
      </c>
      <c r="I49" s="14">
        <v>1390</v>
      </c>
      <c r="J49" s="14">
        <v>1342</v>
      </c>
    </row>
    <row r="50" spans="2:10" x14ac:dyDescent="0.2">
      <c r="C50" s="6" t="s">
        <v>501</v>
      </c>
      <c r="F50" s="60" t="s">
        <v>15</v>
      </c>
      <c r="G50" s="59" t="s">
        <v>15</v>
      </c>
      <c r="H50" s="14">
        <v>4240</v>
      </c>
      <c r="I50" s="14">
        <v>6247</v>
      </c>
      <c r="J50" s="14">
        <v>5276</v>
      </c>
    </row>
    <row r="51" spans="2:10" x14ac:dyDescent="0.2">
      <c r="F51" s="9"/>
    </row>
    <row r="52" spans="2:10" x14ac:dyDescent="0.2">
      <c r="C52" s="6" t="s">
        <v>503</v>
      </c>
      <c r="F52" s="60" t="s">
        <v>15</v>
      </c>
      <c r="G52" s="59" t="s">
        <v>15</v>
      </c>
      <c r="H52" s="29">
        <f>H53+H54</f>
        <v>4770</v>
      </c>
      <c r="I52" s="29">
        <f>I53+I54</f>
        <v>11202</v>
      </c>
      <c r="J52" s="29">
        <f>J53+J54</f>
        <v>9420</v>
      </c>
    </row>
    <row r="53" spans="2:10" x14ac:dyDescent="0.2">
      <c r="C53" s="6" t="s">
        <v>502</v>
      </c>
      <c r="F53" s="60" t="s">
        <v>15</v>
      </c>
      <c r="G53" s="59" t="s">
        <v>15</v>
      </c>
      <c r="H53" s="14">
        <v>4020</v>
      </c>
      <c r="I53" s="14">
        <v>10020</v>
      </c>
      <c r="J53" s="14">
        <v>8108</v>
      </c>
    </row>
    <row r="54" spans="2:10" x14ac:dyDescent="0.2">
      <c r="C54" s="6" t="s">
        <v>501</v>
      </c>
      <c r="F54" s="60" t="s">
        <v>15</v>
      </c>
      <c r="G54" s="59" t="s">
        <v>15</v>
      </c>
      <c r="H54" s="14">
        <v>750</v>
      </c>
      <c r="I54" s="14">
        <v>1182</v>
      </c>
      <c r="J54" s="14">
        <v>1312</v>
      </c>
    </row>
    <row r="55" spans="2:10" x14ac:dyDescent="0.2">
      <c r="F55" s="62"/>
      <c r="G55" s="61"/>
    </row>
    <row r="56" spans="2:10" x14ac:dyDescent="0.2">
      <c r="C56" s="6" t="s">
        <v>500</v>
      </c>
      <c r="F56" s="60" t="s">
        <v>15</v>
      </c>
      <c r="G56" s="59" t="s">
        <v>15</v>
      </c>
      <c r="H56" s="14">
        <v>1660</v>
      </c>
      <c r="I56" s="14">
        <v>1945</v>
      </c>
      <c r="J56" s="14">
        <v>1864</v>
      </c>
    </row>
    <row r="57" spans="2:10" x14ac:dyDescent="0.2">
      <c r="C57" s="6" t="s">
        <v>499</v>
      </c>
      <c r="F57" s="60" t="s">
        <v>15</v>
      </c>
      <c r="G57" s="59" t="s">
        <v>15</v>
      </c>
      <c r="H57" s="59" t="s">
        <v>15</v>
      </c>
      <c r="I57" s="14">
        <v>799</v>
      </c>
      <c r="J57" s="14">
        <v>776</v>
      </c>
    </row>
    <row r="58" spans="2:10" x14ac:dyDescent="0.2">
      <c r="F58" s="62"/>
      <c r="G58" s="61"/>
      <c r="H58" s="61"/>
      <c r="I58" s="20"/>
      <c r="J58" s="20"/>
    </row>
    <row r="59" spans="2:10" x14ac:dyDescent="0.2">
      <c r="C59" s="6" t="s">
        <v>498</v>
      </c>
      <c r="F59" s="60" t="s">
        <v>15</v>
      </c>
      <c r="G59" s="59" t="s">
        <v>15</v>
      </c>
      <c r="H59" s="59" t="s">
        <v>15</v>
      </c>
      <c r="I59" s="14">
        <v>288</v>
      </c>
      <c r="J59" s="14">
        <v>466</v>
      </c>
    </row>
    <row r="60" spans="2:10" x14ac:dyDescent="0.2">
      <c r="B60" s="63"/>
      <c r="C60" s="63"/>
      <c r="D60" s="63"/>
      <c r="E60" s="63"/>
      <c r="F60" s="64"/>
      <c r="G60" s="63"/>
      <c r="H60" s="63"/>
      <c r="I60" s="63"/>
      <c r="J60" s="63"/>
    </row>
    <row r="61" spans="2:10" x14ac:dyDescent="0.2">
      <c r="B61" s="6" t="s">
        <v>497</v>
      </c>
      <c r="F61" s="9"/>
    </row>
    <row r="62" spans="2:10" x14ac:dyDescent="0.2">
      <c r="C62" s="6" t="s">
        <v>496</v>
      </c>
      <c r="F62" s="60" t="s">
        <v>15</v>
      </c>
      <c r="G62" s="59" t="s">
        <v>15</v>
      </c>
      <c r="H62" s="20">
        <v>84.1</v>
      </c>
      <c r="I62" s="20">
        <v>80.400000000000006</v>
      </c>
      <c r="J62" s="20">
        <v>73.099999999999994</v>
      </c>
    </row>
    <row r="63" spans="2:10" x14ac:dyDescent="0.2">
      <c r="C63" s="6" t="s">
        <v>495</v>
      </c>
      <c r="F63" s="60" t="s">
        <v>15</v>
      </c>
      <c r="G63" s="59" t="s">
        <v>15</v>
      </c>
      <c r="H63" s="20">
        <v>81.900000000000006</v>
      </c>
      <c r="I63" s="20">
        <v>78.900000000000006</v>
      </c>
      <c r="J63" s="20">
        <v>70</v>
      </c>
    </row>
    <row r="64" spans="2:10" x14ac:dyDescent="0.2">
      <c r="C64" s="6" t="s">
        <v>494</v>
      </c>
      <c r="F64" s="60" t="s">
        <v>15</v>
      </c>
      <c r="G64" s="59" t="s">
        <v>15</v>
      </c>
      <c r="H64" s="20">
        <v>16.2</v>
      </c>
      <c r="I64" s="20">
        <v>13.2</v>
      </c>
      <c r="J64" s="20">
        <v>13.6</v>
      </c>
    </row>
    <row r="65" spans="1:10" x14ac:dyDescent="0.2">
      <c r="F65" s="62"/>
      <c r="G65" s="61"/>
      <c r="H65" s="20"/>
      <c r="I65" s="20"/>
      <c r="J65" s="20"/>
    </row>
    <row r="66" spans="1:10" x14ac:dyDescent="0.2">
      <c r="C66" s="6" t="s">
        <v>493</v>
      </c>
      <c r="F66" s="60" t="s">
        <v>15</v>
      </c>
      <c r="G66" s="59" t="s">
        <v>15</v>
      </c>
      <c r="H66" s="20">
        <v>84.3</v>
      </c>
      <c r="I66" s="20">
        <v>85.4</v>
      </c>
      <c r="J66" s="20">
        <v>77.2</v>
      </c>
    </row>
    <row r="67" spans="1:10" x14ac:dyDescent="0.2">
      <c r="C67" s="6" t="s">
        <v>492</v>
      </c>
      <c r="F67" s="60" t="s">
        <v>15</v>
      </c>
      <c r="G67" s="59" t="s">
        <v>15</v>
      </c>
      <c r="H67" s="20">
        <v>83.9</v>
      </c>
      <c r="I67" s="20">
        <v>84.6</v>
      </c>
      <c r="J67" s="20">
        <v>75.400000000000006</v>
      </c>
    </row>
    <row r="68" spans="1:10" x14ac:dyDescent="0.2">
      <c r="C68" s="6" t="s">
        <v>491</v>
      </c>
      <c r="F68" s="60" t="s">
        <v>15</v>
      </c>
      <c r="G68" s="59" t="s">
        <v>15</v>
      </c>
      <c r="H68" s="20">
        <v>9.1</v>
      </c>
      <c r="I68" s="20">
        <v>14.7</v>
      </c>
      <c r="J68" s="20">
        <v>11.7</v>
      </c>
    </row>
    <row r="69" spans="1:10" x14ac:dyDescent="0.2">
      <c r="F69" s="62"/>
      <c r="G69" s="61"/>
      <c r="H69" s="14"/>
      <c r="I69" s="14"/>
      <c r="J69" s="14"/>
    </row>
    <row r="70" spans="1:10" x14ac:dyDescent="0.2">
      <c r="C70" s="6" t="s">
        <v>490</v>
      </c>
      <c r="F70" s="60" t="s">
        <v>15</v>
      </c>
      <c r="G70" s="59" t="s">
        <v>15</v>
      </c>
      <c r="H70" s="58" t="s">
        <v>15</v>
      </c>
      <c r="I70" s="50">
        <v>1555</v>
      </c>
      <c r="J70" s="50">
        <v>1298</v>
      </c>
    </row>
    <row r="71" spans="1:10" ht="18" thickBot="1" x14ac:dyDescent="0.25">
      <c r="B71" s="8"/>
      <c r="C71" s="8"/>
      <c r="D71" s="8"/>
      <c r="E71" s="8"/>
      <c r="F71" s="32"/>
      <c r="G71" s="8"/>
      <c r="H71" s="8"/>
      <c r="I71" s="8"/>
      <c r="J71" s="8"/>
    </row>
    <row r="72" spans="1:10" x14ac:dyDescent="0.2">
      <c r="E72" s="6" t="s">
        <v>489</v>
      </c>
    </row>
    <row r="73" spans="1:10" x14ac:dyDescent="0.2">
      <c r="A73" s="6"/>
    </row>
  </sheetData>
  <phoneticPr fontId="5"/>
  <pageMargins left="0.43" right="0.46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72"/>
  <sheetViews>
    <sheetView tabSelected="1" topLeftCell="A52" workbookViewId="0">
      <selection activeCell="B33" sqref="B33"/>
    </sheetView>
  </sheetViews>
  <sheetFormatPr defaultRowHeight="13.5" x14ac:dyDescent="0.2"/>
  <cols>
    <col min="1" max="16384" width="8.796875" style="65"/>
  </cols>
  <sheetData>
    <row r="6" spans="2:10" x14ac:dyDescent="0.2">
      <c r="C6" s="65" t="s">
        <v>601</v>
      </c>
    </row>
    <row r="7" spans="2:10" x14ac:dyDescent="0.2">
      <c r="D7" s="65" t="s">
        <v>600</v>
      </c>
    </row>
    <row r="9" spans="2:10" x14ac:dyDescent="0.2">
      <c r="C9" s="65" t="s">
        <v>599</v>
      </c>
      <c r="D9" s="65" t="s">
        <v>598</v>
      </c>
      <c r="E9" s="65" t="s">
        <v>597</v>
      </c>
      <c r="F9" s="65" t="s">
        <v>596</v>
      </c>
      <c r="G9" s="65" t="s">
        <v>599</v>
      </c>
      <c r="H9" s="65" t="s">
        <v>598</v>
      </c>
      <c r="I9" s="65" t="s">
        <v>597</v>
      </c>
      <c r="J9" s="65" t="s">
        <v>596</v>
      </c>
    </row>
    <row r="10" spans="2:10" x14ac:dyDescent="0.2">
      <c r="B10" s="65" t="s">
        <v>485</v>
      </c>
      <c r="C10" s="65">
        <v>718</v>
      </c>
      <c r="D10" s="65">
        <v>479</v>
      </c>
      <c r="E10" s="65">
        <v>275</v>
      </c>
      <c r="F10" s="65">
        <v>239</v>
      </c>
      <c r="G10" s="65">
        <v>718</v>
      </c>
      <c r="H10" s="65">
        <v>479</v>
      </c>
      <c r="I10" s="65">
        <v>275</v>
      </c>
      <c r="J10" s="65">
        <v>239</v>
      </c>
    </row>
    <row r="11" spans="2:10" x14ac:dyDescent="0.2">
      <c r="B11" s="65" t="s">
        <v>595</v>
      </c>
      <c r="C11" s="65">
        <v>3.72</v>
      </c>
      <c r="D11" s="65">
        <v>3.51</v>
      </c>
      <c r="E11" s="65">
        <v>3.51</v>
      </c>
      <c r="F11" s="65">
        <v>4.08</v>
      </c>
      <c r="G11" s="65">
        <v>3.72</v>
      </c>
      <c r="H11" s="65">
        <v>3.51</v>
      </c>
      <c r="I11" s="65">
        <v>3.51</v>
      </c>
      <c r="J11" s="65">
        <v>4.08</v>
      </c>
    </row>
    <row r="12" spans="2:10" x14ac:dyDescent="0.2">
      <c r="B12" s="65" t="s">
        <v>594</v>
      </c>
      <c r="C12" s="65">
        <v>1.62</v>
      </c>
      <c r="D12" s="65">
        <v>1.53</v>
      </c>
      <c r="E12" s="65">
        <v>1.55</v>
      </c>
      <c r="F12" s="65">
        <v>1.74</v>
      </c>
      <c r="G12" s="65">
        <v>1.62</v>
      </c>
      <c r="H12" s="65">
        <v>1.53</v>
      </c>
      <c r="I12" s="65">
        <v>1.55</v>
      </c>
      <c r="J12" s="65">
        <v>1.74</v>
      </c>
    </row>
    <row r="13" spans="2:10" x14ac:dyDescent="0.2">
      <c r="B13" s="65" t="s">
        <v>593</v>
      </c>
      <c r="C13" s="65">
        <v>84.3</v>
      </c>
      <c r="D13" s="65">
        <v>86.5</v>
      </c>
      <c r="E13" s="65">
        <v>87.6</v>
      </c>
      <c r="F13" s="65">
        <v>80.7</v>
      </c>
      <c r="G13" s="65">
        <v>84.3</v>
      </c>
      <c r="H13" s="65">
        <v>86.5</v>
      </c>
      <c r="I13" s="65">
        <v>87.6</v>
      </c>
      <c r="J13" s="65">
        <v>80.7</v>
      </c>
    </row>
    <row r="14" spans="2:10" x14ac:dyDescent="0.2">
      <c r="B14" s="65" t="s">
        <v>592</v>
      </c>
      <c r="C14" s="65">
        <v>48.9</v>
      </c>
      <c r="D14" s="65">
        <v>49.7</v>
      </c>
      <c r="E14" s="65">
        <v>49.7</v>
      </c>
      <c r="F14" s="65">
        <v>47.5</v>
      </c>
      <c r="G14" s="65">
        <v>48.9</v>
      </c>
      <c r="H14" s="65">
        <v>49.7</v>
      </c>
      <c r="I14" s="65">
        <v>49.7</v>
      </c>
      <c r="J14" s="65">
        <v>47.5</v>
      </c>
    </row>
    <row r="15" spans="2:10" x14ac:dyDescent="0.2">
      <c r="D15" s="65" t="s">
        <v>591</v>
      </c>
      <c r="H15" s="65" t="s">
        <v>590</v>
      </c>
    </row>
    <row r="16" spans="2:10" x14ac:dyDescent="0.2">
      <c r="B16" s="65" t="s">
        <v>589</v>
      </c>
      <c r="C16" s="65">
        <v>275</v>
      </c>
      <c r="D16" s="65">
        <v>304</v>
      </c>
      <c r="E16" s="65">
        <v>305</v>
      </c>
      <c r="F16" s="65">
        <v>227</v>
      </c>
      <c r="G16" s="65">
        <v>27.3</v>
      </c>
      <c r="H16" s="65">
        <v>30.2</v>
      </c>
      <c r="I16" s="65">
        <v>30.2</v>
      </c>
      <c r="J16" s="65">
        <v>22.4</v>
      </c>
    </row>
    <row r="17" spans="2:10" x14ac:dyDescent="0.2">
      <c r="B17" s="65" t="s">
        <v>588</v>
      </c>
      <c r="C17" s="65">
        <v>239</v>
      </c>
      <c r="D17" s="65">
        <v>196</v>
      </c>
      <c r="E17" s="65">
        <v>171</v>
      </c>
      <c r="F17" s="65">
        <v>311</v>
      </c>
      <c r="G17" s="65">
        <v>23.6</v>
      </c>
      <c r="H17" s="65">
        <v>19.399999999999999</v>
      </c>
      <c r="I17" s="65">
        <v>17.100000000000001</v>
      </c>
      <c r="J17" s="65">
        <v>271187720</v>
      </c>
    </row>
    <row r="18" spans="2:10" x14ac:dyDescent="0.2">
      <c r="B18" s="65" t="s">
        <v>587</v>
      </c>
      <c r="C18" s="65">
        <v>512</v>
      </c>
      <c r="D18" s="65">
        <v>490</v>
      </c>
      <c r="E18" s="65">
        <v>491</v>
      </c>
      <c r="F18" s="65">
        <v>547</v>
      </c>
      <c r="G18" s="65">
        <v>50.6</v>
      </c>
      <c r="H18" s="65">
        <v>48</v>
      </c>
      <c r="I18" s="65">
        <v>48.4</v>
      </c>
      <c r="J18" s="65">
        <v>54.7</v>
      </c>
    </row>
    <row r="19" spans="2:10" x14ac:dyDescent="0.2">
      <c r="B19" s="65" t="s">
        <v>586</v>
      </c>
      <c r="C19" s="65">
        <v>68</v>
      </c>
      <c r="D19" s="65">
        <v>78</v>
      </c>
      <c r="E19" s="65">
        <v>102</v>
      </c>
      <c r="F19" s="65">
        <v>52</v>
      </c>
      <c r="G19" s="65">
        <v>6.8</v>
      </c>
      <c r="H19" s="65">
        <v>7.8</v>
      </c>
      <c r="I19" s="65">
        <v>10.199999999999999</v>
      </c>
      <c r="J19" s="65">
        <v>5.2</v>
      </c>
    </row>
    <row r="20" spans="2:10" x14ac:dyDescent="0.2">
      <c r="B20" s="65" t="s">
        <v>585</v>
      </c>
      <c r="C20" s="65">
        <v>398</v>
      </c>
      <c r="D20" s="65">
        <v>367</v>
      </c>
      <c r="E20" s="65">
        <v>338</v>
      </c>
      <c r="F20" s="65">
        <v>447</v>
      </c>
      <c r="G20" s="65">
        <v>37.4</v>
      </c>
      <c r="H20" s="65">
        <v>35.5</v>
      </c>
      <c r="I20" s="65">
        <v>32.4</v>
      </c>
      <c r="J20" s="65">
        <v>40.5</v>
      </c>
    </row>
    <row r="21" spans="2:10" x14ac:dyDescent="0.2">
      <c r="B21" s="65" t="s">
        <v>584</v>
      </c>
      <c r="C21" s="65">
        <v>159</v>
      </c>
      <c r="D21" s="65">
        <v>155</v>
      </c>
      <c r="E21" s="65">
        <v>160</v>
      </c>
      <c r="F21" s="65">
        <v>166</v>
      </c>
      <c r="G21" s="65">
        <v>15</v>
      </c>
      <c r="H21" s="65">
        <v>14.6</v>
      </c>
      <c r="I21" s="65">
        <v>15.3</v>
      </c>
      <c r="J21" s="65">
        <v>15.7</v>
      </c>
    </row>
    <row r="22" spans="2:10" x14ac:dyDescent="0.2">
      <c r="B22" s="65" t="s">
        <v>583</v>
      </c>
      <c r="C22" s="65">
        <v>944</v>
      </c>
      <c r="D22" s="65">
        <v>938</v>
      </c>
      <c r="E22" s="65">
        <v>978</v>
      </c>
      <c r="F22" s="65">
        <v>953</v>
      </c>
      <c r="G22" s="65">
        <v>90.7</v>
      </c>
      <c r="H22" s="65">
        <v>90.6</v>
      </c>
      <c r="I22" s="65">
        <v>93.8</v>
      </c>
      <c r="J22" s="65">
        <v>91</v>
      </c>
    </row>
    <row r="23" spans="2:10" x14ac:dyDescent="0.2">
      <c r="B23" s="65" t="s">
        <v>582</v>
      </c>
      <c r="C23" s="65">
        <v>923</v>
      </c>
      <c r="D23" s="65">
        <v>907</v>
      </c>
      <c r="E23" s="65">
        <v>887</v>
      </c>
      <c r="F23" s="65">
        <v>948</v>
      </c>
      <c r="G23" s="65">
        <v>79.8</v>
      </c>
      <c r="H23" s="65">
        <v>79.5</v>
      </c>
      <c r="I23" s="65">
        <v>78.900000000000006</v>
      </c>
      <c r="J23" s="65">
        <v>80.3</v>
      </c>
    </row>
    <row r="24" spans="2:10" x14ac:dyDescent="0.2">
      <c r="B24" s="65" t="s">
        <v>581</v>
      </c>
      <c r="C24" s="65">
        <v>107</v>
      </c>
      <c r="D24" s="65">
        <v>121</v>
      </c>
      <c r="E24" s="65">
        <v>135</v>
      </c>
      <c r="F24" s="65">
        <v>84</v>
      </c>
      <c r="G24" s="65">
        <v>10.7</v>
      </c>
      <c r="H24" s="65">
        <v>12.1</v>
      </c>
      <c r="I24" s="65">
        <v>13.5</v>
      </c>
      <c r="J24" s="65">
        <v>8.4</v>
      </c>
    </row>
    <row r="25" spans="2:10" x14ac:dyDescent="0.2">
      <c r="B25" s="65" t="s">
        <v>580</v>
      </c>
      <c r="C25" s="65">
        <v>429</v>
      </c>
      <c r="D25" s="65">
        <v>413</v>
      </c>
      <c r="E25" s="65">
        <v>440</v>
      </c>
      <c r="F25" s="65">
        <v>456</v>
      </c>
      <c r="G25" s="65">
        <v>41.2</v>
      </c>
      <c r="H25" s="65">
        <v>39.799999999999997</v>
      </c>
      <c r="I25" s="65">
        <v>42.5</v>
      </c>
      <c r="J25" s="65">
        <v>43.5</v>
      </c>
    </row>
    <row r="26" spans="2:10" x14ac:dyDescent="0.2">
      <c r="B26" s="65" t="s">
        <v>391</v>
      </c>
      <c r="C26" s="65">
        <v>1373</v>
      </c>
      <c r="D26" s="65">
        <v>1352</v>
      </c>
      <c r="E26" s="65">
        <v>1360</v>
      </c>
      <c r="F26" s="65">
        <v>1408</v>
      </c>
      <c r="G26" s="65">
        <v>98.1</v>
      </c>
      <c r="H26" s="65">
        <v>98.5</v>
      </c>
      <c r="I26" s="65">
        <v>98.91</v>
      </c>
      <c r="J26" s="65">
        <v>97.3</v>
      </c>
    </row>
    <row r="27" spans="2:10" x14ac:dyDescent="0.2">
      <c r="B27" s="65" t="s">
        <v>389</v>
      </c>
      <c r="C27" s="65">
        <v>1465</v>
      </c>
      <c r="D27" s="65">
        <v>1448</v>
      </c>
      <c r="E27" s="65">
        <v>1444</v>
      </c>
      <c r="F27" s="65">
        <v>1493</v>
      </c>
      <c r="G27" s="65">
        <v>98.9</v>
      </c>
      <c r="H27" s="65">
        <v>98.8</v>
      </c>
      <c r="I27" s="65">
        <v>99.3</v>
      </c>
      <c r="J27" s="65">
        <v>99</v>
      </c>
    </row>
    <row r="28" spans="2:10" x14ac:dyDescent="0.2">
      <c r="B28" s="65" t="s">
        <v>579</v>
      </c>
      <c r="C28" s="65">
        <v>1231</v>
      </c>
      <c r="D28" s="65">
        <v>1166</v>
      </c>
      <c r="E28" s="65">
        <v>1153</v>
      </c>
      <c r="F28" s="65">
        <v>1338</v>
      </c>
      <c r="G28" s="65">
        <v>100</v>
      </c>
      <c r="H28" s="65">
        <v>100</v>
      </c>
      <c r="I28" s="65">
        <v>100</v>
      </c>
      <c r="J28" s="65">
        <v>100</v>
      </c>
    </row>
    <row r="29" spans="2:10" x14ac:dyDescent="0.2">
      <c r="B29" s="65" t="s">
        <v>578</v>
      </c>
      <c r="C29" s="65">
        <v>335</v>
      </c>
      <c r="D29" s="65">
        <v>272</v>
      </c>
      <c r="E29" s="65">
        <v>298</v>
      </c>
      <c r="F29" s="65">
        <v>440</v>
      </c>
      <c r="G29" s="65">
        <v>33.4</v>
      </c>
      <c r="H29" s="65">
        <v>27.2</v>
      </c>
      <c r="I29" s="65">
        <v>29.8</v>
      </c>
      <c r="J29" s="65">
        <v>43.6</v>
      </c>
    </row>
    <row r="30" spans="2:10" x14ac:dyDescent="0.2">
      <c r="B30" s="65" t="s">
        <v>577</v>
      </c>
      <c r="C30" s="65">
        <v>830</v>
      </c>
      <c r="D30" s="65">
        <v>826</v>
      </c>
      <c r="E30" s="65">
        <v>818</v>
      </c>
      <c r="F30" s="65">
        <v>838</v>
      </c>
      <c r="G30" s="65">
        <v>76.400000000000006</v>
      </c>
      <c r="H30" s="65">
        <v>76.8</v>
      </c>
      <c r="I30" s="65">
        <v>76</v>
      </c>
      <c r="J30" s="65">
        <v>75.7</v>
      </c>
    </row>
    <row r="31" spans="2:10" x14ac:dyDescent="0.2">
      <c r="B31" s="65" t="s">
        <v>576</v>
      </c>
      <c r="C31" s="65">
        <v>376</v>
      </c>
      <c r="D31" s="65">
        <v>345</v>
      </c>
      <c r="E31" s="65">
        <v>360</v>
      </c>
      <c r="F31" s="65">
        <v>427</v>
      </c>
      <c r="G31" s="65">
        <v>36.200000000000003</v>
      </c>
      <c r="H31" s="65">
        <v>33.700000000000003</v>
      </c>
      <c r="I31" s="65">
        <v>35.299999999999997</v>
      </c>
      <c r="J31" s="65">
        <v>40.4</v>
      </c>
    </row>
    <row r="32" spans="2:10" x14ac:dyDescent="0.2">
      <c r="B32" s="65" t="s">
        <v>575</v>
      </c>
      <c r="C32" s="65">
        <v>2207</v>
      </c>
      <c r="D32" s="65">
        <v>2363</v>
      </c>
      <c r="E32" s="65">
        <v>2560</v>
      </c>
      <c r="F32" s="65">
        <v>1949</v>
      </c>
      <c r="G32" s="65">
        <v>93.6</v>
      </c>
      <c r="H32" s="65">
        <v>95.3</v>
      </c>
      <c r="I32" s="65">
        <v>97.8</v>
      </c>
      <c r="J32" s="65">
        <v>90.9</v>
      </c>
    </row>
    <row r="33" spans="2:10" x14ac:dyDescent="0.2">
      <c r="B33" s="65" t="s">
        <v>574</v>
      </c>
      <c r="C33" s="65">
        <v>1315</v>
      </c>
      <c r="D33" s="65">
        <v>1285</v>
      </c>
      <c r="E33" s="65">
        <v>1189</v>
      </c>
      <c r="F33" s="65">
        <v>1365</v>
      </c>
      <c r="G33" s="65">
        <v>74.3</v>
      </c>
      <c r="H33" s="65">
        <v>73.3</v>
      </c>
      <c r="I33" s="65">
        <v>68.7</v>
      </c>
      <c r="J33" s="65">
        <v>75.8</v>
      </c>
    </row>
    <row r="34" spans="2:10" x14ac:dyDescent="0.2">
      <c r="B34" s="65" t="s">
        <v>573</v>
      </c>
      <c r="C34" s="65">
        <v>653</v>
      </c>
      <c r="D34" s="65">
        <v>619</v>
      </c>
      <c r="E34" s="65">
        <v>662</v>
      </c>
      <c r="F34" s="65">
        <v>710</v>
      </c>
      <c r="G34" s="65">
        <v>46.8</v>
      </c>
      <c r="H34" s="65">
        <v>43.3</v>
      </c>
      <c r="I34" s="65">
        <v>47.3</v>
      </c>
      <c r="J34" s="65">
        <v>52.5</v>
      </c>
    </row>
    <row r="35" spans="2:10" x14ac:dyDescent="0.2">
      <c r="B35" s="65" t="s">
        <v>572</v>
      </c>
      <c r="C35" s="65">
        <v>1307</v>
      </c>
      <c r="D35" s="65">
        <v>1241</v>
      </c>
      <c r="E35" s="65">
        <v>1225</v>
      </c>
      <c r="F35" s="65">
        <v>1415</v>
      </c>
      <c r="G35" s="65">
        <v>86.1</v>
      </c>
      <c r="H35" s="65">
        <v>85.5</v>
      </c>
      <c r="I35" s="65">
        <v>85.8</v>
      </c>
      <c r="J35" s="65">
        <v>87.1</v>
      </c>
    </row>
    <row r="36" spans="2:10" x14ac:dyDescent="0.2">
      <c r="B36" s="65" t="s">
        <v>571</v>
      </c>
      <c r="C36" s="65">
        <v>1039</v>
      </c>
      <c r="D36" s="65">
        <v>976</v>
      </c>
      <c r="E36" s="65">
        <v>924</v>
      </c>
      <c r="F36" s="65">
        <v>270825223</v>
      </c>
      <c r="G36" s="65">
        <v>75.5</v>
      </c>
      <c r="H36" s="65">
        <v>74.099999999999994</v>
      </c>
      <c r="I36" s="65">
        <v>71.599999999999994</v>
      </c>
      <c r="J36" s="65">
        <v>77.7</v>
      </c>
    </row>
    <row r="37" spans="2:10" x14ac:dyDescent="0.2">
      <c r="B37" s="65" t="s">
        <v>570</v>
      </c>
      <c r="C37" s="65">
        <v>1235</v>
      </c>
      <c r="D37" s="65">
        <v>1224</v>
      </c>
      <c r="E37" s="65">
        <v>1225</v>
      </c>
      <c r="F37" s="65">
        <v>1253</v>
      </c>
      <c r="G37" s="65">
        <v>92.5</v>
      </c>
      <c r="H37" s="65">
        <v>92.7</v>
      </c>
      <c r="I37" s="65">
        <v>93.1</v>
      </c>
      <c r="J37" s="65">
        <v>92</v>
      </c>
    </row>
    <row r="38" spans="2:10" x14ac:dyDescent="0.2">
      <c r="B38" s="65" t="s">
        <v>569</v>
      </c>
      <c r="C38" s="65">
        <v>1830</v>
      </c>
      <c r="D38" s="65">
        <v>1782</v>
      </c>
      <c r="E38" s="65">
        <v>1793</v>
      </c>
      <c r="F38" s="65">
        <v>1911</v>
      </c>
      <c r="G38" s="65">
        <v>95.4</v>
      </c>
      <c r="H38" s="65">
        <v>95.6</v>
      </c>
      <c r="I38" s="65">
        <v>94.9</v>
      </c>
      <c r="J38" s="65">
        <v>95.1</v>
      </c>
    </row>
    <row r="39" spans="2:10" x14ac:dyDescent="0.2">
      <c r="B39" s="65" t="s">
        <v>568</v>
      </c>
      <c r="C39" s="65">
        <v>2562</v>
      </c>
      <c r="D39" s="65">
        <v>2342</v>
      </c>
      <c r="E39" s="65">
        <v>2316</v>
      </c>
      <c r="F39" s="65">
        <v>2927</v>
      </c>
      <c r="G39" s="65">
        <v>97.5</v>
      </c>
      <c r="H39" s="65">
        <v>97.1</v>
      </c>
      <c r="I39" s="65">
        <v>97.8</v>
      </c>
      <c r="J39" s="65">
        <v>98.1</v>
      </c>
    </row>
    <row r="40" spans="2:10" x14ac:dyDescent="0.2">
      <c r="B40" s="65" t="s">
        <v>567</v>
      </c>
      <c r="C40" s="65">
        <v>842</v>
      </c>
      <c r="D40" s="65">
        <v>841</v>
      </c>
      <c r="E40" s="65">
        <v>855</v>
      </c>
      <c r="F40" s="65">
        <v>845</v>
      </c>
      <c r="G40" s="65">
        <v>81.599999999999994</v>
      </c>
      <c r="H40" s="65">
        <v>81.3</v>
      </c>
      <c r="I40" s="65">
        <v>81.8</v>
      </c>
      <c r="J40" s="65">
        <v>82</v>
      </c>
    </row>
    <row r="41" spans="2:10" x14ac:dyDescent="0.2">
      <c r="B41" s="65" t="s">
        <v>566</v>
      </c>
      <c r="C41" s="65">
        <v>1510</v>
      </c>
      <c r="D41" s="65">
        <v>1440</v>
      </c>
      <c r="E41" s="65">
        <v>1407</v>
      </c>
      <c r="F41" s="65">
        <v>1626</v>
      </c>
      <c r="G41" s="65">
        <v>97</v>
      </c>
      <c r="H41" s="65">
        <v>95.6</v>
      </c>
      <c r="I41" s="65">
        <v>95.6</v>
      </c>
      <c r="J41" s="65">
        <v>99.2</v>
      </c>
    </row>
    <row r="42" spans="2:10" x14ac:dyDescent="0.2">
      <c r="B42" s="65" t="s">
        <v>565</v>
      </c>
      <c r="C42" s="65">
        <v>571</v>
      </c>
      <c r="D42" s="65">
        <v>567</v>
      </c>
      <c r="E42" s="65">
        <v>585</v>
      </c>
      <c r="F42" s="65">
        <v>578</v>
      </c>
      <c r="G42" s="65">
        <v>49.1</v>
      </c>
      <c r="H42" s="65">
        <v>48.6</v>
      </c>
      <c r="I42" s="65">
        <v>50.9</v>
      </c>
      <c r="J42" s="65">
        <v>49.9</v>
      </c>
    </row>
    <row r="43" spans="2:10" x14ac:dyDescent="0.2">
      <c r="B43" s="65" t="s">
        <v>564</v>
      </c>
      <c r="C43" s="65">
        <v>1129</v>
      </c>
      <c r="D43" s="65">
        <v>1077</v>
      </c>
      <c r="E43" s="65">
        <v>1033</v>
      </c>
      <c r="F43" s="65">
        <v>1214</v>
      </c>
      <c r="G43" s="65">
        <v>92.2</v>
      </c>
      <c r="H43" s="65">
        <v>91.4</v>
      </c>
      <c r="I43" s="65">
        <v>90.5</v>
      </c>
      <c r="J43" s="65">
        <v>93.7</v>
      </c>
    </row>
    <row r="44" spans="2:10" x14ac:dyDescent="0.2">
      <c r="B44" s="65" t="s">
        <v>563</v>
      </c>
      <c r="C44" s="65">
        <v>86</v>
      </c>
      <c r="D44" s="65">
        <v>85</v>
      </c>
      <c r="E44" s="65">
        <v>91</v>
      </c>
      <c r="F44" s="65">
        <v>88</v>
      </c>
      <c r="G44" s="65">
        <v>6</v>
      </c>
      <c r="H44" s="65">
        <v>6</v>
      </c>
      <c r="I44" s="65">
        <v>5.8</v>
      </c>
      <c r="J44" s="65">
        <v>6.1</v>
      </c>
    </row>
    <row r="45" spans="2:10" x14ac:dyDescent="0.2">
      <c r="B45" s="65" t="s">
        <v>562</v>
      </c>
      <c r="C45" s="65">
        <v>382</v>
      </c>
      <c r="D45" s="65">
        <v>400</v>
      </c>
      <c r="E45" s="65">
        <v>389</v>
      </c>
      <c r="F45" s="65">
        <v>352</v>
      </c>
      <c r="G45" s="65">
        <v>35.700000000000003</v>
      </c>
      <c r="H45" s="65">
        <v>37.6</v>
      </c>
      <c r="I45" s="65">
        <v>37.1</v>
      </c>
      <c r="J45" s="65">
        <v>32.5</v>
      </c>
    </row>
    <row r="46" spans="2:10" x14ac:dyDescent="0.2">
      <c r="B46" s="65" t="s">
        <v>561</v>
      </c>
      <c r="C46" s="65">
        <v>664</v>
      </c>
      <c r="D46" s="65">
        <v>609</v>
      </c>
      <c r="E46" s="65">
        <v>575</v>
      </c>
      <c r="F46" s="65">
        <v>756</v>
      </c>
      <c r="G46" s="65">
        <v>49.3</v>
      </c>
      <c r="H46" s="65">
        <v>47.4</v>
      </c>
      <c r="I46" s="65">
        <v>46.2</v>
      </c>
      <c r="J46" s="65">
        <v>52.3</v>
      </c>
    </row>
    <row r="47" spans="2:10" x14ac:dyDescent="0.2">
      <c r="B47" s="65" t="s">
        <v>560</v>
      </c>
      <c r="C47" s="65">
        <v>294</v>
      </c>
      <c r="D47" s="65">
        <v>281</v>
      </c>
      <c r="E47" s="65">
        <v>265</v>
      </c>
      <c r="F47" s="65">
        <v>314</v>
      </c>
      <c r="G47" s="65">
        <v>25.5</v>
      </c>
      <c r="H47" s="65">
        <v>24.5</v>
      </c>
      <c r="I47" s="65">
        <v>21.8</v>
      </c>
      <c r="J47" s="65">
        <v>27.2</v>
      </c>
    </row>
    <row r="48" spans="2:10" x14ac:dyDescent="0.2">
      <c r="B48" s="65" t="s">
        <v>559</v>
      </c>
      <c r="C48" s="65">
        <v>952</v>
      </c>
      <c r="D48" s="65">
        <v>943</v>
      </c>
      <c r="E48" s="65">
        <v>909</v>
      </c>
      <c r="F48" s="65">
        <v>967</v>
      </c>
      <c r="G48" s="65">
        <v>52.7</v>
      </c>
      <c r="H48" s="65">
        <v>54.7</v>
      </c>
      <c r="I48" s="65">
        <v>54.2</v>
      </c>
      <c r="J48" s="65">
        <v>49.54</v>
      </c>
    </row>
    <row r="49" spans="2:10" x14ac:dyDescent="0.2">
      <c r="B49" s="65" t="s">
        <v>558</v>
      </c>
      <c r="C49" s="65">
        <v>975</v>
      </c>
      <c r="D49" s="65">
        <v>937</v>
      </c>
      <c r="E49" s="65">
        <v>931</v>
      </c>
      <c r="F49" s="65">
        <v>1039</v>
      </c>
      <c r="G49" s="65">
        <v>55</v>
      </c>
      <c r="H49" s="65">
        <v>53.1</v>
      </c>
      <c r="I49" s="65">
        <v>52.7</v>
      </c>
      <c r="J49" s="65">
        <v>58.3</v>
      </c>
    </row>
    <row r="50" spans="2:10" x14ac:dyDescent="0.2">
      <c r="B50" s="65" t="s">
        <v>557</v>
      </c>
      <c r="C50" s="65">
        <v>1545</v>
      </c>
      <c r="D50" s="65">
        <v>1375</v>
      </c>
      <c r="E50" s="65">
        <v>1313</v>
      </c>
      <c r="F50" s="65">
        <v>1828</v>
      </c>
      <c r="G50" s="65">
        <v>88.7</v>
      </c>
      <c r="H50" s="65">
        <v>86.1</v>
      </c>
      <c r="I50" s="65">
        <v>85.5</v>
      </c>
      <c r="J50" s="65">
        <v>92.9</v>
      </c>
    </row>
    <row r="51" spans="2:10" x14ac:dyDescent="0.2">
      <c r="B51" s="65" t="s">
        <v>556</v>
      </c>
      <c r="C51" s="65">
        <v>745</v>
      </c>
      <c r="D51" s="65">
        <v>715</v>
      </c>
      <c r="E51" s="65">
        <v>647</v>
      </c>
      <c r="F51" s="65">
        <v>794</v>
      </c>
      <c r="G51" s="65">
        <v>56.9</v>
      </c>
      <c r="H51" s="65">
        <v>55.7</v>
      </c>
      <c r="I51" s="65">
        <v>50.2</v>
      </c>
      <c r="J51" s="65">
        <v>58.7</v>
      </c>
    </row>
    <row r="52" spans="2:10" x14ac:dyDescent="0.2">
      <c r="B52" s="65" t="s">
        <v>555</v>
      </c>
      <c r="C52" s="65">
        <v>136</v>
      </c>
      <c r="D52" s="65">
        <v>125</v>
      </c>
      <c r="E52" s="65">
        <v>127</v>
      </c>
      <c r="F52" s="65">
        <v>153</v>
      </c>
      <c r="G52" s="65">
        <v>11.4</v>
      </c>
      <c r="H52" s="65">
        <v>10.9</v>
      </c>
      <c r="I52" s="65">
        <v>11.3</v>
      </c>
      <c r="J52" s="65">
        <v>12.4</v>
      </c>
    </row>
    <row r="53" spans="2:10" x14ac:dyDescent="0.2">
      <c r="B53" s="65" t="s">
        <v>554</v>
      </c>
      <c r="C53" s="65">
        <v>461</v>
      </c>
      <c r="D53" s="65">
        <v>500</v>
      </c>
      <c r="E53" s="65">
        <v>538</v>
      </c>
      <c r="F53" s="65">
        <v>396</v>
      </c>
      <c r="G53" s="65">
        <v>42.9</v>
      </c>
      <c r="H53" s="65">
        <v>45.3</v>
      </c>
      <c r="I53" s="65">
        <v>48.7</v>
      </c>
      <c r="J53" s="65">
        <v>38.9</v>
      </c>
    </row>
    <row r="54" spans="2:10" x14ac:dyDescent="0.2">
      <c r="B54" s="65" t="s">
        <v>553</v>
      </c>
      <c r="C54" s="65">
        <v>114</v>
      </c>
      <c r="D54" s="65">
        <v>131</v>
      </c>
      <c r="E54" s="65">
        <v>135</v>
      </c>
      <c r="F54" s="65">
        <v>85</v>
      </c>
      <c r="G54" s="65">
        <v>11</v>
      </c>
      <c r="H54" s="65">
        <v>12.5</v>
      </c>
      <c r="I54" s="65">
        <v>12.7</v>
      </c>
      <c r="J54" s="65">
        <v>8.5</v>
      </c>
    </row>
    <row r="55" spans="2:10" x14ac:dyDescent="0.2">
      <c r="B55" s="65" t="s">
        <v>552</v>
      </c>
      <c r="C55" s="65">
        <v>2321</v>
      </c>
      <c r="D55" s="65">
        <v>2271</v>
      </c>
      <c r="E55" s="65">
        <v>2262</v>
      </c>
      <c r="F55" s="65">
        <v>2402</v>
      </c>
      <c r="G55" s="65">
        <v>99.6</v>
      </c>
      <c r="H55" s="65">
        <v>99.4</v>
      </c>
      <c r="I55" s="65">
        <v>99.6</v>
      </c>
      <c r="J55" s="65">
        <v>100</v>
      </c>
    </row>
    <row r="56" spans="2:10" x14ac:dyDescent="0.2">
      <c r="B56" s="65" t="s">
        <v>551</v>
      </c>
      <c r="C56" s="65">
        <v>15</v>
      </c>
      <c r="D56" s="65">
        <v>9</v>
      </c>
      <c r="E56" s="65">
        <v>7</v>
      </c>
      <c r="F56" s="65">
        <v>25</v>
      </c>
      <c r="G56" s="65">
        <v>1.2</v>
      </c>
      <c r="H56" s="65">
        <v>0.9</v>
      </c>
      <c r="I56" s="65">
        <v>0.7</v>
      </c>
      <c r="J56" s="65">
        <v>1.7</v>
      </c>
    </row>
    <row r="57" spans="2:10" x14ac:dyDescent="0.2">
      <c r="B57" s="65" t="s">
        <v>550</v>
      </c>
      <c r="C57" s="65">
        <v>606</v>
      </c>
      <c r="D57" s="65">
        <v>612</v>
      </c>
      <c r="E57" s="65">
        <v>644</v>
      </c>
      <c r="F57" s="65">
        <v>598</v>
      </c>
      <c r="G57" s="65">
        <v>54.3</v>
      </c>
      <c r="H57" s="65">
        <v>54.9</v>
      </c>
      <c r="I57" s="65">
        <v>57.5</v>
      </c>
      <c r="J57" s="65">
        <v>53.5</v>
      </c>
    </row>
    <row r="58" spans="2:10" x14ac:dyDescent="0.2">
      <c r="B58" s="65" t="s">
        <v>549</v>
      </c>
      <c r="C58" s="65">
        <v>807</v>
      </c>
      <c r="D58" s="65">
        <v>841</v>
      </c>
      <c r="E58" s="65">
        <v>807</v>
      </c>
      <c r="F58" s="65">
        <v>751</v>
      </c>
      <c r="G58" s="65">
        <v>67.3</v>
      </c>
      <c r="H58" s="65">
        <v>69.900000000000006</v>
      </c>
      <c r="I58" s="65">
        <v>67.599999999999994</v>
      </c>
      <c r="J58" s="65">
        <v>62.8</v>
      </c>
    </row>
    <row r="59" spans="2:10" x14ac:dyDescent="0.2">
      <c r="B59" s="65" t="s">
        <v>548</v>
      </c>
      <c r="C59" s="65">
        <v>916</v>
      </c>
      <c r="D59" s="65">
        <v>901</v>
      </c>
      <c r="E59" s="65">
        <v>927</v>
      </c>
      <c r="F59" s="65">
        <v>941</v>
      </c>
      <c r="G59" s="65">
        <v>65.900000000000006</v>
      </c>
      <c r="H59" s="65">
        <v>65.599999999999994</v>
      </c>
      <c r="I59" s="65">
        <v>67.3</v>
      </c>
      <c r="J59" s="65">
        <v>66.3</v>
      </c>
    </row>
    <row r="60" spans="2:10" x14ac:dyDescent="0.2">
      <c r="B60" s="65" t="s">
        <v>547</v>
      </c>
      <c r="C60" s="65">
        <v>93</v>
      </c>
      <c r="D60" s="65">
        <v>92</v>
      </c>
      <c r="E60" s="65">
        <v>91</v>
      </c>
      <c r="F60" s="65">
        <v>95</v>
      </c>
      <c r="G60" s="65">
        <v>9.1</v>
      </c>
      <c r="H60" s="65">
        <v>8.8000000000000007</v>
      </c>
      <c r="I60" s="65">
        <v>8.4</v>
      </c>
      <c r="J60" s="65">
        <v>9.5</v>
      </c>
    </row>
    <row r="61" spans="2:10" x14ac:dyDescent="0.2">
      <c r="B61" s="65" t="s">
        <v>546</v>
      </c>
      <c r="C61" s="65">
        <v>440</v>
      </c>
      <c r="D61" s="65">
        <v>441</v>
      </c>
      <c r="E61" s="65">
        <v>473</v>
      </c>
      <c r="F61" s="65">
        <v>437</v>
      </c>
      <c r="G61" s="65">
        <v>39.700000000000003</v>
      </c>
      <c r="H61" s="65">
        <v>39.6</v>
      </c>
      <c r="I61" s="65">
        <v>42.5</v>
      </c>
      <c r="J61" s="65">
        <v>39.799999999999997</v>
      </c>
    </row>
    <row r="62" spans="2:10" x14ac:dyDescent="0.2">
      <c r="B62" s="65" t="s">
        <v>545</v>
      </c>
      <c r="C62" s="65">
        <v>166</v>
      </c>
      <c r="D62" s="65">
        <v>187</v>
      </c>
      <c r="E62" s="65">
        <v>207</v>
      </c>
      <c r="F62" s="65">
        <v>132</v>
      </c>
      <c r="G62" s="65">
        <v>14.2</v>
      </c>
      <c r="H62" s="65">
        <v>15.4</v>
      </c>
      <c r="I62" s="65">
        <v>17.100000000000001</v>
      </c>
      <c r="J62" s="65">
        <v>12.3</v>
      </c>
    </row>
    <row r="63" spans="2:10" x14ac:dyDescent="0.2">
      <c r="B63" s="65" t="s">
        <v>544</v>
      </c>
      <c r="C63" s="65">
        <v>1347</v>
      </c>
      <c r="D63" s="65">
        <v>1392</v>
      </c>
      <c r="E63" s="65">
        <v>1447</v>
      </c>
      <c r="F63" s="65">
        <v>1272</v>
      </c>
      <c r="G63" s="65">
        <v>87.4</v>
      </c>
      <c r="H63" s="65">
        <v>87.4</v>
      </c>
      <c r="I63" s="65">
        <v>89.8</v>
      </c>
      <c r="J63" s="65">
        <v>87.4</v>
      </c>
    </row>
    <row r="64" spans="2:10" x14ac:dyDescent="0.2">
      <c r="B64" s="65" t="s">
        <v>543</v>
      </c>
      <c r="C64" s="65">
        <v>373</v>
      </c>
      <c r="D64" s="65">
        <v>337</v>
      </c>
      <c r="E64" s="65">
        <v>345</v>
      </c>
      <c r="F64" s="65">
        <v>433</v>
      </c>
      <c r="G64" s="65">
        <v>35.9</v>
      </c>
      <c r="H64" s="65">
        <v>31.9</v>
      </c>
      <c r="I64" s="65">
        <v>32.700000000000003</v>
      </c>
      <c r="J64" s="65">
        <v>42.5</v>
      </c>
    </row>
    <row r="65" spans="2:10" x14ac:dyDescent="0.2">
      <c r="B65" s="65" t="s">
        <v>542</v>
      </c>
      <c r="C65" s="65">
        <v>146</v>
      </c>
      <c r="D65" s="65">
        <v>154</v>
      </c>
      <c r="E65" s="65">
        <v>160</v>
      </c>
      <c r="F65" s="65">
        <v>133</v>
      </c>
      <c r="G65" s="65">
        <v>14.1</v>
      </c>
      <c r="H65" s="65">
        <v>14.7</v>
      </c>
      <c r="I65" s="65">
        <v>15.3</v>
      </c>
      <c r="J65" s="65">
        <v>13</v>
      </c>
    </row>
    <row r="66" spans="2:10" x14ac:dyDescent="0.2">
      <c r="B66" s="65" t="s">
        <v>541</v>
      </c>
      <c r="C66" s="65">
        <v>315</v>
      </c>
      <c r="D66" s="65">
        <v>345</v>
      </c>
      <c r="E66" s="65">
        <v>371</v>
      </c>
      <c r="F66" s="65">
        <v>265</v>
      </c>
      <c r="G66" s="65">
        <v>31.4</v>
      </c>
      <c r="H66" s="65">
        <v>34.299999999999997</v>
      </c>
      <c r="I66" s="65">
        <v>37.1</v>
      </c>
      <c r="J66" s="65">
        <v>26.5</v>
      </c>
    </row>
    <row r="67" spans="2:10" x14ac:dyDescent="0.2">
      <c r="B67" s="65" t="s">
        <v>540</v>
      </c>
      <c r="C67" s="65">
        <v>192</v>
      </c>
      <c r="D67" s="65">
        <v>189</v>
      </c>
      <c r="E67" s="65">
        <v>225</v>
      </c>
      <c r="F67" s="65">
        <v>198</v>
      </c>
      <c r="G67" s="65">
        <v>18.3</v>
      </c>
      <c r="H67" s="65">
        <v>18</v>
      </c>
      <c r="I67" s="65">
        <v>21.5</v>
      </c>
      <c r="J67" s="65">
        <v>18.8</v>
      </c>
    </row>
    <row r="68" spans="2:10" x14ac:dyDescent="0.2">
      <c r="B68" s="65" t="s">
        <v>539</v>
      </c>
      <c r="C68" s="65">
        <v>1136</v>
      </c>
      <c r="D68" s="65">
        <v>1084</v>
      </c>
      <c r="E68" s="65">
        <v>1047</v>
      </c>
      <c r="F68" s="65">
        <v>1221</v>
      </c>
      <c r="G68" s="65">
        <v>60.4</v>
      </c>
      <c r="H68" s="65">
        <v>59.2</v>
      </c>
      <c r="I68" s="65">
        <v>58.2</v>
      </c>
      <c r="J68" s="65">
        <v>62.5</v>
      </c>
    </row>
    <row r="69" spans="2:10" x14ac:dyDescent="0.2">
      <c r="B69" s="65" t="s">
        <v>538</v>
      </c>
      <c r="C69" s="65">
        <v>1100</v>
      </c>
      <c r="D69" s="65">
        <v>1064</v>
      </c>
      <c r="E69" s="65">
        <v>1105</v>
      </c>
      <c r="F69" s="65">
        <v>1159</v>
      </c>
      <c r="G69" s="65">
        <v>61.3</v>
      </c>
      <c r="H69" s="65">
        <v>60.2</v>
      </c>
      <c r="I69" s="65">
        <v>60.7</v>
      </c>
      <c r="J69" s="65">
        <v>63</v>
      </c>
    </row>
    <row r="70" spans="2:10" x14ac:dyDescent="0.2">
      <c r="B70" s="65" t="s">
        <v>537</v>
      </c>
      <c r="C70" s="65">
        <v>459</v>
      </c>
      <c r="D70" s="65">
        <v>482</v>
      </c>
      <c r="E70" s="65">
        <v>527</v>
      </c>
      <c r="F70" s="65">
        <v>422</v>
      </c>
      <c r="G70" s="65">
        <v>37.799999999999997</v>
      </c>
      <c r="H70" s="65">
        <v>38.4</v>
      </c>
      <c r="I70" s="65">
        <v>41.8</v>
      </c>
      <c r="J70" s="65">
        <v>36.9</v>
      </c>
    </row>
    <row r="71" spans="2:10" x14ac:dyDescent="0.2">
      <c r="B71" s="65" t="s">
        <v>536</v>
      </c>
      <c r="C71" s="65">
        <v>596</v>
      </c>
      <c r="D71" s="65">
        <v>586</v>
      </c>
      <c r="E71" s="65">
        <v>622</v>
      </c>
      <c r="F71" s="65">
        <v>612</v>
      </c>
      <c r="G71" s="65">
        <v>47.5</v>
      </c>
      <c r="H71" s="65">
        <v>46.3</v>
      </c>
      <c r="I71" s="65">
        <v>49.1</v>
      </c>
      <c r="J71" s="65">
        <v>49.5</v>
      </c>
    </row>
    <row r="72" spans="2:10" x14ac:dyDescent="0.2">
      <c r="B72" s="65" t="s">
        <v>535</v>
      </c>
    </row>
  </sheetData>
  <phoneticPr fontId="5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Q01家計</vt:lpstr>
      <vt:lpstr>Q02公共</vt:lpstr>
      <vt:lpstr>Q03全消</vt:lpstr>
      <vt:lpstr>Q04資産</vt:lpstr>
      <vt:lpstr>Q05耐久</vt:lpstr>
      <vt:lpstr>Q01家計!Print_Area</vt:lpstr>
      <vt:lpstr>Q02公共!Print_Area</vt:lpstr>
      <vt:lpstr>Q03全消!Print_Area</vt:lpstr>
      <vt:lpstr>Q04資産!Print_Area</vt:lpstr>
      <vt:lpstr>Q01家計!Print_Area_MI</vt:lpstr>
      <vt:lpstr>Q02公共!Print_Area_MI</vt:lpstr>
      <vt:lpstr>Q03全消!Print_Area_MI</vt:lpstr>
      <vt:lpstr>Q04資産!Print_Area_MI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2001-04-20T02:01:52Z</cp:lastPrinted>
  <dcterms:created xsi:type="dcterms:W3CDTF">2000-08-23T09:30:12Z</dcterms:created>
  <dcterms:modified xsi:type="dcterms:W3CDTF">2018-07-09T08:37:51Z</dcterms:modified>
</cp:coreProperties>
</file>