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N01店舗" sheetId="12" r:id="rId1"/>
    <sheet name="N02A預金" sheetId="4" r:id="rId2"/>
    <sheet name="N02B貸出" sheetId="5" r:id="rId3"/>
    <sheet name="N03月別" sheetId="6" r:id="rId4"/>
    <sheet name="N04業種" sheetId="7" r:id="rId5"/>
    <sheet name="N05信用" sheetId="8" r:id="rId6"/>
    <sheet name="N06手形" sheetId="9" r:id="rId7"/>
    <sheet name="N07証券" sheetId="10" r:id="rId8"/>
    <sheet name="N08株式" sheetId="11" r:id="rId9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xlnm.Print_Area" localSheetId="0">N01店舗!$A$1:$L$67</definedName>
    <definedName name="_xlnm.Print_Area" localSheetId="1">N02A預金!$A$1:$J$72</definedName>
    <definedName name="_xlnm.Print_Area" localSheetId="2">N02B貸出!$A$1:$J$72</definedName>
    <definedName name="_xlnm.Print_Area" localSheetId="3">N03月別!$A$1:$K$72</definedName>
    <definedName name="_xlnm.Print_Area" localSheetId="4">N04業種!$A$1:$J$69</definedName>
    <definedName name="_xlnm.Print_Area" localSheetId="5">N05信用!$A$1:$K$33</definedName>
    <definedName name="_xlnm.Print_Area" localSheetId="6">N06手形!$A$1:$K$45</definedName>
    <definedName name="_xlnm.Print_Area" localSheetId="7">N07証券!$A$1:$I$28</definedName>
    <definedName name="_xlnm.Print_Area" localSheetId="8">N08株式!$A$1:$I$50</definedName>
    <definedName name="Print_Area_MI" localSheetId="0">N01店舗!$A$1:$L$67</definedName>
    <definedName name="Print_Area_MI" localSheetId="1">N02A預金!$A$1:$J$72</definedName>
    <definedName name="Print_Area_MI" localSheetId="2">N02B貸出!$A$1:$J$68</definedName>
    <definedName name="Print_Area_MI" localSheetId="3">N03月別!$A$1:$K$72</definedName>
    <definedName name="Print_Area_MI" localSheetId="4">N04業種!$A$1:$J$69</definedName>
    <definedName name="Print_Area_MI" localSheetId="5">N05信用!$A$1:$K$33</definedName>
    <definedName name="Print_Area_MI" localSheetId="6">N06手形!$A$1:$K$45</definedName>
    <definedName name="Print_Area_MI" localSheetId="7">N07証券!$A$1:$I$28</definedName>
    <definedName name="Print_Area_MI" localSheetId="8">N08株式!$A$1:$I$50</definedName>
  </definedNames>
  <calcPr calcId="145621"/>
</workbook>
</file>

<file path=xl/calcChain.xml><?xml version="1.0" encoding="utf-8"?>
<calcChain xmlns="http://schemas.openxmlformats.org/spreadsheetml/2006/main">
  <c r="I46" i="12" l="1"/>
  <c r="H31" i="11"/>
  <c r="E31" i="11"/>
  <c r="D31" i="11"/>
  <c r="D25" i="10"/>
  <c r="D24" i="10"/>
  <c r="D23" i="10"/>
  <c r="D22" i="10"/>
  <c r="D20" i="10"/>
  <c r="D19" i="10"/>
  <c r="D18" i="10"/>
  <c r="D17" i="10"/>
  <c r="D16" i="10"/>
  <c r="D14" i="10"/>
  <c r="D13" i="10"/>
  <c r="D12" i="10"/>
  <c r="D11" i="10"/>
  <c r="J26" i="9"/>
  <c r="I26" i="9"/>
  <c r="H26" i="9"/>
  <c r="G26" i="9"/>
  <c r="F26" i="9"/>
  <c r="E26" i="9"/>
  <c r="D26" i="9"/>
  <c r="C26" i="9"/>
  <c r="J62" i="7"/>
  <c r="I62" i="7"/>
  <c r="H62" i="7"/>
  <c r="G62" i="7"/>
  <c r="F62" i="7"/>
  <c r="E62" i="7"/>
  <c r="J47" i="7"/>
  <c r="I47" i="7"/>
  <c r="H47" i="7"/>
  <c r="G47" i="7"/>
  <c r="F47" i="7"/>
  <c r="E47" i="7"/>
  <c r="H21" i="7"/>
  <c r="G21" i="7"/>
  <c r="F21" i="7"/>
  <c r="E21" i="7"/>
  <c r="J13" i="7"/>
  <c r="J11" i="7" s="1"/>
  <c r="I13" i="7"/>
  <c r="I11" i="7" s="1"/>
  <c r="H13" i="7"/>
  <c r="H11" i="7" s="1"/>
  <c r="G13" i="7"/>
  <c r="G11" i="7" s="1"/>
  <c r="F13" i="7"/>
  <c r="F11" i="7" s="1"/>
  <c r="E13" i="7"/>
  <c r="E11" i="7" s="1"/>
  <c r="G55" i="6"/>
  <c r="F55" i="6"/>
  <c r="E55" i="6"/>
  <c r="D55" i="6"/>
  <c r="K34" i="6"/>
  <c r="J34" i="6"/>
  <c r="G34" i="6"/>
  <c r="F34" i="6"/>
  <c r="E34" i="6"/>
  <c r="D34" i="6"/>
  <c r="K13" i="6"/>
  <c r="J13" i="6"/>
  <c r="I13" i="6"/>
  <c r="H13" i="6"/>
  <c r="G13" i="6"/>
  <c r="F13" i="6"/>
  <c r="E13" i="6"/>
  <c r="D13" i="6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D25" i="5"/>
  <c r="C25" i="5" s="1"/>
  <c r="D24" i="5"/>
  <c r="C24" i="5" s="1"/>
  <c r="D23" i="5"/>
  <c r="C23" i="5"/>
  <c r="D22" i="5"/>
  <c r="C22" i="5"/>
  <c r="D21" i="5"/>
  <c r="C21" i="5" s="1"/>
  <c r="D20" i="5"/>
  <c r="C20" i="5"/>
  <c r="D19" i="5"/>
  <c r="C19" i="5"/>
  <c r="D18" i="5"/>
  <c r="C18" i="5" s="1"/>
  <c r="D17" i="5"/>
  <c r="C17" i="5" s="1"/>
  <c r="D16" i="5"/>
  <c r="C16" i="5"/>
  <c r="D15" i="5"/>
  <c r="C15" i="5" s="1"/>
  <c r="D14" i="5"/>
  <c r="C14" i="5"/>
  <c r="D13" i="5"/>
  <c r="C13" i="5"/>
  <c r="E36" i="4"/>
  <c r="D36" i="4"/>
  <c r="C36" i="4" s="1"/>
  <c r="E34" i="4"/>
  <c r="D34" i="4"/>
  <c r="C34" i="4"/>
  <c r="E33" i="4"/>
  <c r="D33" i="4"/>
  <c r="C33" i="4"/>
  <c r="E32" i="4"/>
  <c r="D32" i="4"/>
  <c r="C32" i="4"/>
  <c r="E30" i="4"/>
  <c r="D30" i="4"/>
  <c r="C30" i="4"/>
  <c r="E29" i="4"/>
  <c r="D29" i="4" s="1"/>
  <c r="C29" i="4" s="1"/>
  <c r="E28" i="4"/>
  <c r="D28" i="4"/>
  <c r="C28" i="4" s="1"/>
  <c r="I26" i="4"/>
  <c r="H26" i="4"/>
  <c r="G26" i="4"/>
  <c r="F26" i="4"/>
  <c r="E26" i="4" s="1"/>
  <c r="D26" i="4" s="1"/>
  <c r="C26" i="4" s="1"/>
  <c r="E25" i="4"/>
  <c r="D25" i="4"/>
  <c r="C25" i="4" s="1"/>
  <c r="G24" i="4"/>
  <c r="F24" i="4"/>
  <c r="E24" i="4"/>
  <c r="D24" i="4"/>
  <c r="C24" i="4"/>
  <c r="E22" i="4"/>
  <c r="D22" i="4" s="1"/>
  <c r="C22" i="4" s="1"/>
  <c r="G21" i="4"/>
  <c r="F21" i="4"/>
  <c r="E21" i="4" s="1"/>
  <c r="D21" i="4" s="1"/>
  <c r="C21" i="4" s="1"/>
  <c r="G20" i="4"/>
  <c r="F20" i="4"/>
  <c r="E20" i="4"/>
  <c r="D20" i="4"/>
  <c r="C20" i="4"/>
  <c r="E18" i="4"/>
  <c r="D18" i="4"/>
  <c r="C18" i="4"/>
  <c r="E17" i="4"/>
  <c r="D17" i="4" s="1"/>
  <c r="C17" i="4" s="1"/>
  <c r="G16" i="4"/>
  <c r="F16" i="4"/>
  <c r="E16" i="4"/>
  <c r="D16" i="4"/>
  <c r="C16" i="4" s="1"/>
</calcChain>
</file>

<file path=xl/sharedStrings.xml><?xml version="1.0" encoding="utf-8"?>
<sst xmlns="http://schemas.openxmlformats.org/spreadsheetml/2006/main" count="640" uniqueCount="391">
  <si>
    <t>Ｎ-02 金融機関別預貯金及び貸出残高</t>
  </si>
  <si>
    <t xml:space="preserve">      Ａ．預貯金残高</t>
  </si>
  <si>
    <t>( 3月末現在)</t>
  </si>
  <si>
    <t>単位：億円</t>
  </si>
  <si>
    <t>民間金融機関 預金残高</t>
  </si>
  <si>
    <t xml:space="preserve"> 預貯金</t>
  </si>
  <si>
    <t xml:space="preserve"> 民間</t>
  </si>
  <si>
    <t xml:space="preserve"> 注1)</t>
  </si>
  <si>
    <t xml:space="preserve"> 残高合計</t>
  </si>
  <si>
    <t xml:space="preserve"> 金融機関</t>
  </si>
  <si>
    <t xml:space="preserve"> 全国銀行</t>
  </si>
  <si>
    <t xml:space="preserve"> 注2)第二</t>
  </si>
  <si>
    <t xml:space="preserve"> 信用金庫</t>
  </si>
  <si>
    <t xml:space="preserve"> 預金残高</t>
  </si>
  <si>
    <t xml:space="preserve"> 都市銀行</t>
  </si>
  <si>
    <t xml:space="preserve"> 地方銀行</t>
  </si>
  <si>
    <t xml:space="preserve"> 信託銀行</t>
  </si>
  <si>
    <t>昭和60年 1985</t>
  </si>
  <si>
    <t xml:space="preserve">    61   1986</t>
  </si>
  <si>
    <t xml:space="preserve">    62   1987</t>
  </si>
  <si>
    <t xml:space="preserve">    63   1988</t>
  </si>
  <si>
    <t>平成元   1989</t>
  </si>
  <si>
    <t xml:space="preserve">     2   1990</t>
  </si>
  <si>
    <t xml:space="preserve">     3   1991</t>
  </si>
  <si>
    <t xml:space="preserve">     4   1992</t>
  </si>
  <si>
    <t xml:space="preserve">     5   1993</t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</si>
  <si>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</si>
  <si>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</si>
  <si>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</si>
  <si>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</si>
  <si>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10   1998</t>
  </si>
  <si>
    <t xml:space="preserve">    11   1999</t>
  </si>
  <si>
    <t xml:space="preserve">    12   2000</t>
  </si>
  <si>
    <t xml:space="preserve">         </t>
  </si>
  <si>
    <t>民間金融機関 預金残高－続き－</t>
  </si>
  <si>
    <t xml:space="preserve"> 信用農業</t>
  </si>
  <si>
    <t xml:space="preserve"> 信用漁業</t>
  </si>
  <si>
    <t xml:space="preserve"> 商工組合</t>
  </si>
  <si>
    <t xml:space="preserve"> 信用組合</t>
  </si>
  <si>
    <t xml:space="preserve"> 労働金庫</t>
  </si>
  <si>
    <t xml:space="preserve"> 協同組合</t>
  </si>
  <si>
    <t xml:space="preserve"> 農業</t>
  </si>
  <si>
    <t xml:space="preserve"> 漁業</t>
  </si>
  <si>
    <t xml:space="preserve"> 郵便貯金</t>
  </si>
  <si>
    <t xml:space="preserve"> 中央金庫</t>
  </si>
  <si>
    <t xml:space="preserve"> 連合会</t>
  </si>
  <si>
    <t>注1）全国銀行のうち長期信用銀行は，県内に店舗がないため計上していない。</t>
  </si>
  <si>
    <t>注2）第二地方銀行協会加盟行の平成元年 3月前は，相互銀行の数値である。</t>
  </si>
  <si>
    <t>資料：日本銀行 調査統計局「金融経済統計月報」</t>
  </si>
  <si>
    <t xml:space="preserve">      郵政省ホームページ（インターネット） </t>
  </si>
  <si>
    <t xml:space="preserve">      日本銀行 大阪支店</t>
  </si>
  <si>
    <t>Ｎ-02 金融機関別預貯金及び貸出残高－続き－</t>
    <rPh sb="11" eb="12">
      <t>チョ</t>
    </rPh>
    <phoneticPr fontId="4"/>
  </si>
  <si>
    <t>Ｂ．貸出残高</t>
  </si>
  <si>
    <t xml:space="preserve">          単位：億円</t>
    <phoneticPr fontId="4"/>
  </si>
  <si>
    <t>民間金融機関 貸出</t>
  </si>
  <si>
    <t>民間金融機</t>
    <phoneticPr fontId="4"/>
  </si>
  <si>
    <t xml:space="preserve">      全国銀行</t>
  </si>
  <si>
    <t>関貸出残高</t>
    <rPh sb="0" eb="1">
      <t>セキ</t>
    </rPh>
    <phoneticPr fontId="4"/>
  </si>
  <si>
    <t xml:space="preserve">  全国銀行</t>
  </si>
  <si>
    <t>注）第二</t>
  </si>
  <si>
    <t xml:space="preserve">  都市銀行</t>
  </si>
  <si>
    <t xml:space="preserve">  地方銀行</t>
  </si>
  <si>
    <t>地方銀行</t>
  </si>
  <si>
    <t>昭和63年1988</t>
    <rPh sb="0" eb="2">
      <t>ショウワ</t>
    </rPh>
    <rPh sb="4" eb="5">
      <t>ネン</t>
    </rPh>
    <phoneticPr fontId="4"/>
  </si>
  <si>
    <t>平成元　1989</t>
  </si>
  <si>
    <t>　　 2  1990</t>
  </si>
  <si>
    <t>　　 3　1991</t>
  </si>
  <si>
    <t>　　 4　1992</t>
  </si>
  <si>
    <t>　　 5　1993</t>
  </si>
  <si>
    <t xml:space="preserve">     6  1994</t>
  </si>
  <si>
    <t xml:space="preserve">     7  1995</t>
  </si>
  <si>
    <t xml:space="preserve">     8  1996</t>
  </si>
  <si>
    <t xml:space="preserve">     9  1997</t>
  </si>
  <si>
    <t xml:space="preserve">    10  1998</t>
  </si>
  <si>
    <t xml:space="preserve">    11  1999</t>
  </si>
  <si>
    <t xml:space="preserve">    12  2000</t>
  </si>
  <si>
    <t>民間金融機関 貸出－続き－</t>
  </si>
  <si>
    <t xml:space="preserve"> 政府金融</t>
  </si>
  <si>
    <t xml:space="preserve">  信用組合</t>
  </si>
  <si>
    <t xml:space="preserve">  労働金庫</t>
  </si>
  <si>
    <t xml:space="preserve">  農業</t>
  </si>
  <si>
    <t xml:space="preserve"> 機関貸付</t>
  </si>
  <si>
    <t>連合会</t>
  </si>
  <si>
    <t xml:space="preserve">  協同組合</t>
  </si>
  <si>
    <t xml:space="preserve"> 貸付金</t>
  </si>
  <si>
    <t>政府金融機関 貸付－続き－</t>
  </si>
  <si>
    <t xml:space="preserve"> 日本政策</t>
    <rPh sb="3" eb="4">
      <t>セイフ</t>
    </rPh>
    <rPh sb="4" eb="5">
      <t>サク</t>
    </rPh>
    <phoneticPr fontId="4"/>
  </si>
  <si>
    <t>国民生活金</t>
    <rPh sb="2" eb="4">
      <t>セイカツ</t>
    </rPh>
    <rPh sb="4" eb="5">
      <t>キン</t>
    </rPh>
    <phoneticPr fontId="4"/>
  </si>
  <si>
    <t xml:space="preserve">  住宅</t>
  </si>
  <si>
    <t xml:space="preserve">  農林漁業</t>
  </si>
  <si>
    <t xml:space="preserve"> 中小企業</t>
  </si>
  <si>
    <t xml:space="preserve"> 公営企業</t>
  </si>
  <si>
    <t>中小企業</t>
    <phoneticPr fontId="4"/>
  </si>
  <si>
    <t>環境衛生</t>
    <rPh sb="0" eb="2">
      <t>カンキョウ</t>
    </rPh>
    <rPh sb="2" eb="4">
      <t>エイセイ</t>
    </rPh>
    <phoneticPr fontId="4"/>
  </si>
  <si>
    <t xml:space="preserve"> 投資銀行</t>
    <rPh sb="1" eb="3">
      <t>トウシ</t>
    </rPh>
    <phoneticPr fontId="4"/>
  </si>
  <si>
    <t>融公庫普通</t>
    <rPh sb="3" eb="5">
      <t>フツウ</t>
    </rPh>
    <phoneticPr fontId="4"/>
  </si>
  <si>
    <t xml:space="preserve">  金融公庫</t>
  </si>
  <si>
    <t xml:space="preserve"> 金融公庫</t>
  </si>
  <si>
    <t>総合事業団</t>
    <rPh sb="0" eb="2">
      <t>ソウゴウ</t>
    </rPh>
    <rPh sb="2" eb="5">
      <t>ジギョウダン</t>
    </rPh>
    <phoneticPr fontId="4"/>
  </si>
  <si>
    <t>金融公庫</t>
    <rPh sb="0" eb="2">
      <t>キンユウ</t>
    </rPh>
    <rPh sb="2" eb="4">
      <t>コウコ</t>
    </rPh>
    <phoneticPr fontId="4"/>
  </si>
  <si>
    <t xml:space="preserve"> 貸付金注1）</t>
    <rPh sb="4" eb="5">
      <t>チュウ</t>
    </rPh>
    <phoneticPr fontId="4"/>
  </si>
  <si>
    <t xml:space="preserve"> 貸付  注2）</t>
    <rPh sb="1" eb="3">
      <t>カシツケ</t>
    </rPh>
    <rPh sb="5" eb="6">
      <t>チュウ</t>
    </rPh>
    <phoneticPr fontId="4"/>
  </si>
  <si>
    <t>　貸付金</t>
  </si>
  <si>
    <t xml:space="preserve"> 貸付金</t>
    <phoneticPr fontId="4"/>
  </si>
  <si>
    <t>貸付金注3)</t>
    <rPh sb="0" eb="1">
      <t>チンタイ</t>
    </rPh>
    <rPh sb="1" eb="2">
      <t>ツ</t>
    </rPh>
    <rPh sb="2" eb="3">
      <t>キン</t>
    </rPh>
    <rPh sb="3" eb="4">
      <t>チュウ</t>
    </rPh>
    <phoneticPr fontId="4"/>
  </si>
  <si>
    <t>貸付金</t>
    <rPh sb="0" eb="1">
      <t>チンタイ</t>
    </rPh>
    <rPh sb="1" eb="2">
      <t>ツ</t>
    </rPh>
    <rPh sb="2" eb="3">
      <t>キン</t>
    </rPh>
    <phoneticPr fontId="4"/>
  </si>
  <si>
    <t>･･･</t>
  </si>
  <si>
    <t>－</t>
    <phoneticPr fontId="4"/>
  </si>
  <si>
    <t>注）第二地方銀行協会加盟行の平成元年 3月以前は，相互銀行の数値である。</t>
  </si>
  <si>
    <t>資料：日本銀行 調査統計局「金融経済統計月報」，郵政省ホ－ムペ－ジ</t>
  </si>
  <si>
    <t>注1）平成11年 9月までは日本開発銀行。平成11年10月1日,北海道東北開発公庫と統合。</t>
    <rPh sb="0" eb="1">
      <t>チュウ</t>
    </rPh>
    <rPh sb="3" eb="5">
      <t>ヘイセイ</t>
    </rPh>
    <rPh sb="7" eb="8">
      <t>ネン</t>
    </rPh>
    <rPh sb="10" eb="11">
      <t>ガツ</t>
    </rPh>
    <rPh sb="14" eb="18">
      <t>ニホンカイ</t>
    </rPh>
    <rPh sb="18" eb="20">
      <t>ギンコウ</t>
    </rPh>
    <rPh sb="21" eb="23">
      <t>ヘイセイ</t>
    </rPh>
    <rPh sb="25" eb="26">
      <t>ネン</t>
    </rPh>
    <rPh sb="28" eb="29">
      <t>ガツ</t>
    </rPh>
    <rPh sb="30" eb="31">
      <t>ヒ</t>
    </rPh>
    <rPh sb="32" eb="35">
      <t>ホッカイドウ</t>
    </rPh>
    <rPh sb="35" eb="36">
      <t>ヒガシ</t>
    </rPh>
    <rPh sb="36" eb="37">
      <t>キタ</t>
    </rPh>
    <rPh sb="37" eb="39">
      <t>カイハツ</t>
    </rPh>
    <rPh sb="39" eb="41">
      <t>コウコ</t>
    </rPh>
    <rPh sb="42" eb="44">
      <t>トウゴウ</t>
    </rPh>
    <phoneticPr fontId="4"/>
  </si>
  <si>
    <t>　 　なお,11年 3月末の計数は日本開発銀行と北海道東北開発公庫の単純合計値。</t>
    <rPh sb="8" eb="9">
      <t>ネン</t>
    </rPh>
    <rPh sb="11" eb="13">
      <t>ガツスエ</t>
    </rPh>
    <rPh sb="14" eb="16">
      <t>ケイスウ</t>
    </rPh>
    <rPh sb="17" eb="19">
      <t>ニホン</t>
    </rPh>
    <rPh sb="19" eb="21">
      <t>カイハツ</t>
    </rPh>
    <rPh sb="21" eb="23">
      <t>ギンコウ</t>
    </rPh>
    <rPh sb="24" eb="27">
      <t>ホッカイドウ</t>
    </rPh>
    <rPh sb="27" eb="28">
      <t>ヒガシ</t>
    </rPh>
    <rPh sb="28" eb="29">
      <t>キタ</t>
    </rPh>
    <rPh sb="29" eb="31">
      <t>カイハツ</t>
    </rPh>
    <rPh sb="31" eb="33">
      <t>コウコ</t>
    </rPh>
    <rPh sb="34" eb="36">
      <t>タンジュン</t>
    </rPh>
    <rPh sb="36" eb="38">
      <t>ゴウケイ</t>
    </rPh>
    <rPh sb="38" eb="39">
      <t>チ</t>
    </rPh>
    <phoneticPr fontId="4"/>
  </si>
  <si>
    <t>注2）平成11年 9月までは国民金融公庫。平成11年10月1日,環境衛生金融公庫と統合。</t>
    <rPh sb="0" eb="1">
      <t>チュウ</t>
    </rPh>
    <rPh sb="3" eb="5">
      <t>ヘイセイ</t>
    </rPh>
    <rPh sb="7" eb="8">
      <t>ネン</t>
    </rPh>
    <rPh sb="10" eb="11">
      <t>ガツ</t>
    </rPh>
    <rPh sb="14" eb="16">
      <t>コクミン</t>
    </rPh>
    <rPh sb="16" eb="18">
      <t>キンユウ</t>
    </rPh>
    <rPh sb="18" eb="20">
      <t>コウコ</t>
    </rPh>
    <rPh sb="21" eb="23">
      <t>ヘイセイ</t>
    </rPh>
    <rPh sb="25" eb="26">
      <t>ネン</t>
    </rPh>
    <rPh sb="28" eb="29">
      <t>ガツ</t>
    </rPh>
    <rPh sb="30" eb="31">
      <t>ヒ</t>
    </rPh>
    <rPh sb="32" eb="34">
      <t>カンキョウ</t>
    </rPh>
    <rPh sb="34" eb="36">
      <t>エイセイ</t>
    </rPh>
    <rPh sb="36" eb="38">
      <t>キンユウ</t>
    </rPh>
    <rPh sb="38" eb="40">
      <t>コウコ</t>
    </rPh>
    <rPh sb="41" eb="43">
      <t>トウゴウ</t>
    </rPh>
    <phoneticPr fontId="4"/>
  </si>
  <si>
    <t>　 　なお,11年 3月末の計数は国民金融公庫と環境衛生金融公庫の単純合計値。</t>
    <rPh sb="8" eb="9">
      <t>ネン</t>
    </rPh>
    <rPh sb="11" eb="12">
      <t>ガツ</t>
    </rPh>
    <rPh sb="12" eb="13">
      <t>マツ</t>
    </rPh>
    <rPh sb="14" eb="16">
      <t>ケイスウ</t>
    </rPh>
    <rPh sb="17" eb="19">
      <t>コクミン</t>
    </rPh>
    <rPh sb="19" eb="21">
      <t>キンユウ</t>
    </rPh>
    <rPh sb="21" eb="23">
      <t>コウコ</t>
    </rPh>
    <rPh sb="24" eb="26">
      <t>カンキョウ</t>
    </rPh>
    <rPh sb="26" eb="28">
      <t>エイセイ</t>
    </rPh>
    <rPh sb="28" eb="30">
      <t>キンユウ</t>
    </rPh>
    <rPh sb="30" eb="32">
      <t>コウコ</t>
    </rPh>
    <rPh sb="33" eb="35">
      <t>タンジュン</t>
    </rPh>
    <rPh sb="35" eb="37">
      <t>ゴウケイ</t>
    </rPh>
    <rPh sb="37" eb="38">
      <t>チ</t>
    </rPh>
    <phoneticPr fontId="4"/>
  </si>
  <si>
    <t>注3）平成11年 6月までは中小企業信用保険公庫。</t>
    <rPh sb="0" eb="1">
      <t>チュウ</t>
    </rPh>
    <rPh sb="3" eb="5">
      <t>ヘイセイ</t>
    </rPh>
    <rPh sb="7" eb="8">
      <t>ネン</t>
    </rPh>
    <rPh sb="10" eb="11">
      <t>ガツ</t>
    </rPh>
    <rPh sb="14" eb="16">
      <t>チュウショウ</t>
    </rPh>
    <rPh sb="16" eb="18">
      <t>キギョウ</t>
    </rPh>
    <rPh sb="18" eb="20">
      <t>シンヨウ</t>
    </rPh>
    <rPh sb="20" eb="22">
      <t>ホケン</t>
    </rPh>
    <rPh sb="22" eb="24">
      <t>コウコ</t>
    </rPh>
    <phoneticPr fontId="4"/>
  </si>
  <si>
    <t>Ｎ-03 主要金融機関の月別預金及び貸出残高</t>
  </si>
  <si>
    <t xml:space="preserve">     単位：百万円</t>
    <phoneticPr fontId="4"/>
  </si>
  <si>
    <t xml:space="preserve">      都市銀行</t>
  </si>
  <si>
    <t xml:space="preserve">       地方銀行</t>
  </si>
  <si>
    <t xml:space="preserve">    第二地方銀行</t>
  </si>
  <si>
    <t xml:space="preserve">     信託銀行</t>
  </si>
  <si>
    <t xml:space="preserve"> 預金</t>
  </si>
  <si>
    <t xml:space="preserve"> 貸出</t>
  </si>
  <si>
    <t>平成10年度(1998)平均</t>
  </si>
  <si>
    <t xml:space="preserve">    11    (1999)</t>
  </si>
  <si>
    <t xml:space="preserve"> 1999年  4月末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</si>
  <si>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</si>
  <si>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</si>
  <si>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</si>
  <si>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</si>
  <si>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</si>
  <si>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</si>
  <si>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</si>
  <si>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</si>
  <si>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2000    1</t>
  </si>
  <si>
    <t xml:space="preserve">         2</t>
  </si>
  <si>
    <t xml:space="preserve">         3</t>
  </si>
  <si>
    <t xml:space="preserve">      信用金庫</t>
  </si>
  <si>
    <t xml:space="preserve">  商工組合中央金庫</t>
  </si>
  <si>
    <t xml:space="preserve">      信用組合</t>
  </si>
  <si>
    <t xml:space="preserve">     労働金庫</t>
  </si>
  <si>
    <t>X</t>
    <phoneticPr fontId="4"/>
  </si>
  <si>
    <t xml:space="preserve">   信用農業</t>
  </si>
  <si>
    <t xml:space="preserve">   協同組合連合会</t>
  </si>
  <si>
    <t xml:space="preserve">     農業協同組合</t>
  </si>
  <si>
    <t>資料：日本銀行大阪支店</t>
  </si>
  <si>
    <t>Ｎ-04 全国銀行 業種別，資金使途別貸出残高</t>
  </si>
  <si>
    <t>（ 3月末現在）</t>
  </si>
  <si>
    <t xml:space="preserve"> 平成 7年</t>
  </si>
  <si>
    <t xml:space="preserve"> 平成 8年</t>
  </si>
  <si>
    <t xml:space="preserve"> 平成 9年</t>
  </si>
  <si>
    <t xml:space="preserve"> 平成10年</t>
  </si>
  <si>
    <t xml:space="preserve"> 平成11年</t>
  </si>
  <si>
    <t xml:space="preserve"> 平成12年</t>
  </si>
  <si>
    <t xml:space="preserve">   1995</t>
  </si>
  <si>
    <t xml:space="preserve">   1996</t>
  </si>
  <si>
    <t xml:space="preserve">   1997</t>
  </si>
  <si>
    <t xml:space="preserve">   1998</t>
  </si>
  <si>
    <t xml:space="preserve">   1999</t>
  </si>
  <si>
    <t xml:space="preserve">   2000</t>
  </si>
  <si>
    <t xml:space="preserve">    総  数</t>
  </si>
  <si>
    <t>第１次産業</t>
  </si>
  <si>
    <t>農  業</t>
  </si>
  <si>
    <t>林  業</t>
  </si>
  <si>
    <t>漁  業</t>
  </si>
  <si>
    <t>鉱  業</t>
  </si>
  <si>
    <t>建設業</t>
  </si>
  <si>
    <t>製造業</t>
  </si>
  <si>
    <t>食料品</t>
  </si>
  <si>
    <t>繊維品</t>
  </si>
  <si>
    <t>木材・木製品</t>
  </si>
  <si>
    <t>パルプ・紙・紙加工品</t>
  </si>
  <si>
    <t>出版・印刷・同関連産業</t>
  </si>
  <si>
    <t>化学工業</t>
  </si>
  <si>
    <t>石油精製</t>
  </si>
  <si>
    <t>窯業・土石製品</t>
  </si>
  <si>
    <t>鉄鋼</t>
  </si>
  <si>
    <t>非鉄金属</t>
  </si>
  <si>
    <t>金属製品</t>
  </si>
  <si>
    <t>一般機械器具</t>
  </si>
  <si>
    <t>電気機械器具</t>
  </si>
  <si>
    <t>輸送用機械器具</t>
  </si>
  <si>
    <t>精密機械器具</t>
  </si>
  <si>
    <t>その他の製造業</t>
  </si>
  <si>
    <t>電気・ガス・熱供給・水道業</t>
  </si>
  <si>
    <t>運輸・通信業</t>
  </si>
  <si>
    <t>卸売・小売業，飲食店</t>
  </si>
  <si>
    <t>卸売業</t>
  </si>
  <si>
    <t>小売業</t>
  </si>
  <si>
    <t>飲食店</t>
  </si>
  <si>
    <t>金融・保険業</t>
  </si>
  <si>
    <t>不動産業</t>
  </si>
  <si>
    <t>サ－ビス業</t>
  </si>
  <si>
    <t>地方公共団体</t>
  </si>
  <si>
    <t>個  人</t>
  </si>
  <si>
    <t>海外円借款,国内店名義現地貸</t>
  </si>
  <si>
    <t>注）</t>
  </si>
  <si>
    <t xml:space="preserve">    総数（資金使途別）</t>
  </si>
  <si>
    <t xml:space="preserve">              設備資金</t>
  </si>
  <si>
    <t xml:space="preserve">          設備資金</t>
    <rPh sb="10" eb="12">
      <t>セツビ</t>
    </rPh>
    <rPh sb="12" eb="14">
      <t>シキン</t>
    </rPh>
    <phoneticPr fontId="4"/>
  </si>
  <si>
    <t xml:space="preserve">        　運転資金</t>
  </si>
  <si>
    <t>注）金融を含む法人企業向けのみの貸出残高である。</t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</si>
  <si>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</si>
  <si>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Ｎ-05 信用保証協会事業概況</t>
  </si>
  <si>
    <t xml:space="preserve">        (年度末)</t>
  </si>
  <si>
    <t>(年度末)</t>
  </si>
  <si>
    <t xml:space="preserve">      保証承諾</t>
  </si>
  <si>
    <t xml:space="preserve">     代位弁済</t>
  </si>
  <si>
    <t xml:space="preserve">   求償権現在高</t>
  </si>
  <si>
    <t xml:space="preserve">   保証債務残高</t>
  </si>
  <si>
    <t>基本財産</t>
  </si>
  <si>
    <t xml:space="preserve">  件数</t>
  </si>
  <si>
    <t>金額</t>
  </si>
  <si>
    <t xml:space="preserve">  金額</t>
  </si>
  <si>
    <t xml:space="preserve"> 金額</t>
  </si>
  <si>
    <t>億円</t>
  </si>
  <si>
    <t>昭和60年度1985</t>
  </si>
  <si>
    <t xml:space="preserve">    61    1986</t>
  </si>
  <si>
    <t xml:space="preserve">    62    1987</t>
  </si>
  <si>
    <t xml:space="preserve">    63    1988</t>
  </si>
  <si>
    <t>平成元    1989</t>
  </si>
  <si>
    <t xml:space="preserve">     2    1990</t>
  </si>
  <si>
    <t xml:space="preserve">     3    1991</t>
  </si>
  <si>
    <t xml:space="preserve">     4    1992</t>
  </si>
  <si>
    <t xml:space="preserve">     5    1993</t>
  </si>
  <si>
    <t xml:space="preserve">     6    1994</t>
  </si>
  <si>
    <t xml:space="preserve">     7    1995</t>
  </si>
  <si>
    <t xml:space="preserve">     8    1996</t>
  </si>
  <si>
    <t xml:space="preserve">     9    1997</t>
  </si>
  <si>
    <t xml:space="preserve">    10    1998</t>
  </si>
  <si>
    <t xml:space="preserve">    11   1999</t>
    <phoneticPr fontId="4"/>
  </si>
  <si>
    <t>資料：大蔵省 近畿財務局「財政経済統計年報」</t>
  </si>
  <si>
    <t>Ｎ-06 手形交換及び企業倒産</t>
  </si>
  <si>
    <t>手形交換高</t>
  </si>
  <si>
    <t xml:space="preserve">   不渡手形(取引停止処分)</t>
  </si>
  <si>
    <t xml:space="preserve">   企業倒産（注）</t>
  </si>
  <si>
    <t>交換日数</t>
  </si>
  <si>
    <t xml:space="preserve"> 交換枚数</t>
  </si>
  <si>
    <t xml:space="preserve"> 交換金額</t>
  </si>
  <si>
    <t xml:space="preserve">  枚数</t>
  </si>
  <si>
    <t xml:space="preserve">   金額</t>
  </si>
  <si>
    <t>日</t>
  </si>
  <si>
    <t>千枚</t>
  </si>
  <si>
    <t>枚</t>
  </si>
  <si>
    <t>百万円</t>
  </si>
  <si>
    <t xml:space="preserve"> 昭和62年 1987</t>
  </si>
  <si>
    <t xml:space="preserve">     63   1988</t>
  </si>
  <si>
    <t xml:space="preserve"> 平成元   1989</t>
  </si>
  <si>
    <t xml:space="preserve">      2   1990</t>
  </si>
  <si>
    <t xml:space="preserve">      3   1991</t>
  </si>
  <si>
    <t xml:space="preserve">      4   1992</t>
  </si>
  <si>
    <t xml:space="preserve">      5   1993</t>
  </si>
  <si>
    <t xml:space="preserve">      6   1994</t>
  </si>
  <si>
    <t xml:space="preserve">      7   1995</t>
  </si>
  <si>
    <t xml:space="preserve">      8   1996</t>
  </si>
  <si>
    <t xml:space="preserve">      9   1997</t>
  </si>
  <si>
    <t xml:space="preserve">     10   1998</t>
  </si>
  <si>
    <t xml:space="preserve">     11   1999</t>
  </si>
  <si>
    <t xml:space="preserve">   1999年  1月</t>
  </si>
  <si>
    <t xml:space="preserve">           2</t>
  </si>
  <si>
    <t xml:space="preserve">           3</t>
  </si>
  <si>
    <t xml:space="preserve">           4</t>
  </si>
  <si>
    <t xml:space="preserve">           5</t>
  </si>
  <si>
    <t xml:space="preserve">           6</t>
  </si>
  <si>
    <t xml:space="preserve">           7</t>
  </si>
  <si>
    <t xml:space="preserve">           8</t>
  </si>
  <si>
    <t xml:space="preserve">           9</t>
  </si>
  <si>
    <t xml:space="preserve">          10</t>
  </si>
  <si>
    <t xml:space="preserve">          11</t>
  </si>
  <si>
    <t xml:space="preserve">          12</t>
  </si>
  <si>
    <t>注）企業倒産は，負債金額が１千万以上のもの。</t>
  </si>
  <si>
    <t>資料：和歌山銀行協会（手形交換）</t>
  </si>
  <si>
    <t xml:space="preserve">      大蔵省 近畿財務局「財政経済統計年報」（企業倒産）</t>
  </si>
  <si>
    <t>Ｎ-07 証券会社の店舗数</t>
  </si>
  <si>
    <t>総数</t>
  </si>
  <si>
    <t xml:space="preserve">  本店</t>
  </si>
  <si>
    <t xml:space="preserve">  支店</t>
  </si>
  <si>
    <t xml:space="preserve">  営業所</t>
  </si>
  <si>
    <t xml:space="preserve"> 投資顧問業者</t>
  </si>
  <si>
    <t>昭和50年 1975  12月末</t>
  </si>
  <si>
    <t xml:space="preserve">    55   1980   6月末</t>
  </si>
  <si>
    <t xml:space="preserve">    60   1985   4月末</t>
  </si>
  <si>
    <t>平成 2   1990   3月末</t>
  </si>
  <si>
    <t xml:space="preserve">     4   1992     〃</t>
  </si>
  <si>
    <t xml:space="preserve">     5   1993     〃</t>
  </si>
  <si>
    <t xml:space="preserve">     6   1994     〃</t>
  </si>
  <si>
    <t xml:space="preserve">     7   1995     〃</t>
  </si>
  <si>
    <t xml:space="preserve">     8   1996     〃</t>
  </si>
  <si>
    <t xml:space="preserve">     9   1997     〃</t>
  </si>
  <si>
    <t xml:space="preserve">    10   1998     〃</t>
  </si>
  <si>
    <t xml:space="preserve">    11   1999     〃</t>
  </si>
  <si>
    <t xml:space="preserve">    12   2000     〃</t>
  </si>
  <si>
    <t>Ｎ-08 株式及び公社債売買高</t>
  </si>
  <si>
    <t xml:space="preserve">               株式売買高(委託･自己計)</t>
  </si>
  <si>
    <t xml:space="preserve"> (委託･自己)</t>
  </si>
  <si>
    <t xml:space="preserve">  注）１日平均売買高</t>
  </si>
  <si>
    <t xml:space="preserve">  注)公社債</t>
  </si>
  <si>
    <t xml:space="preserve"> 注）１日</t>
  </si>
  <si>
    <t>株数</t>
  </si>
  <si>
    <t xml:space="preserve">     売買高</t>
  </si>
  <si>
    <t xml:space="preserve"> 平均売買高</t>
  </si>
  <si>
    <t xml:space="preserve">  百万株</t>
  </si>
  <si>
    <t xml:space="preserve">    億円</t>
  </si>
  <si>
    <t xml:space="preserve">  万株</t>
  </si>
  <si>
    <t xml:space="preserve">    百万円</t>
  </si>
  <si>
    <t xml:space="preserve">  昭和59年 1984</t>
  </si>
  <si>
    <t xml:space="preserve">      60   1985</t>
  </si>
  <si>
    <t xml:space="preserve">      61   1986</t>
  </si>
  <si>
    <t xml:space="preserve">      62   1987</t>
  </si>
  <si>
    <t xml:space="preserve">      63   1988</t>
  </si>
  <si>
    <t xml:space="preserve">  平成元   1989</t>
  </si>
  <si>
    <t xml:space="preserve">       2   1990</t>
  </si>
  <si>
    <t xml:space="preserve">       3   1991</t>
  </si>
  <si>
    <t xml:space="preserve">       4   1992</t>
  </si>
  <si>
    <t xml:space="preserve">       5   1993</t>
  </si>
  <si>
    <t xml:space="preserve">       6   1994</t>
  </si>
  <si>
    <t xml:space="preserve">       7   1995</t>
  </si>
  <si>
    <t xml:space="preserve">       8   1996</t>
  </si>
  <si>
    <t xml:space="preserve">       9   1997</t>
  </si>
  <si>
    <t xml:space="preserve">      10   1998</t>
  </si>
  <si>
    <t xml:space="preserve">      11   1999</t>
  </si>
  <si>
    <t xml:space="preserve">    1999年  1月</t>
  </si>
  <si>
    <t xml:space="preserve">            2</t>
  </si>
  <si>
    <t xml:space="preserve">            3</t>
  </si>
  <si>
    <t xml:space="preserve">            4</t>
  </si>
  <si>
    <t xml:space="preserve">            5</t>
  </si>
  <si>
    <t xml:space="preserve">            6</t>
  </si>
  <si>
    <t xml:space="preserve">            7</t>
  </si>
  <si>
    <t xml:space="preserve">            8</t>
  </si>
  <si>
    <t xml:space="preserve">            9</t>
  </si>
  <si>
    <t xml:space="preserve">           10</t>
  </si>
  <si>
    <t xml:space="preserve">           11</t>
  </si>
  <si>
    <t xml:space="preserve">           12</t>
  </si>
  <si>
    <t>注）１日の平均売買高は東京市場の立会日数を基準に産出。</t>
  </si>
  <si>
    <t>注）公社債売買高は市場売買と店頭売買の合計。</t>
  </si>
  <si>
    <t>資料：日本証券業協会 大阪地区協会</t>
  </si>
  <si>
    <t>Ｎ-01 金融機関店舗数</t>
  </si>
  <si>
    <t>（証券会社は別表）</t>
  </si>
  <si>
    <t xml:space="preserve">     （ 3月末現在）</t>
  </si>
  <si>
    <t xml:space="preserve"> 1980</t>
  </si>
  <si>
    <t xml:space="preserve"> 1985</t>
  </si>
  <si>
    <t xml:space="preserve"> 1990</t>
  </si>
  <si>
    <t xml:space="preserve"> 1995</t>
  </si>
  <si>
    <t xml:space="preserve"> 1998</t>
  </si>
  <si>
    <t xml:space="preserve"> 1999</t>
  </si>
  <si>
    <t xml:space="preserve"> 2000</t>
  </si>
  <si>
    <t>昭和55年</t>
  </si>
  <si>
    <t>昭和60年</t>
  </si>
  <si>
    <t>平成 2年</t>
  </si>
  <si>
    <t>都市銀行</t>
  </si>
  <si>
    <t>支店</t>
  </si>
  <si>
    <t>出張所</t>
  </si>
  <si>
    <t>－</t>
    <phoneticPr fontId="4"/>
  </si>
  <si>
    <t>信託銀行</t>
  </si>
  <si>
    <t>本店</t>
  </si>
  <si>
    <t>第二地方銀行協会加盟行</t>
  </si>
  <si>
    <t>信用金庫</t>
  </si>
  <si>
    <t>信用組合</t>
  </si>
  <si>
    <t>労働金庫</t>
  </si>
  <si>
    <t>貸金業者(注1)</t>
    <rPh sb="5" eb="6">
      <t>チュウ</t>
    </rPh>
    <phoneticPr fontId="4"/>
  </si>
  <si>
    <t>抵当証券業者(注2)</t>
    <rPh sb="7" eb="8">
      <t>チュウ</t>
    </rPh>
    <phoneticPr fontId="4"/>
  </si>
  <si>
    <t>商工組合中央金庫</t>
  </si>
  <si>
    <t>国民生活金融公庫</t>
    <rPh sb="2" eb="4">
      <t>セイカツ</t>
    </rPh>
    <phoneticPr fontId="4"/>
  </si>
  <si>
    <t>中小企業金融公庫</t>
  </si>
  <si>
    <t>農林中央金庫</t>
  </si>
  <si>
    <t>信用農業協同組合連合会</t>
  </si>
  <si>
    <t>本所</t>
  </si>
  <si>
    <t>支所等</t>
  </si>
  <si>
    <t>農業協同組合</t>
  </si>
  <si>
    <t>支所</t>
  </si>
  <si>
    <t>信用漁業協同組合連合会</t>
  </si>
  <si>
    <t>漁業協同組合</t>
  </si>
  <si>
    <t>信用保証協会</t>
  </si>
  <si>
    <t>主たる事務所</t>
  </si>
  <si>
    <t>従たる事務所</t>
  </si>
  <si>
    <t>農業信用基金協会</t>
  </si>
  <si>
    <t>生命保険会社</t>
  </si>
  <si>
    <t>支店(支社)</t>
  </si>
  <si>
    <t>損害保険会社</t>
  </si>
  <si>
    <t>火災共済協同組合</t>
  </si>
  <si>
    <t>普通郵便局</t>
  </si>
  <si>
    <t>（注3）</t>
    <phoneticPr fontId="4"/>
  </si>
  <si>
    <t xml:space="preserve">  　 ┐ </t>
    <phoneticPr fontId="4"/>
  </si>
  <si>
    <t>特定郵便局</t>
  </si>
  <si>
    <t xml:space="preserve">  　 ├308</t>
    <phoneticPr fontId="4"/>
  </si>
  <si>
    <t xml:space="preserve">  　 ├314</t>
    <phoneticPr fontId="4"/>
  </si>
  <si>
    <t xml:space="preserve">  　 ├318</t>
    <phoneticPr fontId="4"/>
  </si>
  <si>
    <t>簡易郵便局</t>
  </si>
  <si>
    <t xml:space="preserve">  　 ┘</t>
    <phoneticPr fontId="4"/>
  </si>
  <si>
    <t>注1,2）貸金業者及び抵当証券業者は当局登録業者ベース。</t>
    <rPh sb="5" eb="6">
      <t>チンタイ</t>
    </rPh>
    <rPh sb="6" eb="7">
      <t>キン</t>
    </rPh>
    <rPh sb="7" eb="9">
      <t>ギョウシャ</t>
    </rPh>
    <rPh sb="9" eb="10">
      <t>オヨ</t>
    </rPh>
    <rPh sb="11" eb="13">
      <t>テイトウケン</t>
    </rPh>
    <rPh sb="13" eb="15">
      <t>ショウケン</t>
    </rPh>
    <rPh sb="15" eb="17">
      <t>ギョウシャ</t>
    </rPh>
    <rPh sb="18" eb="20">
      <t>トウキョク</t>
    </rPh>
    <rPh sb="20" eb="22">
      <t>トウロク</t>
    </rPh>
    <rPh sb="22" eb="24">
      <t>ギョウシャ</t>
    </rPh>
    <phoneticPr fontId="4"/>
  </si>
  <si>
    <t>注3）郵便局の分局，分室を除く。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</si>
</sst>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0" fontId="1" fillId="0" borderId="0"/>
  </cellStyleXfs>
  <cellXfs count="62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0" xfId="1" applyFont="1" applyAlignment="1" applyProtection="1">
      <alignment horizontal="righ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Protection="1"/>
    <xf numFmtId="37" fontId="1" fillId="0" borderId="0" xfId="1" applyFont="1" applyProtection="1"/>
    <xf numFmtId="37" fontId="1" fillId="0" borderId="0" xfId="1" applyFont="1" applyProtection="1">
      <protection locked="0"/>
    </xf>
    <xf numFmtId="37" fontId="3" fillId="0" borderId="2" xfId="1" applyFont="1" applyBorder="1" applyProtection="1"/>
    <xf numFmtId="37" fontId="3" fillId="0" borderId="0" xfId="1" applyFont="1" applyProtection="1"/>
    <xf numFmtId="37" fontId="3" fillId="0" borderId="0" xfId="1" applyFont="1" applyProtection="1">
      <protection locked="0"/>
    </xf>
    <xf numFmtId="37" fontId="1" fillId="0" borderId="5" xfId="1" applyFont="1" applyBorder="1"/>
    <xf numFmtId="37" fontId="1" fillId="0" borderId="2" xfId="1" applyFont="1" applyBorder="1" applyProtection="1">
      <protection locked="0"/>
    </xf>
    <xf numFmtId="37" fontId="1" fillId="0" borderId="0" xfId="1" applyFont="1" applyBorder="1" applyProtection="1">
      <protection locked="0"/>
    </xf>
    <xf numFmtId="37" fontId="1" fillId="0" borderId="0" xfId="1" applyFont="1" applyBorder="1"/>
    <xf numFmtId="37" fontId="3" fillId="0" borderId="2" xfId="1" applyFont="1" applyBorder="1" applyProtection="1">
      <protection locked="0"/>
    </xf>
    <xf numFmtId="37" fontId="3" fillId="0" borderId="1" xfId="1" applyFont="1" applyBorder="1" applyAlignment="1" applyProtection="1">
      <alignment horizontal="right"/>
    </xf>
    <xf numFmtId="37" fontId="1" fillId="0" borderId="1" xfId="1" applyFont="1" applyBorder="1" applyProtection="1"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6" xfId="1" applyFont="1" applyBorder="1" applyAlignment="1" applyProtection="1">
      <alignment horizontal="left"/>
    </xf>
    <xf numFmtId="37" fontId="1" fillId="0" borderId="6" xfId="1" applyFont="1" applyBorder="1" applyAlignment="1" applyProtection="1">
      <alignment horizontal="center"/>
    </xf>
    <xf numFmtId="37" fontId="1" fillId="0" borderId="7" xfId="1" applyFont="1" applyBorder="1" applyAlignment="1" applyProtection="1">
      <alignment horizontal="left"/>
    </xf>
    <xf numFmtId="37" fontId="1" fillId="0" borderId="7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  <protection locked="0"/>
    </xf>
    <xf numFmtId="37" fontId="1" fillId="0" borderId="1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right"/>
    </xf>
    <xf numFmtId="37" fontId="3" fillId="0" borderId="0" xfId="1" applyFont="1" applyBorder="1" applyAlignment="1" applyProtection="1">
      <alignment horizontal="left"/>
    </xf>
    <xf numFmtId="37" fontId="3" fillId="0" borderId="1" xfId="1" applyFont="1" applyBorder="1" applyProtection="1"/>
    <xf numFmtId="37" fontId="1" fillId="0" borderId="5" xfId="1" applyFont="1" applyBorder="1" applyProtection="1">
      <protection locked="0"/>
    </xf>
    <xf numFmtId="37" fontId="3" fillId="0" borderId="3" xfId="1" applyFont="1" applyBorder="1" applyProtection="1"/>
    <xf numFmtId="37" fontId="3" fillId="0" borderId="0" xfId="1" applyFont="1" applyBorder="1" applyProtection="1"/>
    <xf numFmtId="0" fontId="1" fillId="0" borderId="0" xfId="2" applyFont="1" applyAlignment="1" applyProtection="1">
      <alignment horizontal="left"/>
    </xf>
    <xf numFmtId="0" fontId="1" fillId="0" borderId="0" xfId="2" applyFont="1"/>
    <xf numFmtId="0" fontId="3" fillId="0" borderId="0" xfId="2" applyFont="1" applyAlignment="1" applyProtection="1">
      <alignment horizontal="left"/>
    </xf>
    <xf numFmtId="0" fontId="3" fillId="0" borderId="0" xfId="2" applyFont="1" applyProtection="1"/>
    <xf numFmtId="0" fontId="1" fillId="0" borderId="1" xfId="2" applyFont="1" applyBorder="1"/>
    <xf numFmtId="0" fontId="1" fillId="0" borderId="1" xfId="2" applyFont="1" applyBorder="1" applyAlignment="1" applyProtection="1">
      <alignment horizontal="left"/>
    </xf>
    <xf numFmtId="0" fontId="1" fillId="0" borderId="2" xfId="2" applyFont="1" applyBorder="1" applyAlignment="1" applyProtection="1">
      <alignment horizontal="center"/>
    </xf>
    <xf numFmtId="0" fontId="1" fillId="0" borderId="3" xfId="2" applyFont="1" applyBorder="1"/>
    <xf numFmtId="0" fontId="1" fillId="0" borderId="4" xfId="2" applyFont="1" applyBorder="1" applyAlignment="1" applyProtection="1">
      <alignment horizontal="right"/>
    </xf>
    <xf numFmtId="0" fontId="1" fillId="0" borderId="2" xfId="2" applyFont="1" applyBorder="1"/>
    <xf numFmtId="0" fontId="1" fillId="0" borderId="2" xfId="2" applyFont="1" applyBorder="1" applyProtection="1">
      <protection locked="0"/>
    </xf>
    <xf numFmtId="0" fontId="1" fillId="0" borderId="0" xfId="2" applyFont="1" applyProtection="1">
      <protection locked="0"/>
    </xf>
    <xf numFmtId="0" fontId="1" fillId="0" borderId="2" xfId="2" applyFont="1" applyBorder="1" applyAlignment="1" applyProtection="1">
      <alignment horizontal="right"/>
      <protection locked="0"/>
    </xf>
    <xf numFmtId="0" fontId="1" fillId="0" borderId="0" xfId="2" applyFont="1" applyAlignment="1" applyProtection="1">
      <alignment horizontal="right"/>
      <protection locked="0"/>
    </xf>
    <xf numFmtId="0" fontId="1" fillId="0" borderId="0" xfId="2" applyFont="1" applyProtection="1"/>
    <xf numFmtId="0" fontId="1" fillId="0" borderId="0" xfId="2" applyFont="1" applyAlignment="1">
      <alignment horizontal="right"/>
    </xf>
    <xf numFmtId="0" fontId="1" fillId="0" borderId="2" xfId="2" applyFont="1" applyBorder="1" applyAlignment="1" applyProtection="1">
      <alignment horizontal="left"/>
      <protection locked="0"/>
    </xf>
    <xf numFmtId="0" fontId="1" fillId="0" borderId="0" xfId="2" applyFont="1" applyBorder="1" applyAlignment="1" applyProtection="1">
      <alignment horizontal="left"/>
      <protection locked="0"/>
    </xf>
    <xf numFmtId="0" fontId="1" fillId="0" borderId="5" xfId="2" applyFont="1" applyBorder="1" applyProtection="1">
      <protection locked="0"/>
    </xf>
    <xf numFmtId="0" fontId="1" fillId="0" borderId="1" xfId="2" applyFont="1" applyBorder="1" applyProtection="1"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L68"/>
  <sheetViews>
    <sheetView showGridLines="0" tabSelected="1" topLeftCell="A4" zoomScale="75" workbookViewId="0"/>
  </sheetViews>
  <sheetFormatPr defaultColWidth="13.375" defaultRowHeight="17.25" x14ac:dyDescent="0.2"/>
  <cols>
    <col min="1" max="1" width="13.375" style="43" customWidth="1"/>
    <col min="2" max="2" width="12.125" style="43" customWidth="1"/>
    <col min="3" max="3" width="10.875" style="43" customWidth="1"/>
    <col min="4" max="5" width="8.375" style="43" customWidth="1"/>
    <col min="6" max="256" width="13.375" style="43"/>
    <col min="257" max="257" width="13.375" style="43" customWidth="1"/>
    <col min="258" max="258" width="12.125" style="43" customWidth="1"/>
    <col min="259" max="259" width="10.875" style="43" customWidth="1"/>
    <col min="260" max="261" width="8.375" style="43" customWidth="1"/>
    <col min="262" max="512" width="13.375" style="43"/>
    <col min="513" max="513" width="13.375" style="43" customWidth="1"/>
    <col min="514" max="514" width="12.125" style="43" customWidth="1"/>
    <col min="515" max="515" width="10.875" style="43" customWidth="1"/>
    <col min="516" max="517" width="8.375" style="43" customWidth="1"/>
    <col min="518" max="768" width="13.375" style="43"/>
    <col min="769" max="769" width="13.375" style="43" customWidth="1"/>
    <col min="770" max="770" width="12.125" style="43" customWidth="1"/>
    <col min="771" max="771" width="10.875" style="43" customWidth="1"/>
    <col min="772" max="773" width="8.375" style="43" customWidth="1"/>
    <col min="774" max="1024" width="13.375" style="43"/>
    <col min="1025" max="1025" width="13.375" style="43" customWidth="1"/>
    <col min="1026" max="1026" width="12.125" style="43" customWidth="1"/>
    <col min="1027" max="1027" width="10.875" style="43" customWidth="1"/>
    <col min="1028" max="1029" width="8.375" style="43" customWidth="1"/>
    <col min="1030" max="1280" width="13.375" style="43"/>
    <col min="1281" max="1281" width="13.375" style="43" customWidth="1"/>
    <col min="1282" max="1282" width="12.125" style="43" customWidth="1"/>
    <col min="1283" max="1283" width="10.875" style="43" customWidth="1"/>
    <col min="1284" max="1285" width="8.375" style="43" customWidth="1"/>
    <col min="1286" max="1536" width="13.375" style="43"/>
    <col min="1537" max="1537" width="13.375" style="43" customWidth="1"/>
    <col min="1538" max="1538" width="12.125" style="43" customWidth="1"/>
    <col min="1539" max="1539" width="10.875" style="43" customWidth="1"/>
    <col min="1540" max="1541" width="8.375" style="43" customWidth="1"/>
    <col min="1542" max="1792" width="13.375" style="43"/>
    <col min="1793" max="1793" width="13.375" style="43" customWidth="1"/>
    <col min="1794" max="1794" width="12.125" style="43" customWidth="1"/>
    <col min="1795" max="1795" width="10.875" style="43" customWidth="1"/>
    <col min="1796" max="1797" width="8.375" style="43" customWidth="1"/>
    <col min="1798" max="2048" width="13.375" style="43"/>
    <col min="2049" max="2049" width="13.375" style="43" customWidth="1"/>
    <col min="2050" max="2050" width="12.125" style="43" customWidth="1"/>
    <col min="2051" max="2051" width="10.875" style="43" customWidth="1"/>
    <col min="2052" max="2053" width="8.375" style="43" customWidth="1"/>
    <col min="2054" max="2304" width="13.375" style="43"/>
    <col min="2305" max="2305" width="13.375" style="43" customWidth="1"/>
    <col min="2306" max="2306" width="12.125" style="43" customWidth="1"/>
    <col min="2307" max="2307" width="10.875" style="43" customWidth="1"/>
    <col min="2308" max="2309" width="8.375" style="43" customWidth="1"/>
    <col min="2310" max="2560" width="13.375" style="43"/>
    <col min="2561" max="2561" width="13.375" style="43" customWidth="1"/>
    <col min="2562" max="2562" width="12.125" style="43" customWidth="1"/>
    <col min="2563" max="2563" width="10.875" style="43" customWidth="1"/>
    <col min="2564" max="2565" width="8.375" style="43" customWidth="1"/>
    <col min="2566" max="2816" width="13.375" style="43"/>
    <col min="2817" max="2817" width="13.375" style="43" customWidth="1"/>
    <col min="2818" max="2818" width="12.125" style="43" customWidth="1"/>
    <col min="2819" max="2819" width="10.875" style="43" customWidth="1"/>
    <col min="2820" max="2821" width="8.375" style="43" customWidth="1"/>
    <col min="2822" max="3072" width="13.375" style="43"/>
    <col min="3073" max="3073" width="13.375" style="43" customWidth="1"/>
    <col min="3074" max="3074" width="12.125" style="43" customWidth="1"/>
    <col min="3075" max="3075" width="10.875" style="43" customWidth="1"/>
    <col min="3076" max="3077" width="8.375" style="43" customWidth="1"/>
    <col min="3078" max="3328" width="13.375" style="43"/>
    <col min="3329" max="3329" width="13.375" style="43" customWidth="1"/>
    <col min="3330" max="3330" width="12.125" style="43" customWidth="1"/>
    <col min="3331" max="3331" width="10.875" style="43" customWidth="1"/>
    <col min="3332" max="3333" width="8.375" style="43" customWidth="1"/>
    <col min="3334" max="3584" width="13.375" style="43"/>
    <col min="3585" max="3585" width="13.375" style="43" customWidth="1"/>
    <col min="3586" max="3586" width="12.125" style="43" customWidth="1"/>
    <col min="3587" max="3587" width="10.875" style="43" customWidth="1"/>
    <col min="3588" max="3589" width="8.375" style="43" customWidth="1"/>
    <col min="3590" max="3840" width="13.375" style="43"/>
    <col min="3841" max="3841" width="13.375" style="43" customWidth="1"/>
    <col min="3842" max="3842" width="12.125" style="43" customWidth="1"/>
    <col min="3843" max="3843" width="10.875" style="43" customWidth="1"/>
    <col min="3844" max="3845" width="8.375" style="43" customWidth="1"/>
    <col min="3846" max="4096" width="13.375" style="43"/>
    <col min="4097" max="4097" width="13.375" style="43" customWidth="1"/>
    <col min="4098" max="4098" width="12.125" style="43" customWidth="1"/>
    <col min="4099" max="4099" width="10.875" style="43" customWidth="1"/>
    <col min="4100" max="4101" width="8.375" style="43" customWidth="1"/>
    <col min="4102" max="4352" width="13.375" style="43"/>
    <col min="4353" max="4353" width="13.375" style="43" customWidth="1"/>
    <col min="4354" max="4354" width="12.125" style="43" customWidth="1"/>
    <col min="4355" max="4355" width="10.875" style="43" customWidth="1"/>
    <col min="4356" max="4357" width="8.375" style="43" customWidth="1"/>
    <col min="4358" max="4608" width="13.375" style="43"/>
    <col min="4609" max="4609" width="13.375" style="43" customWidth="1"/>
    <col min="4610" max="4610" width="12.125" style="43" customWidth="1"/>
    <col min="4611" max="4611" width="10.875" style="43" customWidth="1"/>
    <col min="4612" max="4613" width="8.375" style="43" customWidth="1"/>
    <col min="4614" max="4864" width="13.375" style="43"/>
    <col min="4865" max="4865" width="13.375" style="43" customWidth="1"/>
    <col min="4866" max="4866" width="12.125" style="43" customWidth="1"/>
    <col min="4867" max="4867" width="10.875" style="43" customWidth="1"/>
    <col min="4868" max="4869" width="8.375" style="43" customWidth="1"/>
    <col min="4870" max="5120" width="13.375" style="43"/>
    <col min="5121" max="5121" width="13.375" style="43" customWidth="1"/>
    <col min="5122" max="5122" width="12.125" style="43" customWidth="1"/>
    <col min="5123" max="5123" width="10.875" style="43" customWidth="1"/>
    <col min="5124" max="5125" width="8.375" style="43" customWidth="1"/>
    <col min="5126" max="5376" width="13.375" style="43"/>
    <col min="5377" max="5377" width="13.375" style="43" customWidth="1"/>
    <col min="5378" max="5378" width="12.125" style="43" customWidth="1"/>
    <col min="5379" max="5379" width="10.875" style="43" customWidth="1"/>
    <col min="5380" max="5381" width="8.375" style="43" customWidth="1"/>
    <col min="5382" max="5632" width="13.375" style="43"/>
    <col min="5633" max="5633" width="13.375" style="43" customWidth="1"/>
    <col min="5634" max="5634" width="12.125" style="43" customWidth="1"/>
    <col min="5635" max="5635" width="10.875" style="43" customWidth="1"/>
    <col min="5636" max="5637" width="8.375" style="43" customWidth="1"/>
    <col min="5638" max="5888" width="13.375" style="43"/>
    <col min="5889" max="5889" width="13.375" style="43" customWidth="1"/>
    <col min="5890" max="5890" width="12.125" style="43" customWidth="1"/>
    <col min="5891" max="5891" width="10.875" style="43" customWidth="1"/>
    <col min="5892" max="5893" width="8.375" style="43" customWidth="1"/>
    <col min="5894" max="6144" width="13.375" style="43"/>
    <col min="6145" max="6145" width="13.375" style="43" customWidth="1"/>
    <col min="6146" max="6146" width="12.125" style="43" customWidth="1"/>
    <col min="6147" max="6147" width="10.875" style="43" customWidth="1"/>
    <col min="6148" max="6149" width="8.375" style="43" customWidth="1"/>
    <col min="6150" max="6400" width="13.375" style="43"/>
    <col min="6401" max="6401" width="13.375" style="43" customWidth="1"/>
    <col min="6402" max="6402" width="12.125" style="43" customWidth="1"/>
    <col min="6403" max="6403" width="10.875" style="43" customWidth="1"/>
    <col min="6404" max="6405" width="8.375" style="43" customWidth="1"/>
    <col min="6406" max="6656" width="13.375" style="43"/>
    <col min="6657" max="6657" width="13.375" style="43" customWidth="1"/>
    <col min="6658" max="6658" width="12.125" style="43" customWidth="1"/>
    <col min="6659" max="6659" width="10.875" style="43" customWidth="1"/>
    <col min="6660" max="6661" width="8.375" style="43" customWidth="1"/>
    <col min="6662" max="6912" width="13.375" style="43"/>
    <col min="6913" max="6913" width="13.375" style="43" customWidth="1"/>
    <col min="6914" max="6914" width="12.125" style="43" customWidth="1"/>
    <col min="6915" max="6915" width="10.875" style="43" customWidth="1"/>
    <col min="6916" max="6917" width="8.375" style="43" customWidth="1"/>
    <col min="6918" max="7168" width="13.375" style="43"/>
    <col min="7169" max="7169" width="13.375" style="43" customWidth="1"/>
    <col min="7170" max="7170" width="12.125" style="43" customWidth="1"/>
    <col min="7171" max="7171" width="10.875" style="43" customWidth="1"/>
    <col min="7172" max="7173" width="8.375" style="43" customWidth="1"/>
    <col min="7174" max="7424" width="13.375" style="43"/>
    <col min="7425" max="7425" width="13.375" style="43" customWidth="1"/>
    <col min="7426" max="7426" width="12.125" style="43" customWidth="1"/>
    <col min="7427" max="7427" width="10.875" style="43" customWidth="1"/>
    <col min="7428" max="7429" width="8.375" style="43" customWidth="1"/>
    <col min="7430" max="7680" width="13.375" style="43"/>
    <col min="7681" max="7681" width="13.375" style="43" customWidth="1"/>
    <col min="7682" max="7682" width="12.125" style="43" customWidth="1"/>
    <col min="7683" max="7683" width="10.875" style="43" customWidth="1"/>
    <col min="7684" max="7685" width="8.375" style="43" customWidth="1"/>
    <col min="7686" max="7936" width="13.375" style="43"/>
    <col min="7937" max="7937" width="13.375" style="43" customWidth="1"/>
    <col min="7938" max="7938" width="12.125" style="43" customWidth="1"/>
    <col min="7939" max="7939" width="10.875" style="43" customWidth="1"/>
    <col min="7940" max="7941" width="8.375" style="43" customWidth="1"/>
    <col min="7942" max="8192" width="13.375" style="43"/>
    <col min="8193" max="8193" width="13.375" style="43" customWidth="1"/>
    <col min="8194" max="8194" width="12.125" style="43" customWidth="1"/>
    <col min="8195" max="8195" width="10.875" style="43" customWidth="1"/>
    <col min="8196" max="8197" width="8.375" style="43" customWidth="1"/>
    <col min="8198" max="8448" width="13.375" style="43"/>
    <col min="8449" max="8449" width="13.375" style="43" customWidth="1"/>
    <col min="8450" max="8450" width="12.125" style="43" customWidth="1"/>
    <col min="8451" max="8451" width="10.875" style="43" customWidth="1"/>
    <col min="8452" max="8453" width="8.375" style="43" customWidth="1"/>
    <col min="8454" max="8704" width="13.375" style="43"/>
    <col min="8705" max="8705" width="13.375" style="43" customWidth="1"/>
    <col min="8706" max="8706" width="12.125" style="43" customWidth="1"/>
    <col min="8707" max="8707" width="10.875" style="43" customWidth="1"/>
    <col min="8708" max="8709" width="8.375" style="43" customWidth="1"/>
    <col min="8710" max="8960" width="13.375" style="43"/>
    <col min="8961" max="8961" width="13.375" style="43" customWidth="1"/>
    <col min="8962" max="8962" width="12.125" style="43" customWidth="1"/>
    <col min="8963" max="8963" width="10.875" style="43" customWidth="1"/>
    <col min="8964" max="8965" width="8.375" style="43" customWidth="1"/>
    <col min="8966" max="9216" width="13.375" style="43"/>
    <col min="9217" max="9217" width="13.375" style="43" customWidth="1"/>
    <col min="9218" max="9218" width="12.125" style="43" customWidth="1"/>
    <col min="9219" max="9219" width="10.875" style="43" customWidth="1"/>
    <col min="9220" max="9221" width="8.375" style="43" customWidth="1"/>
    <col min="9222" max="9472" width="13.375" style="43"/>
    <col min="9473" max="9473" width="13.375" style="43" customWidth="1"/>
    <col min="9474" max="9474" width="12.125" style="43" customWidth="1"/>
    <col min="9475" max="9475" width="10.875" style="43" customWidth="1"/>
    <col min="9476" max="9477" width="8.375" style="43" customWidth="1"/>
    <col min="9478" max="9728" width="13.375" style="43"/>
    <col min="9729" max="9729" width="13.375" style="43" customWidth="1"/>
    <col min="9730" max="9730" width="12.125" style="43" customWidth="1"/>
    <col min="9731" max="9731" width="10.875" style="43" customWidth="1"/>
    <col min="9732" max="9733" width="8.375" style="43" customWidth="1"/>
    <col min="9734" max="9984" width="13.375" style="43"/>
    <col min="9985" max="9985" width="13.375" style="43" customWidth="1"/>
    <col min="9986" max="9986" width="12.125" style="43" customWidth="1"/>
    <col min="9987" max="9987" width="10.875" style="43" customWidth="1"/>
    <col min="9988" max="9989" width="8.375" style="43" customWidth="1"/>
    <col min="9990" max="10240" width="13.375" style="43"/>
    <col min="10241" max="10241" width="13.375" style="43" customWidth="1"/>
    <col min="10242" max="10242" width="12.125" style="43" customWidth="1"/>
    <col min="10243" max="10243" width="10.875" style="43" customWidth="1"/>
    <col min="10244" max="10245" width="8.375" style="43" customWidth="1"/>
    <col min="10246" max="10496" width="13.375" style="43"/>
    <col min="10497" max="10497" width="13.375" style="43" customWidth="1"/>
    <col min="10498" max="10498" width="12.125" style="43" customWidth="1"/>
    <col min="10499" max="10499" width="10.875" style="43" customWidth="1"/>
    <col min="10500" max="10501" width="8.375" style="43" customWidth="1"/>
    <col min="10502" max="10752" width="13.375" style="43"/>
    <col min="10753" max="10753" width="13.375" style="43" customWidth="1"/>
    <col min="10754" max="10754" width="12.125" style="43" customWidth="1"/>
    <col min="10755" max="10755" width="10.875" style="43" customWidth="1"/>
    <col min="10756" max="10757" width="8.375" style="43" customWidth="1"/>
    <col min="10758" max="11008" width="13.375" style="43"/>
    <col min="11009" max="11009" width="13.375" style="43" customWidth="1"/>
    <col min="11010" max="11010" width="12.125" style="43" customWidth="1"/>
    <col min="11011" max="11011" width="10.875" style="43" customWidth="1"/>
    <col min="11012" max="11013" width="8.375" style="43" customWidth="1"/>
    <col min="11014" max="11264" width="13.375" style="43"/>
    <col min="11265" max="11265" width="13.375" style="43" customWidth="1"/>
    <col min="11266" max="11266" width="12.125" style="43" customWidth="1"/>
    <col min="11267" max="11267" width="10.875" style="43" customWidth="1"/>
    <col min="11268" max="11269" width="8.375" style="43" customWidth="1"/>
    <col min="11270" max="11520" width="13.375" style="43"/>
    <col min="11521" max="11521" width="13.375" style="43" customWidth="1"/>
    <col min="11522" max="11522" width="12.125" style="43" customWidth="1"/>
    <col min="11523" max="11523" width="10.875" style="43" customWidth="1"/>
    <col min="11524" max="11525" width="8.375" style="43" customWidth="1"/>
    <col min="11526" max="11776" width="13.375" style="43"/>
    <col min="11777" max="11777" width="13.375" style="43" customWidth="1"/>
    <col min="11778" max="11778" width="12.125" style="43" customWidth="1"/>
    <col min="11779" max="11779" width="10.875" style="43" customWidth="1"/>
    <col min="11780" max="11781" width="8.375" style="43" customWidth="1"/>
    <col min="11782" max="12032" width="13.375" style="43"/>
    <col min="12033" max="12033" width="13.375" style="43" customWidth="1"/>
    <col min="12034" max="12034" width="12.125" style="43" customWidth="1"/>
    <col min="12035" max="12035" width="10.875" style="43" customWidth="1"/>
    <col min="12036" max="12037" width="8.375" style="43" customWidth="1"/>
    <col min="12038" max="12288" width="13.375" style="43"/>
    <col min="12289" max="12289" width="13.375" style="43" customWidth="1"/>
    <col min="12290" max="12290" width="12.125" style="43" customWidth="1"/>
    <col min="12291" max="12291" width="10.875" style="43" customWidth="1"/>
    <col min="12292" max="12293" width="8.375" style="43" customWidth="1"/>
    <col min="12294" max="12544" width="13.375" style="43"/>
    <col min="12545" max="12545" width="13.375" style="43" customWidth="1"/>
    <col min="12546" max="12546" width="12.125" style="43" customWidth="1"/>
    <col min="12547" max="12547" width="10.875" style="43" customWidth="1"/>
    <col min="12548" max="12549" width="8.375" style="43" customWidth="1"/>
    <col min="12550" max="12800" width="13.375" style="43"/>
    <col min="12801" max="12801" width="13.375" style="43" customWidth="1"/>
    <col min="12802" max="12802" width="12.125" style="43" customWidth="1"/>
    <col min="12803" max="12803" width="10.875" style="43" customWidth="1"/>
    <col min="12804" max="12805" width="8.375" style="43" customWidth="1"/>
    <col min="12806" max="13056" width="13.375" style="43"/>
    <col min="13057" max="13057" width="13.375" style="43" customWidth="1"/>
    <col min="13058" max="13058" width="12.125" style="43" customWidth="1"/>
    <col min="13059" max="13059" width="10.875" style="43" customWidth="1"/>
    <col min="13060" max="13061" width="8.375" style="43" customWidth="1"/>
    <col min="13062" max="13312" width="13.375" style="43"/>
    <col min="13313" max="13313" width="13.375" style="43" customWidth="1"/>
    <col min="13314" max="13314" width="12.125" style="43" customWidth="1"/>
    <col min="13315" max="13315" width="10.875" style="43" customWidth="1"/>
    <col min="13316" max="13317" width="8.375" style="43" customWidth="1"/>
    <col min="13318" max="13568" width="13.375" style="43"/>
    <col min="13569" max="13569" width="13.375" style="43" customWidth="1"/>
    <col min="13570" max="13570" width="12.125" style="43" customWidth="1"/>
    <col min="13571" max="13571" width="10.875" style="43" customWidth="1"/>
    <col min="13572" max="13573" width="8.375" style="43" customWidth="1"/>
    <col min="13574" max="13824" width="13.375" style="43"/>
    <col min="13825" max="13825" width="13.375" style="43" customWidth="1"/>
    <col min="13826" max="13826" width="12.125" style="43" customWidth="1"/>
    <col min="13827" max="13827" width="10.875" style="43" customWidth="1"/>
    <col min="13828" max="13829" width="8.375" style="43" customWidth="1"/>
    <col min="13830" max="14080" width="13.375" style="43"/>
    <col min="14081" max="14081" width="13.375" style="43" customWidth="1"/>
    <col min="14082" max="14082" width="12.125" style="43" customWidth="1"/>
    <col min="14083" max="14083" width="10.875" style="43" customWidth="1"/>
    <col min="14084" max="14085" width="8.375" style="43" customWidth="1"/>
    <col min="14086" max="14336" width="13.375" style="43"/>
    <col min="14337" max="14337" width="13.375" style="43" customWidth="1"/>
    <col min="14338" max="14338" width="12.125" style="43" customWidth="1"/>
    <col min="14339" max="14339" width="10.875" style="43" customWidth="1"/>
    <col min="14340" max="14341" width="8.375" style="43" customWidth="1"/>
    <col min="14342" max="14592" width="13.375" style="43"/>
    <col min="14593" max="14593" width="13.375" style="43" customWidth="1"/>
    <col min="14594" max="14594" width="12.125" style="43" customWidth="1"/>
    <col min="14595" max="14595" width="10.875" style="43" customWidth="1"/>
    <col min="14596" max="14597" width="8.375" style="43" customWidth="1"/>
    <col min="14598" max="14848" width="13.375" style="43"/>
    <col min="14849" max="14849" width="13.375" style="43" customWidth="1"/>
    <col min="14850" max="14850" width="12.125" style="43" customWidth="1"/>
    <col min="14851" max="14851" width="10.875" style="43" customWidth="1"/>
    <col min="14852" max="14853" width="8.375" style="43" customWidth="1"/>
    <col min="14854" max="15104" width="13.375" style="43"/>
    <col min="15105" max="15105" width="13.375" style="43" customWidth="1"/>
    <col min="15106" max="15106" width="12.125" style="43" customWidth="1"/>
    <col min="15107" max="15107" width="10.875" style="43" customWidth="1"/>
    <col min="15108" max="15109" width="8.375" style="43" customWidth="1"/>
    <col min="15110" max="15360" width="13.375" style="43"/>
    <col min="15361" max="15361" width="13.375" style="43" customWidth="1"/>
    <col min="15362" max="15362" width="12.125" style="43" customWidth="1"/>
    <col min="15363" max="15363" width="10.875" style="43" customWidth="1"/>
    <col min="15364" max="15365" width="8.375" style="43" customWidth="1"/>
    <col min="15366" max="15616" width="13.375" style="43"/>
    <col min="15617" max="15617" width="13.375" style="43" customWidth="1"/>
    <col min="15618" max="15618" width="12.125" style="43" customWidth="1"/>
    <col min="15619" max="15619" width="10.875" style="43" customWidth="1"/>
    <col min="15620" max="15621" width="8.375" style="43" customWidth="1"/>
    <col min="15622" max="15872" width="13.375" style="43"/>
    <col min="15873" max="15873" width="13.375" style="43" customWidth="1"/>
    <col min="15874" max="15874" width="12.125" style="43" customWidth="1"/>
    <col min="15875" max="15875" width="10.875" style="43" customWidth="1"/>
    <col min="15876" max="15877" width="8.375" style="43" customWidth="1"/>
    <col min="15878" max="16128" width="13.375" style="43"/>
    <col min="16129" max="16129" width="13.375" style="43" customWidth="1"/>
    <col min="16130" max="16130" width="12.125" style="43" customWidth="1"/>
    <col min="16131" max="16131" width="10.875" style="43" customWidth="1"/>
    <col min="16132" max="16133" width="8.375" style="43" customWidth="1"/>
    <col min="16134" max="16384" width="13.375" style="43"/>
  </cols>
  <sheetData>
    <row r="1" spans="1:12" x14ac:dyDescent="0.2">
      <c r="A1" s="42"/>
    </row>
    <row r="6" spans="1:12" x14ac:dyDescent="0.2">
      <c r="G6" s="44" t="s">
        <v>336</v>
      </c>
      <c r="H6" s="45"/>
      <c r="I6" s="42" t="s">
        <v>337</v>
      </c>
    </row>
    <row r="7" spans="1:12" ht="18" thickBot="1" x14ac:dyDescent="0.25">
      <c r="B7" s="46"/>
      <c r="C7" s="46"/>
      <c r="D7" s="46"/>
      <c r="E7" s="46"/>
      <c r="F7" s="46"/>
      <c r="G7" s="47" t="s">
        <v>338</v>
      </c>
      <c r="H7" s="46"/>
      <c r="I7" s="46"/>
      <c r="J7" s="46"/>
      <c r="K7" s="46"/>
      <c r="L7" s="46"/>
    </row>
    <row r="8" spans="1:12" x14ac:dyDescent="0.2">
      <c r="F8" s="48" t="s">
        <v>339</v>
      </c>
      <c r="G8" s="48" t="s">
        <v>340</v>
      </c>
      <c r="H8" s="48" t="s">
        <v>341</v>
      </c>
      <c r="I8" s="48" t="s">
        <v>342</v>
      </c>
      <c r="J8" s="48" t="s">
        <v>343</v>
      </c>
      <c r="K8" s="48" t="s">
        <v>344</v>
      </c>
      <c r="L8" s="48" t="s">
        <v>345</v>
      </c>
    </row>
    <row r="9" spans="1:12" x14ac:dyDescent="0.2">
      <c r="B9" s="49"/>
      <c r="C9" s="49"/>
      <c r="D9" s="49"/>
      <c r="E9" s="49"/>
      <c r="F9" s="50" t="s">
        <v>346</v>
      </c>
      <c r="G9" s="50" t="s">
        <v>347</v>
      </c>
      <c r="H9" s="50" t="s">
        <v>348</v>
      </c>
      <c r="I9" s="50" t="s">
        <v>148</v>
      </c>
      <c r="J9" s="50" t="s">
        <v>151</v>
      </c>
      <c r="K9" s="50" t="s">
        <v>152</v>
      </c>
      <c r="L9" s="50" t="s">
        <v>153</v>
      </c>
    </row>
    <row r="10" spans="1:12" x14ac:dyDescent="0.2">
      <c r="F10" s="51"/>
    </row>
    <row r="11" spans="1:12" x14ac:dyDescent="0.2">
      <c r="B11" s="42" t="s">
        <v>349</v>
      </c>
      <c r="D11" s="42" t="s">
        <v>350</v>
      </c>
      <c r="F11" s="52">
        <v>8</v>
      </c>
      <c r="G11" s="53">
        <v>8</v>
      </c>
      <c r="H11" s="53">
        <v>8</v>
      </c>
      <c r="I11" s="53">
        <v>6</v>
      </c>
      <c r="J11" s="53">
        <v>6</v>
      </c>
      <c r="K11" s="53">
        <v>6</v>
      </c>
      <c r="L11" s="53">
        <v>6</v>
      </c>
    </row>
    <row r="12" spans="1:12" x14ac:dyDescent="0.2">
      <c r="D12" s="42" t="s">
        <v>351</v>
      </c>
      <c r="F12" s="54" t="s">
        <v>352</v>
      </c>
      <c r="G12" s="55" t="s">
        <v>352</v>
      </c>
      <c r="H12" s="53">
        <v>1</v>
      </c>
      <c r="I12" s="53">
        <v>1</v>
      </c>
      <c r="J12" s="53">
        <v>1</v>
      </c>
      <c r="K12" s="55" t="s">
        <v>352</v>
      </c>
      <c r="L12" s="55" t="s">
        <v>352</v>
      </c>
    </row>
    <row r="13" spans="1:12" x14ac:dyDescent="0.2">
      <c r="B13" s="42" t="s">
        <v>353</v>
      </c>
      <c r="D13" s="42" t="s">
        <v>350</v>
      </c>
      <c r="F13" s="52">
        <v>2</v>
      </c>
      <c r="G13" s="53">
        <v>2</v>
      </c>
      <c r="H13" s="53">
        <v>2</v>
      </c>
      <c r="I13" s="53">
        <v>2</v>
      </c>
      <c r="J13" s="53">
        <v>2</v>
      </c>
      <c r="K13" s="53">
        <v>2</v>
      </c>
      <c r="L13" s="53">
        <v>2</v>
      </c>
    </row>
    <row r="14" spans="1:12" x14ac:dyDescent="0.2">
      <c r="F14" s="51"/>
      <c r="K14" s="53"/>
      <c r="L14" s="53"/>
    </row>
    <row r="15" spans="1:12" x14ac:dyDescent="0.2">
      <c r="B15" s="42" t="s">
        <v>62</v>
      </c>
      <c r="D15" s="42" t="s">
        <v>354</v>
      </c>
      <c r="F15" s="52">
        <v>1</v>
      </c>
      <c r="G15" s="53">
        <v>1</v>
      </c>
      <c r="H15" s="53">
        <v>1</v>
      </c>
      <c r="I15" s="53">
        <v>1</v>
      </c>
      <c r="J15" s="53">
        <v>1</v>
      </c>
      <c r="K15" s="53">
        <v>1</v>
      </c>
      <c r="L15" s="53">
        <v>1</v>
      </c>
    </row>
    <row r="16" spans="1:12" x14ac:dyDescent="0.2">
      <c r="D16" s="42" t="s">
        <v>350</v>
      </c>
      <c r="F16" s="52">
        <v>62</v>
      </c>
      <c r="G16" s="53">
        <v>68</v>
      </c>
      <c r="H16" s="53">
        <v>70</v>
      </c>
      <c r="I16" s="53">
        <v>75</v>
      </c>
      <c r="J16" s="53">
        <v>71</v>
      </c>
      <c r="K16" s="53">
        <v>71</v>
      </c>
      <c r="L16" s="53">
        <v>72</v>
      </c>
    </row>
    <row r="17" spans="2:12" x14ac:dyDescent="0.2">
      <c r="D17" s="42" t="s">
        <v>351</v>
      </c>
      <c r="F17" s="52">
        <v>1</v>
      </c>
      <c r="G17" s="53">
        <v>3</v>
      </c>
      <c r="H17" s="53">
        <v>6</v>
      </c>
      <c r="I17" s="53">
        <v>8</v>
      </c>
      <c r="J17" s="53">
        <v>10</v>
      </c>
      <c r="K17" s="53">
        <v>11</v>
      </c>
      <c r="L17" s="53">
        <v>12</v>
      </c>
    </row>
    <row r="18" spans="2:12" x14ac:dyDescent="0.2">
      <c r="F18" s="52"/>
      <c r="G18" s="53"/>
      <c r="H18" s="53"/>
      <c r="I18" s="53"/>
      <c r="J18" s="53"/>
      <c r="K18" s="53"/>
      <c r="L18" s="53"/>
    </row>
    <row r="19" spans="2:12" x14ac:dyDescent="0.2">
      <c r="B19" s="42" t="s">
        <v>355</v>
      </c>
      <c r="E19" s="42" t="s">
        <v>354</v>
      </c>
      <c r="F19" s="52">
        <v>2</v>
      </c>
      <c r="G19" s="53">
        <v>2</v>
      </c>
      <c r="H19" s="53">
        <v>2</v>
      </c>
      <c r="I19" s="53">
        <v>2</v>
      </c>
      <c r="J19" s="53">
        <v>1</v>
      </c>
      <c r="K19" s="53">
        <v>1</v>
      </c>
      <c r="L19" s="53">
        <v>1</v>
      </c>
    </row>
    <row r="20" spans="2:12" x14ac:dyDescent="0.2">
      <c r="B20" s="42"/>
      <c r="E20" s="42" t="s">
        <v>350</v>
      </c>
      <c r="F20" s="52">
        <v>62</v>
      </c>
      <c r="G20" s="53">
        <v>69</v>
      </c>
      <c r="H20" s="53">
        <v>72</v>
      </c>
      <c r="I20" s="53">
        <v>68</v>
      </c>
      <c r="J20" s="53">
        <v>34</v>
      </c>
      <c r="K20" s="53">
        <v>34</v>
      </c>
      <c r="L20" s="53">
        <v>40</v>
      </c>
    </row>
    <row r="21" spans="2:12" x14ac:dyDescent="0.2">
      <c r="E21" s="42" t="s">
        <v>351</v>
      </c>
      <c r="F21" s="52">
        <v>1</v>
      </c>
      <c r="G21" s="53">
        <v>1</v>
      </c>
      <c r="H21" s="53">
        <v>2</v>
      </c>
      <c r="I21" s="53">
        <v>8</v>
      </c>
      <c r="J21" s="53">
        <v>6</v>
      </c>
      <c r="K21" s="53">
        <v>6</v>
      </c>
      <c r="L21" s="53">
        <v>5</v>
      </c>
    </row>
    <row r="22" spans="2:12" x14ac:dyDescent="0.2">
      <c r="F22" s="52"/>
      <c r="G22" s="53"/>
      <c r="H22" s="53"/>
      <c r="I22" s="53"/>
      <c r="J22" s="53"/>
      <c r="K22" s="53"/>
      <c r="L22" s="53"/>
    </row>
    <row r="23" spans="2:12" x14ac:dyDescent="0.2">
      <c r="B23" s="42" t="s">
        <v>356</v>
      </c>
      <c r="D23" s="42" t="s">
        <v>354</v>
      </c>
      <c r="F23" s="52">
        <v>5</v>
      </c>
      <c r="G23" s="53">
        <v>5</v>
      </c>
      <c r="H23" s="53">
        <v>5</v>
      </c>
      <c r="I23" s="53">
        <v>3</v>
      </c>
      <c r="J23" s="53">
        <v>3</v>
      </c>
      <c r="K23" s="53">
        <v>3</v>
      </c>
      <c r="L23" s="53">
        <v>3</v>
      </c>
    </row>
    <row r="24" spans="2:12" x14ac:dyDescent="0.2">
      <c r="D24" s="42" t="s">
        <v>350</v>
      </c>
      <c r="F24" s="52">
        <v>36</v>
      </c>
      <c r="G24" s="53">
        <v>51</v>
      </c>
      <c r="H24" s="53">
        <v>61</v>
      </c>
      <c r="I24" s="53">
        <v>59</v>
      </c>
      <c r="J24" s="53">
        <v>58</v>
      </c>
      <c r="K24" s="53">
        <v>55</v>
      </c>
      <c r="L24" s="53">
        <v>55</v>
      </c>
    </row>
    <row r="25" spans="2:12" x14ac:dyDescent="0.2">
      <c r="D25" s="42" t="s">
        <v>351</v>
      </c>
      <c r="F25" s="54" t="s">
        <v>352</v>
      </c>
      <c r="G25" s="55" t="s">
        <v>352</v>
      </c>
      <c r="H25" s="55" t="s">
        <v>352</v>
      </c>
      <c r="I25" s="55" t="s">
        <v>352</v>
      </c>
      <c r="J25" s="55" t="s">
        <v>352</v>
      </c>
      <c r="K25" s="56">
        <v>1</v>
      </c>
      <c r="L25" s="57" t="s">
        <v>352</v>
      </c>
    </row>
    <row r="26" spans="2:12" x14ac:dyDescent="0.2">
      <c r="F26" s="52"/>
      <c r="G26" s="53"/>
      <c r="H26" s="53"/>
      <c r="I26" s="53"/>
      <c r="J26" s="53"/>
      <c r="K26" s="53"/>
      <c r="L26" s="53"/>
    </row>
    <row r="27" spans="2:12" x14ac:dyDescent="0.2">
      <c r="B27" s="42" t="s">
        <v>357</v>
      </c>
      <c r="D27" s="42" t="s">
        <v>354</v>
      </c>
      <c r="F27" s="52">
        <v>6</v>
      </c>
      <c r="G27" s="53">
        <v>6</v>
      </c>
      <c r="H27" s="53">
        <v>5</v>
      </c>
      <c r="I27" s="53">
        <v>4</v>
      </c>
      <c r="J27" s="53">
        <v>4</v>
      </c>
      <c r="K27" s="53">
        <v>3</v>
      </c>
      <c r="L27" s="53">
        <v>1</v>
      </c>
    </row>
    <row r="28" spans="2:12" x14ac:dyDescent="0.2">
      <c r="D28" s="42" t="s">
        <v>350</v>
      </c>
      <c r="F28" s="52">
        <v>45</v>
      </c>
      <c r="G28" s="53">
        <v>48</v>
      </c>
      <c r="H28" s="53">
        <v>49</v>
      </c>
      <c r="I28" s="53">
        <v>44</v>
      </c>
      <c r="J28" s="53">
        <v>36</v>
      </c>
      <c r="K28" s="53">
        <v>38</v>
      </c>
      <c r="L28" s="53">
        <v>3</v>
      </c>
    </row>
    <row r="29" spans="2:12" x14ac:dyDescent="0.2">
      <c r="D29" s="42" t="s">
        <v>351</v>
      </c>
      <c r="F29" s="52">
        <v>3</v>
      </c>
      <c r="G29" s="53">
        <v>4</v>
      </c>
      <c r="H29" s="53">
        <v>3</v>
      </c>
      <c r="I29" s="55" t="s">
        <v>352</v>
      </c>
      <c r="J29" s="53">
        <v>2</v>
      </c>
      <c r="K29" s="53">
        <v>2</v>
      </c>
      <c r="L29" s="55" t="s">
        <v>352</v>
      </c>
    </row>
    <row r="30" spans="2:12" x14ac:dyDescent="0.2">
      <c r="F30" s="51"/>
      <c r="K30" s="53"/>
      <c r="L30" s="53"/>
    </row>
    <row r="31" spans="2:12" x14ac:dyDescent="0.2">
      <c r="B31" s="42" t="s">
        <v>358</v>
      </c>
      <c r="D31" s="42" t="s">
        <v>354</v>
      </c>
      <c r="F31" s="52">
        <v>1</v>
      </c>
      <c r="G31" s="53">
        <v>1</v>
      </c>
      <c r="H31" s="53">
        <v>1</v>
      </c>
      <c r="I31" s="53">
        <v>1</v>
      </c>
      <c r="J31" s="53">
        <v>1</v>
      </c>
      <c r="K31" s="55" t="s">
        <v>352</v>
      </c>
      <c r="L31" s="55" t="s">
        <v>352</v>
      </c>
    </row>
    <row r="32" spans="2:12" x14ac:dyDescent="0.2">
      <c r="D32" s="42" t="s">
        <v>350</v>
      </c>
      <c r="F32" s="52">
        <v>7</v>
      </c>
      <c r="G32" s="53">
        <v>7</v>
      </c>
      <c r="H32" s="53">
        <v>7</v>
      </c>
      <c r="I32" s="53">
        <v>9</v>
      </c>
      <c r="J32" s="53">
        <v>9</v>
      </c>
      <c r="K32" s="53">
        <v>10</v>
      </c>
      <c r="L32" s="53">
        <v>10</v>
      </c>
    </row>
    <row r="33" spans="2:12" x14ac:dyDescent="0.2">
      <c r="D33" s="42" t="s">
        <v>351</v>
      </c>
      <c r="F33" s="54" t="s">
        <v>352</v>
      </c>
      <c r="G33" s="53">
        <v>2</v>
      </c>
      <c r="H33" s="53">
        <v>2</v>
      </c>
      <c r="I33" s="55" t="s">
        <v>352</v>
      </c>
      <c r="J33" s="55" t="s">
        <v>352</v>
      </c>
      <c r="K33" s="55" t="s">
        <v>352</v>
      </c>
      <c r="L33" s="55" t="s">
        <v>352</v>
      </c>
    </row>
    <row r="34" spans="2:12" x14ac:dyDescent="0.2">
      <c r="F34" s="52"/>
      <c r="G34" s="53"/>
      <c r="H34" s="53"/>
      <c r="I34" s="53"/>
      <c r="J34" s="53"/>
      <c r="K34" s="53"/>
      <c r="L34" s="53"/>
    </row>
    <row r="35" spans="2:12" x14ac:dyDescent="0.2">
      <c r="B35" s="42" t="s">
        <v>359</v>
      </c>
      <c r="E35" s="42" t="s">
        <v>354</v>
      </c>
      <c r="F35" s="54" t="s">
        <v>352</v>
      </c>
      <c r="G35" s="53">
        <v>5</v>
      </c>
      <c r="H35" s="53">
        <v>6</v>
      </c>
      <c r="I35" s="53">
        <v>9</v>
      </c>
      <c r="J35" s="53">
        <v>6</v>
      </c>
      <c r="K35" s="53">
        <v>322</v>
      </c>
      <c r="L35" s="53">
        <v>8</v>
      </c>
    </row>
    <row r="36" spans="2:12" x14ac:dyDescent="0.2">
      <c r="B36" s="42" t="s">
        <v>360</v>
      </c>
      <c r="E36" s="42" t="s">
        <v>354</v>
      </c>
      <c r="F36" s="54" t="s">
        <v>352</v>
      </c>
      <c r="G36" s="55" t="s">
        <v>352</v>
      </c>
      <c r="H36" s="53">
        <v>1</v>
      </c>
      <c r="I36" s="53">
        <v>1</v>
      </c>
      <c r="J36" s="55" t="s">
        <v>352</v>
      </c>
      <c r="K36" s="55" t="s">
        <v>352</v>
      </c>
      <c r="L36" s="55" t="s">
        <v>352</v>
      </c>
    </row>
    <row r="37" spans="2:12" x14ac:dyDescent="0.2">
      <c r="F37" s="51"/>
      <c r="K37" s="53"/>
      <c r="L37" s="55"/>
    </row>
    <row r="38" spans="2:12" x14ac:dyDescent="0.2">
      <c r="B38" s="42" t="s">
        <v>361</v>
      </c>
      <c r="D38" s="42" t="s">
        <v>350</v>
      </c>
      <c r="F38" s="52">
        <v>1</v>
      </c>
      <c r="G38" s="53">
        <v>1</v>
      </c>
      <c r="H38" s="53">
        <v>1</v>
      </c>
      <c r="I38" s="53">
        <v>1</v>
      </c>
      <c r="J38" s="53">
        <v>1</v>
      </c>
      <c r="K38" s="53">
        <v>1</v>
      </c>
      <c r="L38" s="53">
        <v>1</v>
      </c>
    </row>
    <row r="39" spans="2:12" x14ac:dyDescent="0.2">
      <c r="B39" s="42" t="s">
        <v>362</v>
      </c>
      <c r="D39" s="42" t="s">
        <v>350</v>
      </c>
      <c r="F39" s="52">
        <v>2</v>
      </c>
      <c r="G39" s="53">
        <v>2</v>
      </c>
      <c r="H39" s="53">
        <v>2</v>
      </c>
      <c r="I39" s="53">
        <v>2</v>
      </c>
      <c r="J39" s="53">
        <v>2</v>
      </c>
      <c r="K39" s="53">
        <v>2</v>
      </c>
      <c r="L39" s="53">
        <v>2</v>
      </c>
    </row>
    <row r="40" spans="2:12" x14ac:dyDescent="0.2">
      <c r="B40" s="42" t="s">
        <v>363</v>
      </c>
      <c r="D40" s="42" t="s">
        <v>350</v>
      </c>
      <c r="F40" s="52">
        <v>1</v>
      </c>
      <c r="G40" s="53">
        <v>1</v>
      </c>
      <c r="H40" s="53">
        <v>1</v>
      </c>
      <c r="I40" s="53">
        <v>1</v>
      </c>
      <c r="J40" s="53">
        <v>1</v>
      </c>
      <c r="K40" s="53">
        <v>1</v>
      </c>
      <c r="L40" s="53">
        <v>1</v>
      </c>
    </row>
    <row r="41" spans="2:12" x14ac:dyDescent="0.2">
      <c r="B41" s="42" t="s">
        <v>364</v>
      </c>
      <c r="D41" s="42" t="s">
        <v>350</v>
      </c>
      <c r="F41" s="52">
        <v>1</v>
      </c>
      <c r="G41" s="53">
        <v>1</v>
      </c>
      <c r="H41" s="53">
        <v>1</v>
      </c>
      <c r="I41" s="53">
        <v>1</v>
      </c>
      <c r="J41" s="53">
        <v>1</v>
      </c>
      <c r="K41" s="53">
        <v>1</v>
      </c>
      <c r="L41" s="53">
        <v>1</v>
      </c>
    </row>
    <row r="42" spans="2:12" x14ac:dyDescent="0.2">
      <c r="F42" s="52"/>
      <c r="G42" s="53"/>
      <c r="H42" s="53"/>
      <c r="I42" s="53"/>
      <c r="J42" s="53"/>
      <c r="K42" s="53"/>
      <c r="L42" s="53"/>
    </row>
    <row r="43" spans="2:12" x14ac:dyDescent="0.2">
      <c r="B43" s="42" t="s">
        <v>365</v>
      </c>
      <c r="E43" s="42" t="s">
        <v>366</v>
      </c>
      <c r="F43" s="52">
        <v>1</v>
      </c>
      <c r="G43" s="53">
        <v>1</v>
      </c>
      <c r="H43" s="53">
        <v>1</v>
      </c>
      <c r="I43" s="53">
        <v>1</v>
      </c>
      <c r="J43" s="53">
        <v>1</v>
      </c>
      <c r="K43" s="53">
        <v>1</v>
      </c>
      <c r="L43" s="53">
        <v>1</v>
      </c>
    </row>
    <row r="44" spans="2:12" x14ac:dyDescent="0.2">
      <c r="E44" s="42" t="s">
        <v>367</v>
      </c>
      <c r="F44" s="52">
        <v>7</v>
      </c>
      <c r="G44" s="53">
        <v>7</v>
      </c>
      <c r="H44" s="53">
        <v>7</v>
      </c>
      <c r="I44" s="53">
        <v>6</v>
      </c>
      <c r="J44" s="53">
        <v>3</v>
      </c>
      <c r="K44" s="55" t="s">
        <v>352</v>
      </c>
      <c r="L44" s="53">
        <v>3</v>
      </c>
    </row>
    <row r="45" spans="2:12" x14ac:dyDescent="0.2">
      <c r="B45" s="42" t="s">
        <v>368</v>
      </c>
      <c r="D45" s="42" t="s">
        <v>366</v>
      </c>
      <c r="F45" s="52">
        <v>51</v>
      </c>
      <c r="G45" s="53">
        <v>51</v>
      </c>
      <c r="H45" s="53">
        <v>51</v>
      </c>
      <c r="I45" s="53">
        <v>42</v>
      </c>
      <c r="J45" s="53">
        <v>41</v>
      </c>
      <c r="K45" s="53">
        <v>33</v>
      </c>
      <c r="L45" s="53">
        <v>24</v>
      </c>
    </row>
    <row r="46" spans="2:12" x14ac:dyDescent="0.2">
      <c r="D46" s="42" t="s">
        <v>369</v>
      </c>
      <c r="F46" s="52">
        <v>280</v>
      </c>
      <c r="G46" s="53">
        <v>213</v>
      </c>
      <c r="H46" s="53">
        <v>226</v>
      </c>
      <c r="I46" s="53">
        <f>257-42</f>
        <v>215</v>
      </c>
      <c r="J46" s="53">
        <v>211</v>
      </c>
      <c r="K46" s="53">
        <v>208</v>
      </c>
      <c r="L46" s="53">
        <v>198</v>
      </c>
    </row>
    <row r="47" spans="2:12" x14ac:dyDescent="0.2">
      <c r="F47" s="52"/>
      <c r="G47" s="53"/>
      <c r="H47" s="53"/>
      <c r="I47" s="53"/>
      <c r="J47" s="53"/>
      <c r="K47" s="53"/>
      <c r="L47" s="53"/>
    </row>
    <row r="48" spans="2:12" x14ac:dyDescent="0.2">
      <c r="B48" s="42" t="s">
        <v>370</v>
      </c>
      <c r="E48" s="42" t="s">
        <v>366</v>
      </c>
      <c r="F48" s="52">
        <v>1</v>
      </c>
      <c r="G48" s="53">
        <v>1</v>
      </c>
      <c r="H48" s="53">
        <v>1</v>
      </c>
      <c r="I48" s="53">
        <v>1</v>
      </c>
      <c r="J48" s="53">
        <v>1</v>
      </c>
      <c r="K48" s="53">
        <v>1</v>
      </c>
      <c r="L48" s="53">
        <v>1</v>
      </c>
    </row>
    <row r="49" spans="2:12" x14ac:dyDescent="0.2">
      <c r="E49" s="42" t="s">
        <v>367</v>
      </c>
      <c r="F49" s="52">
        <v>4</v>
      </c>
      <c r="G49" s="53">
        <v>4</v>
      </c>
      <c r="H49" s="53">
        <v>4</v>
      </c>
      <c r="I49" s="53">
        <v>4</v>
      </c>
      <c r="J49" s="53">
        <v>7</v>
      </c>
      <c r="K49" s="53">
        <v>5</v>
      </c>
      <c r="L49" s="53">
        <v>5</v>
      </c>
    </row>
    <row r="50" spans="2:12" x14ac:dyDescent="0.2">
      <c r="B50" s="42" t="s">
        <v>371</v>
      </c>
      <c r="D50" s="42" t="s">
        <v>366</v>
      </c>
      <c r="F50" s="52">
        <v>41</v>
      </c>
      <c r="G50" s="53">
        <v>45</v>
      </c>
      <c r="H50" s="53">
        <v>41</v>
      </c>
      <c r="I50" s="53">
        <v>33</v>
      </c>
      <c r="J50" s="53">
        <v>24</v>
      </c>
      <c r="K50" s="53">
        <v>20</v>
      </c>
      <c r="L50" s="53">
        <v>55</v>
      </c>
    </row>
    <row r="51" spans="2:12" x14ac:dyDescent="0.2">
      <c r="D51" s="42" t="s">
        <v>369</v>
      </c>
      <c r="F51" s="52">
        <v>18</v>
      </c>
      <c r="G51" s="53">
        <v>16</v>
      </c>
      <c r="H51" s="53">
        <v>16</v>
      </c>
      <c r="I51" s="55" t="s">
        <v>107</v>
      </c>
      <c r="J51" s="53">
        <v>2</v>
      </c>
      <c r="K51" s="53">
        <v>2</v>
      </c>
      <c r="L51" s="53">
        <v>14</v>
      </c>
    </row>
    <row r="52" spans="2:12" x14ac:dyDescent="0.2">
      <c r="F52" s="52"/>
      <c r="G52" s="53"/>
      <c r="H52" s="53"/>
      <c r="I52" s="53"/>
      <c r="J52" s="53"/>
      <c r="K52" s="53"/>
      <c r="L52" s="53"/>
    </row>
    <row r="53" spans="2:12" x14ac:dyDescent="0.2">
      <c r="B53" s="42" t="s">
        <v>372</v>
      </c>
      <c r="D53" s="42" t="s">
        <v>373</v>
      </c>
      <c r="F53" s="52">
        <v>1</v>
      </c>
      <c r="G53" s="53">
        <v>1</v>
      </c>
      <c r="H53" s="53">
        <v>1</v>
      </c>
      <c r="I53" s="53">
        <v>1</v>
      </c>
      <c r="J53" s="53">
        <v>1</v>
      </c>
      <c r="K53" s="53">
        <v>1</v>
      </c>
      <c r="L53" s="53">
        <v>1</v>
      </c>
    </row>
    <row r="54" spans="2:12" x14ac:dyDescent="0.2">
      <c r="D54" s="42" t="s">
        <v>374</v>
      </c>
      <c r="F54" s="52">
        <v>1</v>
      </c>
      <c r="G54" s="53">
        <v>1</v>
      </c>
      <c r="H54" s="53">
        <v>1</v>
      </c>
      <c r="I54" s="53">
        <v>1</v>
      </c>
      <c r="J54" s="53">
        <v>1</v>
      </c>
      <c r="K54" s="53">
        <v>1</v>
      </c>
      <c r="L54" s="53">
        <v>1</v>
      </c>
    </row>
    <row r="55" spans="2:12" x14ac:dyDescent="0.2">
      <c r="F55" s="52"/>
      <c r="G55" s="53"/>
      <c r="H55" s="53"/>
      <c r="I55" s="53"/>
      <c r="J55" s="53"/>
      <c r="K55" s="53"/>
      <c r="L55" s="53"/>
    </row>
    <row r="56" spans="2:12" x14ac:dyDescent="0.2">
      <c r="B56" s="42" t="s">
        <v>375</v>
      </c>
      <c r="F56" s="52">
        <v>1</v>
      </c>
      <c r="G56" s="53">
        <v>1</v>
      </c>
      <c r="H56" s="53">
        <v>1</v>
      </c>
      <c r="I56" s="53">
        <v>1</v>
      </c>
      <c r="J56" s="53">
        <v>1</v>
      </c>
      <c r="K56" s="53">
        <v>1</v>
      </c>
      <c r="L56" s="53">
        <v>1</v>
      </c>
    </row>
    <row r="57" spans="2:12" x14ac:dyDescent="0.2">
      <c r="B57" s="42" t="s">
        <v>376</v>
      </c>
      <c r="D57" s="42" t="s">
        <v>377</v>
      </c>
      <c r="F57" s="52">
        <v>19</v>
      </c>
      <c r="G57" s="53">
        <v>18</v>
      </c>
      <c r="H57" s="53">
        <v>17</v>
      </c>
      <c r="I57" s="53">
        <v>17</v>
      </c>
      <c r="J57" s="53">
        <v>17</v>
      </c>
      <c r="K57" s="53">
        <v>16</v>
      </c>
      <c r="L57" s="53">
        <v>18</v>
      </c>
    </row>
    <row r="58" spans="2:12" x14ac:dyDescent="0.2">
      <c r="B58" s="42" t="s">
        <v>378</v>
      </c>
      <c r="D58" s="42" t="s">
        <v>350</v>
      </c>
      <c r="F58" s="54" t="s">
        <v>107</v>
      </c>
      <c r="G58" s="53">
        <v>2</v>
      </c>
      <c r="H58" s="53">
        <v>7</v>
      </c>
      <c r="I58" s="53">
        <v>11</v>
      </c>
      <c r="J58" s="53">
        <v>12</v>
      </c>
      <c r="K58" s="53">
        <v>12</v>
      </c>
      <c r="L58" s="53">
        <v>11</v>
      </c>
    </row>
    <row r="59" spans="2:12" x14ac:dyDescent="0.2">
      <c r="B59" s="42" t="s">
        <v>379</v>
      </c>
      <c r="F59" s="52">
        <v>1</v>
      </c>
      <c r="G59" s="53">
        <v>1</v>
      </c>
      <c r="H59" s="53">
        <v>1</v>
      </c>
      <c r="I59" s="55" t="s">
        <v>107</v>
      </c>
      <c r="J59" s="53">
        <v>1</v>
      </c>
      <c r="K59" s="53">
        <v>1</v>
      </c>
      <c r="L59" s="53">
        <v>1</v>
      </c>
    </row>
    <row r="60" spans="2:12" x14ac:dyDescent="0.2">
      <c r="F60" s="51"/>
      <c r="K60" s="53"/>
      <c r="L60" s="53"/>
    </row>
    <row r="61" spans="2:12" x14ac:dyDescent="0.2">
      <c r="B61" s="42" t="s">
        <v>380</v>
      </c>
      <c r="D61" s="42" t="s">
        <v>381</v>
      </c>
      <c r="F61" s="58" t="s">
        <v>382</v>
      </c>
      <c r="G61" s="59" t="s">
        <v>382</v>
      </c>
      <c r="H61" s="59" t="s">
        <v>382</v>
      </c>
      <c r="I61" s="53">
        <v>15</v>
      </c>
      <c r="J61" s="53">
        <v>15</v>
      </c>
      <c r="K61" s="53">
        <v>14</v>
      </c>
      <c r="L61" s="53">
        <v>14</v>
      </c>
    </row>
    <row r="62" spans="2:12" x14ac:dyDescent="0.2">
      <c r="B62" s="42" t="s">
        <v>383</v>
      </c>
      <c r="F62" s="58" t="s">
        <v>384</v>
      </c>
      <c r="G62" s="59" t="s">
        <v>385</v>
      </c>
      <c r="H62" s="59" t="s">
        <v>386</v>
      </c>
      <c r="I62" s="53">
        <v>245</v>
      </c>
      <c r="J62" s="53">
        <v>247</v>
      </c>
      <c r="K62" s="53">
        <v>249</v>
      </c>
      <c r="L62" s="53">
        <v>248</v>
      </c>
    </row>
    <row r="63" spans="2:12" x14ac:dyDescent="0.2">
      <c r="B63" s="42" t="s">
        <v>387</v>
      </c>
      <c r="F63" s="58" t="s">
        <v>388</v>
      </c>
      <c r="G63" s="59" t="s">
        <v>388</v>
      </c>
      <c r="H63" s="59" t="s">
        <v>388</v>
      </c>
      <c r="I63" s="53">
        <v>54</v>
      </c>
      <c r="J63" s="53">
        <v>54</v>
      </c>
      <c r="K63" s="53">
        <v>54</v>
      </c>
      <c r="L63" s="53">
        <v>55</v>
      </c>
    </row>
    <row r="64" spans="2:12" ht="18" thickBot="1" x14ac:dyDescent="0.25">
      <c r="B64" s="46"/>
      <c r="C64" s="46"/>
      <c r="D64" s="46"/>
      <c r="E64" s="46"/>
      <c r="F64" s="60"/>
      <c r="G64" s="61"/>
      <c r="H64" s="61"/>
      <c r="I64" s="61"/>
      <c r="J64" s="61"/>
      <c r="K64" s="46"/>
      <c r="L64" s="46"/>
    </row>
    <row r="65" spans="1:6" x14ac:dyDescent="0.2">
      <c r="F65" s="42" t="s">
        <v>231</v>
      </c>
    </row>
    <row r="66" spans="1:6" x14ac:dyDescent="0.2">
      <c r="F66" s="42" t="s">
        <v>389</v>
      </c>
    </row>
    <row r="67" spans="1:6" x14ac:dyDescent="0.2">
      <c r="A67" s="42"/>
      <c r="F67" s="42" t="s">
        <v>390</v>
      </c>
    </row>
    <row r="68" spans="1:6" x14ac:dyDescent="0.2">
      <c r="B68" s="42"/>
    </row>
  </sheetData>
  <phoneticPr fontId="2"/>
  <pageMargins left="0.37" right="0.37" top="0.6" bottom="0.59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9" width="13.375" style="2"/>
    <col min="10" max="10" width="14.6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5" width="13.375" style="2"/>
    <col min="266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21" width="13.375" style="2"/>
    <col min="522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7" width="13.375" style="2"/>
    <col min="778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3" width="13.375" style="2"/>
    <col min="1034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9" width="13.375" style="2"/>
    <col min="1290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5" width="13.375" style="2"/>
    <col min="1546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801" width="13.375" style="2"/>
    <col min="1802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7" width="13.375" style="2"/>
    <col min="2058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3" width="13.375" style="2"/>
    <col min="2314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9" width="13.375" style="2"/>
    <col min="2570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5" width="13.375" style="2"/>
    <col min="2826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81" width="13.375" style="2"/>
    <col min="3082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7" width="13.375" style="2"/>
    <col min="3338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3" width="13.375" style="2"/>
    <col min="3594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9" width="13.375" style="2"/>
    <col min="3850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5" width="13.375" style="2"/>
    <col min="4106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61" width="13.375" style="2"/>
    <col min="4362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7" width="13.375" style="2"/>
    <col min="4618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3" width="13.375" style="2"/>
    <col min="4874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9" width="13.375" style="2"/>
    <col min="5130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5" width="13.375" style="2"/>
    <col min="5386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41" width="13.375" style="2"/>
    <col min="5642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7" width="13.375" style="2"/>
    <col min="5898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3" width="13.375" style="2"/>
    <col min="6154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9" width="13.375" style="2"/>
    <col min="6410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5" width="13.375" style="2"/>
    <col min="6666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21" width="13.375" style="2"/>
    <col min="6922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7" width="13.375" style="2"/>
    <col min="7178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3" width="13.375" style="2"/>
    <col min="7434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9" width="13.375" style="2"/>
    <col min="7690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5" width="13.375" style="2"/>
    <col min="7946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201" width="13.375" style="2"/>
    <col min="8202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7" width="13.375" style="2"/>
    <col min="8458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3" width="13.375" style="2"/>
    <col min="8714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9" width="13.375" style="2"/>
    <col min="8970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5" width="13.375" style="2"/>
    <col min="9226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81" width="13.375" style="2"/>
    <col min="9482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7" width="13.375" style="2"/>
    <col min="9738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3" width="13.375" style="2"/>
    <col min="9994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9" width="13.375" style="2"/>
    <col min="10250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5" width="13.375" style="2"/>
    <col min="10506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61" width="13.375" style="2"/>
    <col min="10762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7" width="13.375" style="2"/>
    <col min="11018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3" width="13.375" style="2"/>
    <col min="11274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9" width="13.375" style="2"/>
    <col min="11530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5" width="13.375" style="2"/>
    <col min="11786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41" width="13.375" style="2"/>
    <col min="12042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7" width="13.375" style="2"/>
    <col min="12298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3" width="13.375" style="2"/>
    <col min="12554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9" width="13.375" style="2"/>
    <col min="12810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5" width="13.375" style="2"/>
    <col min="13066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21" width="13.375" style="2"/>
    <col min="13322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7" width="13.375" style="2"/>
    <col min="13578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3" width="13.375" style="2"/>
    <col min="13834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9" width="13.375" style="2"/>
    <col min="14090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5" width="13.375" style="2"/>
    <col min="14346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601" width="13.375" style="2"/>
    <col min="14602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7" width="13.375" style="2"/>
    <col min="14858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3" width="13.375" style="2"/>
    <col min="15114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9" width="13.375" style="2"/>
    <col min="15370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5" width="13.375" style="2"/>
    <col min="15626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81" width="13.375" style="2"/>
    <col min="15882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7" width="13.375" style="2"/>
    <col min="16138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0</v>
      </c>
    </row>
    <row r="8" spans="1:10" x14ac:dyDescent="0.2">
      <c r="C8" s="3" t="s">
        <v>1</v>
      </c>
      <c r="E8" s="4" t="s">
        <v>2</v>
      </c>
    </row>
    <row r="9" spans="1:10" ht="18" thickBot="1" x14ac:dyDescent="0.25">
      <c r="B9" s="5"/>
      <c r="C9" s="5"/>
      <c r="D9" s="5"/>
      <c r="E9" s="5"/>
      <c r="F9" s="5"/>
      <c r="G9" s="5"/>
      <c r="H9" s="5"/>
      <c r="I9" s="5"/>
      <c r="J9" s="6" t="s">
        <v>3</v>
      </c>
    </row>
    <row r="10" spans="1:10" x14ac:dyDescent="0.2">
      <c r="C10" s="7"/>
      <c r="D10" s="8"/>
      <c r="E10" s="8"/>
      <c r="F10" s="8"/>
      <c r="G10" s="8"/>
      <c r="H10" s="8"/>
      <c r="I10" s="8"/>
      <c r="J10" s="8"/>
    </row>
    <row r="11" spans="1:10" x14ac:dyDescent="0.2">
      <c r="C11" s="7"/>
      <c r="D11" s="7"/>
      <c r="E11" s="8"/>
      <c r="F11" s="8"/>
      <c r="G11" s="9" t="s">
        <v>4</v>
      </c>
      <c r="H11" s="8"/>
      <c r="I11" s="8"/>
      <c r="J11" s="8"/>
    </row>
    <row r="12" spans="1:10" x14ac:dyDescent="0.2">
      <c r="C12" s="10" t="s">
        <v>5</v>
      </c>
      <c r="D12" s="11" t="s">
        <v>6</v>
      </c>
      <c r="E12" s="10" t="s">
        <v>7</v>
      </c>
      <c r="F12" s="8"/>
      <c r="G12" s="8"/>
      <c r="H12" s="8"/>
      <c r="I12" s="8"/>
      <c r="J12" s="7"/>
    </row>
    <row r="13" spans="1:10" x14ac:dyDescent="0.2">
      <c r="C13" s="10" t="s">
        <v>8</v>
      </c>
      <c r="D13" s="11" t="s">
        <v>9</v>
      </c>
      <c r="E13" s="10" t="s">
        <v>10</v>
      </c>
      <c r="F13" s="7"/>
      <c r="G13" s="7"/>
      <c r="H13" s="10" t="s">
        <v>11</v>
      </c>
      <c r="I13" s="7"/>
      <c r="J13" s="11" t="s">
        <v>12</v>
      </c>
    </row>
    <row r="14" spans="1:10" x14ac:dyDescent="0.2">
      <c r="B14" s="8"/>
      <c r="C14" s="12"/>
      <c r="D14" s="13" t="s">
        <v>13</v>
      </c>
      <c r="E14" s="12"/>
      <c r="F14" s="14" t="s">
        <v>14</v>
      </c>
      <c r="G14" s="14" t="s">
        <v>15</v>
      </c>
      <c r="H14" s="14" t="s">
        <v>15</v>
      </c>
      <c r="I14" s="14" t="s">
        <v>16</v>
      </c>
      <c r="J14" s="12"/>
    </row>
    <row r="15" spans="1:10" x14ac:dyDescent="0.2">
      <c r="C15" s="7"/>
    </row>
    <row r="16" spans="1:10" x14ac:dyDescent="0.2">
      <c r="B16" s="1" t="s">
        <v>17</v>
      </c>
      <c r="C16" s="15">
        <f>D16+J43</f>
        <v>47012.2</v>
      </c>
      <c r="D16" s="16">
        <f>E16+J16+SUM(C43:I43)</f>
        <v>37073.199999999997</v>
      </c>
      <c r="E16" s="16">
        <f>SUM(F16:I16)</f>
        <v>19361.2</v>
      </c>
      <c r="F16" s="17">
        <f>2886-0.4</f>
        <v>2885.6</v>
      </c>
      <c r="G16" s="17">
        <f>10619-0.4</f>
        <v>10618.6</v>
      </c>
      <c r="H16" s="17">
        <v>5718</v>
      </c>
      <c r="I16" s="17">
        <v>139</v>
      </c>
      <c r="J16" s="17">
        <v>3455</v>
      </c>
    </row>
    <row r="17" spans="2:10" x14ac:dyDescent="0.2">
      <c r="B17" s="1" t="s">
        <v>18</v>
      </c>
      <c r="C17" s="15">
        <f>D17+J44</f>
        <v>50189</v>
      </c>
      <c r="D17" s="16">
        <f>E17+J17+SUM(C44:I44)</f>
        <v>39342</v>
      </c>
      <c r="E17" s="16">
        <f>SUM(F17:I17)</f>
        <v>20202</v>
      </c>
      <c r="F17" s="17">
        <v>3056</v>
      </c>
      <c r="G17" s="17">
        <v>11153</v>
      </c>
      <c r="H17" s="17">
        <v>5841</v>
      </c>
      <c r="I17" s="17">
        <v>152</v>
      </c>
      <c r="J17" s="17">
        <v>3726</v>
      </c>
    </row>
    <row r="18" spans="2:10" x14ac:dyDescent="0.2">
      <c r="B18" s="1" t="s">
        <v>19</v>
      </c>
      <c r="C18" s="15">
        <f>D18+J45</f>
        <v>52908</v>
      </c>
      <c r="D18" s="16">
        <f>E18+J18+SUM(C45:I45)</f>
        <v>41233</v>
      </c>
      <c r="E18" s="16">
        <f>SUM(F18:I18)</f>
        <v>21137</v>
      </c>
      <c r="F18" s="17">
        <v>3190</v>
      </c>
      <c r="G18" s="17">
        <v>11786</v>
      </c>
      <c r="H18" s="17">
        <v>6021</v>
      </c>
      <c r="I18" s="17">
        <v>140</v>
      </c>
      <c r="J18" s="17">
        <v>3935</v>
      </c>
    </row>
    <row r="19" spans="2:10" x14ac:dyDescent="0.2">
      <c r="C19" s="7"/>
    </row>
    <row r="20" spans="2:10" x14ac:dyDescent="0.2">
      <c r="B20" s="1" t="s">
        <v>20</v>
      </c>
      <c r="C20" s="15">
        <f>D20+J47</f>
        <v>55795.199999999997</v>
      </c>
      <c r="D20" s="16">
        <f>E20+J20+SUM(C47:I47)</f>
        <v>43305.2</v>
      </c>
      <c r="E20" s="16">
        <f>SUM(F20:I20)</f>
        <v>22151.200000000001</v>
      </c>
      <c r="F20" s="17">
        <f>3236-0.4</f>
        <v>3235.6</v>
      </c>
      <c r="G20" s="17">
        <f>12475-0.4</f>
        <v>12474.6</v>
      </c>
      <c r="H20" s="17">
        <v>6256</v>
      </c>
      <c r="I20" s="17">
        <v>185</v>
      </c>
      <c r="J20" s="17">
        <v>4193</v>
      </c>
    </row>
    <row r="21" spans="2:10" x14ac:dyDescent="0.2">
      <c r="B21" s="1" t="s">
        <v>21</v>
      </c>
      <c r="C21" s="15">
        <f>D21+J48</f>
        <v>60158.2</v>
      </c>
      <c r="D21" s="16">
        <f>E21+J21+SUM(C48:I48)</f>
        <v>46630.2</v>
      </c>
      <c r="E21" s="16">
        <f>SUM(F21:I21)</f>
        <v>24021.200000000001</v>
      </c>
      <c r="F21" s="17">
        <f>3346-0.4</f>
        <v>3345.6</v>
      </c>
      <c r="G21" s="17">
        <f>13794-0.4</f>
        <v>13793.6</v>
      </c>
      <c r="H21" s="17">
        <v>6677</v>
      </c>
      <c r="I21" s="17">
        <v>205</v>
      </c>
      <c r="J21" s="17">
        <v>4589</v>
      </c>
    </row>
    <row r="22" spans="2:10" x14ac:dyDescent="0.2">
      <c r="B22" s="1" t="s">
        <v>22</v>
      </c>
      <c r="C22" s="15">
        <f>D22+J49</f>
        <v>67564</v>
      </c>
      <c r="D22" s="16">
        <f>E22+J22+SUM(C49:I49)</f>
        <v>53023</v>
      </c>
      <c r="E22" s="16">
        <f>SUM(F22:I22)</f>
        <v>27865</v>
      </c>
      <c r="F22" s="17">
        <v>3705</v>
      </c>
      <c r="G22" s="17">
        <v>16340</v>
      </c>
      <c r="H22" s="17">
        <v>7488</v>
      </c>
      <c r="I22" s="17">
        <v>332</v>
      </c>
      <c r="J22" s="17">
        <v>5004</v>
      </c>
    </row>
    <row r="23" spans="2:10" x14ac:dyDescent="0.2">
      <c r="C23" s="7"/>
    </row>
    <row r="24" spans="2:10" x14ac:dyDescent="0.2">
      <c r="B24" s="1" t="s">
        <v>23</v>
      </c>
      <c r="C24" s="15">
        <f>D24+J51</f>
        <v>72518.2</v>
      </c>
      <c r="D24" s="16">
        <f>E24+J24+SUM(C51:I51)</f>
        <v>57775.199999999997</v>
      </c>
      <c r="E24" s="16">
        <f>SUM(F24:I24)</f>
        <v>30477.199999999997</v>
      </c>
      <c r="F24" s="17">
        <f>4158-0.4</f>
        <v>4157.6000000000004</v>
      </c>
      <c r="G24" s="17">
        <f>18121-0.4</f>
        <v>18120.599999999999</v>
      </c>
      <c r="H24" s="17">
        <v>7814</v>
      </c>
      <c r="I24" s="17">
        <v>385</v>
      </c>
      <c r="J24" s="17">
        <v>5363</v>
      </c>
    </row>
    <row r="25" spans="2:10" x14ac:dyDescent="0.2">
      <c r="B25" s="1" t="s">
        <v>24</v>
      </c>
      <c r="C25" s="15">
        <f>D25+J52</f>
        <v>77809</v>
      </c>
      <c r="D25" s="16">
        <f>E25+J25+SUM(C52:I52)</f>
        <v>60952</v>
      </c>
      <c r="E25" s="16">
        <f>SUM(F25:I25)</f>
        <v>31477</v>
      </c>
      <c r="F25" s="17">
        <v>3836</v>
      </c>
      <c r="G25" s="17">
        <v>19139</v>
      </c>
      <c r="H25" s="17">
        <v>8196</v>
      </c>
      <c r="I25" s="17">
        <v>306</v>
      </c>
      <c r="J25" s="17">
        <v>5543</v>
      </c>
    </row>
    <row r="26" spans="2:10" x14ac:dyDescent="0.2">
      <c r="B26" s="1" t="s">
        <v>25</v>
      </c>
      <c r="C26" s="15">
        <f>D26+J53</f>
        <v>80626.600000000006</v>
      </c>
      <c r="D26" s="16">
        <f>E26+J26+SUM(C53:I53)</f>
        <v>62132.600000000006</v>
      </c>
      <c r="E26" s="16">
        <f>SUM(F26:I26)</f>
        <v>31499.600000000006</v>
      </c>
      <c r="F26" s="17">
        <f>3546+0.4</f>
        <v>3546.4</v>
      </c>
      <c r="G26" s="17">
        <f>19597+0.4</f>
        <v>19597.400000000001</v>
      </c>
      <c r="H26" s="17">
        <f>8190+0.4</f>
        <v>8190.4</v>
      </c>
      <c r="I26" s="17">
        <f>165+0.4</f>
        <v>165.4</v>
      </c>
      <c r="J26" s="17">
        <v>5656</v>
      </c>
    </row>
    <row r="27" spans="2:10" x14ac:dyDescent="0.2">
      <c r="C27" s="7"/>
    </row>
    <row r="28" spans="2:10" x14ac:dyDescent="0.2">
      <c r="B28" s="1" t="s">
        <v>26</v>
      </c>
      <c r="C28" s="15">
        <f>D28+J55</f>
        <v>83544.429999999993</v>
      </c>
      <c r="D28" s="16">
        <f>E28+J28+SUM(C55:I55)</f>
        <v>63395</v>
      </c>
      <c r="E28" s="16">
        <f>SUM(F28:I28)</f>
        <v>32273</v>
      </c>
      <c r="F28" s="17">
        <v>3713</v>
      </c>
      <c r="G28" s="17">
        <v>20192</v>
      </c>
      <c r="H28" s="17">
        <v>8169</v>
      </c>
      <c r="I28" s="17">
        <v>199</v>
      </c>
      <c r="J28" s="17">
        <v>5777</v>
      </c>
    </row>
    <row r="29" spans="2:10" x14ac:dyDescent="0.2">
      <c r="B29" s="1" t="s">
        <v>27</v>
      </c>
      <c r="C29" s="15">
        <f>D29+J56</f>
        <v>87146.87</v>
      </c>
      <c r="D29" s="16">
        <f>E29+J29+SUM(C56:I56)</f>
        <v>65345.87</v>
      </c>
      <c r="E29" s="16">
        <f>SUM(F29:I29)</f>
        <v>33544.870000000003</v>
      </c>
      <c r="F29" s="17">
        <v>3736.72</v>
      </c>
      <c r="G29" s="17">
        <v>21033.15</v>
      </c>
      <c r="H29" s="17">
        <v>8583</v>
      </c>
      <c r="I29" s="17">
        <v>192</v>
      </c>
      <c r="J29" s="17">
        <v>5980</v>
      </c>
    </row>
    <row r="30" spans="2:10" x14ac:dyDescent="0.2">
      <c r="B30" s="1" t="s">
        <v>28</v>
      </c>
      <c r="C30" s="15">
        <f>D30+J57</f>
        <v>89104.14</v>
      </c>
      <c r="D30" s="16">
        <f>E30+J30+SUM(C57:I57)</f>
        <v>65194</v>
      </c>
      <c r="E30" s="16">
        <f>SUM(F30:I30)</f>
        <v>33838</v>
      </c>
      <c r="F30" s="17">
        <v>3912.87</v>
      </c>
      <c r="G30" s="17">
        <v>21246.49</v>
      </c>
      <c r="H30" s="17">
        <v>8407.25</v>
      </c>
      <c r="I30" s="17">
        <v>271.39</v>
      </c>
      <c r="J30" s="17">
        <v>6053</v>
      </c>
    </row>
    <row r="31" spans="2:10" x14ac:dyDescent="0.2">
      <c r="C31" s="7"/>
    </row>
    <row r="32" spans="2:10" x14ac:dyDescent="0.2">
      <c r="B32" s="1" t="s">
        <v>29</v>
      </c>
      <c r="C32" s="15">
        <f>D32+J59</f>
        <v>90441.919999999998</v>
      </c>
      <c r="D32" s="16">
        <f>E32+J32+SUM(C59:I59)</f>
        <v>64447.92</v>
      </c>
      <c r="E32" s="16">
        <f>SUM(F32:I32)</f>
        <v>32645.919999999998</v>
      </c>
      <c r="F32" s="17">
        <v>4184.87</v>
      </c>
      <c r="G32" s="17">
        <v>21551.83</v>
      </c>
      <c r="H32" s="17">
        <v>6488.37</v>
      </c>
      <c r="I32" s="17">
        <v>420.85</v>
      </c>
      <c r="J32" s="17">
        <v>6277</v>
      </c>
    </row>
    <row r="33" spans="2:10" x14ac:dyDescent="0.2">
      <c r="B33" s="1" t="s">
        <v>30</v>
      </c>
      <c r="C33" s="15">
        <f>D33+J60</f>
        <v>92787</v>
      </c>
      <c r="D33" s="16">
        <f>E33+J33+SUM(C60:I60)</f>
        <v>64133</v>
      </c>
      <c r="E33" s="16">
        <f>SUM(F33:I33)</f>
        <v>31485</v>
      </c>
      <c r="F33" s="17">
        <v>4789</v>
      </c>
      <c r="G33" s="17">
        <v>20660</v>
      </c>
      <c r="H33" s="17">
        <v>5271</v>
      </c>
      <c r="I33" s="17">
        <v>765</v>
      </c>
      <c r="J33" s="17">
        <v>6734</v>
      </c>
    </row>
    <row r="34" spans="2:10" x14ac:dyDescent="0.2">
      <c r="B34" s="1" t="s">
        <v>31</v>
      </c>
      <c r="C34" s="15">
        <f>D34+J61</f>
        <v>94335.2</v>
      </c>
      <c r="D34" s="16">
        <f>E34+J34+SUM(C61:I61)</f>
        <v>64229.2</v>
      </c>
      <c r="E34" s="16">
        <f>SUM(F34:I34)</f>
        <v>32758.199999999997</v>
      </c>
      <c r="F34" s="17">
        <v>4880</v>
      </c>
      <c r="G34" s="17">
        <v>21504.6</v>
      </c>
      <c r="H34" s="17">
        <v>5525.6</v>
      </c>
      <c r="I34" s="17">
        <v>848</v>
      </c>
      <c r="J34" s="17">
        <v>7140</v>
      </c>
    </row>
    <row r="35" spans="2:10" x14ac:dyDescent="0.2">
      <c r="C35" s="7"/>
    </row>
    <row r="36" spans="2:10" x14ac:dyDescent="0.2">
      <c r="B36" s="3" t="s">
        <v>32</v>
      </c>
      <c r="C36" s="18">
        <f>D36+J63</f>
        <v>95614.11</v>
      </c>
      <c r="D36" s="19">
        <f>E36+J36+SUM(C63:I63)</f>
        <v>64697</v>
      </c>
      <c r="E36" s="19">
        <f>SUM(F36:I36)</f>
        <v>32898</v>
      </c>
      <c r="F36" s="20">
        <v>4859.97</v>
      </c>
      <c r="G36" s="20">
        <v>22199.89</v>
      </c>
      <c r="H36" s="20">
        <v>4658.6400000000003</v>
      </c>
      <c r="I36" s="20">
        <v>1179.5</v>
      </c>
      <c r="J36" s="20">
        <v>7414</v>
      </c>
    </row>
    <row r="37" spans="2:10" ht="18" thickBot="1" x14ac:dyDescent="0.25">
      <c r="B37" s="6" t="s">
        <v>33</v>
      </c>
      <c r="C37" s="21"/>
      <c r="D37" s="5"/>
      <c r="E37" s="5"/>
      <c r="F37" s="5"/>
      <c r="G37" s="5"/>
      <c r="H37" s="5"/>
      <c r="I37" s="5"/>
      <c r="J37" s="5"/>
    </row>
    <row r="38" spans="2:10" x14ac:dyDescent="0.2">
      <c r="C38" s="12"/>
      <c r="D38" s="8"/>
      <c r="E38" s="9" t="s">
        <v>34</v>
      </c>
      <c r="F38" s="8"/>
      <c r="G38" s="8"/>
      <c r="H38" s="8"/>
      <c r="I38" s="8"/>
      <c r="J38" s="7"/>
    </row>
    <row r="39" spans="2:10" x14ac:dyDescent="0.2">
      <c r="C39" s="7"/>
      <c r="D39" s="7"/>
      <c r="E39" s="7"/>
      <c r="F39" s="10" t="s">
        <v>35</v>
      </c>
      <c r="G39" s="7"/>
      <c r="H39" s="10" t="s">
        <v>36</v>
      </c>
      <c r="I39" s="7"/>
      <c r="J39" s="7"/>
    </row>
    <row r="40" spans="2:10" x14ac:dyDescent="0.2">
      <c r="C40" s="11" t="s">
        <v>37</v>
      </c>
      <c r="D40" s="11" t="s">
        <v>38</v>
      </c>
      <c r="E40" s="10" t="s">
        <v>39</v>
      </c>
      <c r="F40" s="10" t="s">
        <v>40</v>
      </c>
      <c r="G40" s="10" t="s">
        <v>41</v>
      </c>
      <c r="H40" s="10" t="s">
        <v>40</v>
      </c>
      <c r="I40" s="10" t="s">
        <v>42</v>
      </c>
      <c r="J40" s="11" t="s">
        <v>43</v>
      </c>
    </row>
    <row r="41" spans="2:10" x14ac:dyDescent="0.2">
      <c r="B41" s="8"/>
      <c r="C41" s="13" t="s">
        <v>44</v>
      </c>
      <c r="D41" s="12"/>
      <c r="E41" s="12"/>
      <c r="F41" s="14" t="s">
        <v>45</v>
      </c>
      <c r="G41" s="14" t="s">
        <v>40</v>
      </c>
      <c r="H41" s="14" t="s">
        <v>45</v>
      </c>
      <c r="I41" s="14" t="s">
        <v>40</v>
      </c>
      <c r="J41" s="12"/>
    </row>
    <row r="42" spans="2:10" x14ac:dyDescent="0.2">
      <c r="C42" s="7"/>
      <c r="I42" s="17"/>
    </row>
    <row r="43" spans="2:10" x14ac:dyDescent="0.2">
      <c r="B43" s="1" t="s">
        <v>17</v>
      </c>
      <c r="C43" s="22">
        <v>171</v>
      </c>
      <c r="D43" s="17">
        <v>2530</v>
      </c>
      <c r="E43" s="17">
        <v>537</v>
      </c>
      <c r="F43" s="17">
        <v>4419</v>
      </c>
      <c r="G43" s="17">
        <v>5959</v>
      </c>
      <c r="H43" s="17">
        <v>284</v>
      </c>
      <c r="I43" s="17">
        <v>357</v>
      </c>
      <c r="J43" s="17">
        <v>9939</v>
      </c>
    </row>
    <row r="44" spans="2:10" x14ac:dyDescent="0.2">
      <c r="B44" s="1" t="s">
        <v>18</v>
      </c>
      <c r="C44" s="22">
        <v>169</v>
      </c>
      <c r="D44" s="17">
        <v>2539</v>
      </c>
      <c r="E44" s="17">
        <v>587</v>
      </c>
      <c r="F44" s="17">
        <v>5041</v>
      </c>
      <c r="G44" s="17">
        <v>6399</v>
      </c>
      <c r="H44" s="17">
        <v>316</v>
      </c>
      <c r="I44" s="17">
        <v>363</v>
      </c>
      <c r="J44" s="17">
        <v>10847</v>
      </c>
    </row>
    <row r="45" spans="2:10" x14ac:dyDescent="0.2">
      <c r="B45" s="1" t="s">
        <v>19</v>
      </c>
      <c r="C45" s="22">
        <v>179</v>
      </c>
      <c r="D45" s="17">
        <v>2591</v>
      </c>
      <c r="E45" s="17">
        <v>621</v>
      </c>
      <c r="F45" s="17">
        <v>5442</v>
      </c>
      <c r="G45" s="17">
        <v>6615</v>
      </c>
      <c r="H45" s="17">
        <v>350</v>
      </c>
      <c r="I45" s="17">
        <v>363</v>
      </c>
      <c r="J45" s="17">
        <v>11675</v>
      </c>
    </row>
    <row r="46" spans="2:10" x14ac:dyDescent="0.2">
      <c r="C46" s="7"/>
    </row>
    <row r="47" spans="2:10" x14ac:dyDescent="0.2">
      <c r="B47" s="1" t="s">
        <v>20</v>
      </c>
      <c r="C47" s="22">
        <v>224</v>
      </c>
      <c r="D47" s="17">
        <v>2691</v>
      </c>
      <c r="E47" s="17">
        <v>662</v>
      </c>
      <c r="F47" s="17">
        <v>5810</v>
      </c>
      <c r="G47" s="17">
        <v>6871</v>
      </c>
      <c r="H47" s="17">
        <v>327</v>
      </c>
      <c r="I47" s="17">
        <v>376</v>
      </c>
      <c r="J47" s="17">
        <v>12490</v>
      </c>
    </row>
    <row r="48" spans="2:10" x14ac:dyDescent="0.2">
      <c r="B48" s="1" t="s">
        <v>21</v>
      </c>
      <c r="C48" s="22">
        <v>214</v>
      </c>
      <c r="D48" s="17">
        <v>2877</v>
      </c>
      <c r="E48" s="17">
        <v>730</v>
      </c>
      <c r="F48" s="17">
        <v>6186</v>
      </c>
      <c r="G48" s="17">
        <v>7284</v>
      </c>
      <c r="H48" s="17">
        <v>354</v>
      </c>
      <c r="I48" s="17">
        <v>375</v>
      </c>
      <c r="J48" s="17">
        <v>13528</v>
      </c>
    </row>
    <row r="49" spans="2:11" x14ac:dyDescent="0.2">
      <c r="B49" s="1" t="s">
        <v>22</v>
      </c>
      <c r="C49" s="22">
        <v>256</v>
      </c>
      <c r="D49" s="17">
        <v>3300</v>
      </c>
      <c r="E49" s="17">
        <v>810</v>
      </c>
      <c r="F49" s="17">
        <v>6886</v>
      </c>
      <c r="G49" s="17">
        <v>8120</v>
      </c>
      <c r="H49" s="17">
        <v>374</v>
      </c>
      <c r="I49" s="17">
        <v>408</v>
      </c>
      <c r="J49" s="17">
        <v>14541</v>
      </c>
    </row>
    <row r="50" spans="2:11" x14ac:dyDescent="0.2">
      <c r="C50" s="7"/>
    </row>
    <row r="51" spans="2:11" x14ac:dyDescent="0.2">
      <c r="B51" s="1" t="s">
        <v>23</v>
      </c>
      <c r="C51" s="22">
        <v>294</v>
      </c>
      <c r="D51" s="17">
        <v>3642</v>
      </c>
      <c r="E51" s="17">
        <v>879</v>
      </c>
      <c r="F51" s="17">
        <v>7334</v>
      </c>
      <c r="G51" s="17">
        <v>8983</v>
      </c>
      <c r="H51" s="17">
        <v>383</v>
      </c>
      <c r="I51" s="17">
        <v>420</v>
      </c>
      <c r="J51" s="17">
        <v>14743</v>
      </c>
    </row>
    <row r="52" spans="2:11" x14ac:dyDescent="0.2">
      <c r="B52" s="1" t="s">
        <v>24</v>
      </c>
      <c r="C52" s="22">
        <v>229</v>
      </c>
      <c r="D52" s="17">
        <v>3727</v>
      </c>
      <c r="E52" s="17">
        <v>930</v>
      </c>
      <c r="F52" s="17">
        <v>8500</v>
      </c>
      <c r="G52" s="17">
        <v>9701</v>
      </c>
      <c r="H52" s="17">
        <v>407</v>
      </c>
      <c r="I52" s="17">
        <v>438</v>
      </c>
      <c r="J52" s="17">
        <v>16857</v>
      </c>
    </row>
    <row r="53" spans="2:11" x14ac:dyDescent="0.2">
      <c r="B53" s="1" t="s">
        <v>25</v>
      </c>
      <c r="C53" s="22">
        <v>208</v>
      </c>
      <c r="D53" s="17">
        <v>3808</v>
      </c>
      <c r="E53" s="17">
        <v>974</v>
      </c>
      <c r="F53" s="17">
        <v>9094</v>
      </c>
      <c r="G53" s="17">
        <v>10051</v>
      </c>
      <c r="H53" s="17">
        <v>403</v>
      </c>
      <c r="I53" s="17">
        <v>439</v>
      </c>
      <c r="J53" s="17">
        <v>18494</v>
      </c>
    </row>
    <row r="54" spans="2:11" x14ac:dyDescent="0.2">
      <c r="C54" s="7"/>
    </row>
    <row r="55" spans="2:11" x14ac:dyDescent="0.2">
      <c r="B55" s="1" t="s">
        <v>26</v>
      </c>
      <c r="C55" s="22">
        <v>203</v>
      </c>
      <c r="D55" s="17">
        <v>3522</v>
      </c>
      <c r="E55" s="17">
        <v>1033</v>
      </c>
      <c r="F55" s="17">
        <v>9389</v>
      </c>
      <c r="G55" s="17">
        <v>10396</v>
      </c>
      <c r="H55" s="17">
        <v>374</v>
      </c>
      <c r="I55" s="17">
        <v>428</v>
      </c>
      <c r="J55" s="17">
        <v>20149.43</v>
      </c>
    </row>
    <row r="56" spans="2:11" x14ac:dyDescent="0.2">
      <c r="B56" s="1" t="s">
        <v>27</v>
      </c>
      <c r="C56" s="22">
        <v>201</v>
      </c>
      <c r="D56" s="17">
        <v>3601</v>
      </c>
      <c r="E56" s="17">
        <v>1085</v>
      </c>
      <c r="F56" s="17">
        <v>9409</v>
      </c>
      <c r="G56" s="17">
        <v>10745</v>
      </c>
      <c r="H56" s="17">
        <v>362</v>
      </c>
      <c r="I56" s="17">
        <v>418</v>
      </c>
      <c r="J56" s="17">
        <v>21801</v>
      </c>
    </row>
    <row r="57" spans="2:11" x14ac:dyDescent="0.2">
      <c r="B57" s="1" t="s">
        <v>28</v>
      </c>
      <c r="C57" s="22">
        <v>237</v>
      </c>
      <c r="D57" s="17">
        <v>3542</v>
      </c>
      <c r="E57" s="17">
        <v>1130</v>
      </c>
      <c r="F57" s="17">
        <v>9083</v>
      </c>
      <c r="G57" s="17">
        <v>10646</v>
      </c>
      <c r="H57" s="17">
        <v>404</v>
      </c>
      <c r="I57" s="17">
        <v>261</v>
      </c>
      <c r="J57" s="17">
        <v>23910.14</v>
      </c>
    </row>
    <row r="58" spans="2:11" x14ac:dyDescent="0.2">
      <c r="C58" s="7"/>
    </row>
    <row r="59" spans="2:11" x14ac:dyDescent="0.2">
      <c r="B59" s="1" t="s">
        <v>29</v>
      </c>
      <c r="C59" s="22">
        <v>211</v>
      </c>
      <c r="D59" s="17">
        <v>3554</v>
      </c>
      <c r="E59" s="17">
        <v>1168</v>
      </c>
      <c r="F59" s="17">
        <v>9114</v>
      </c>
      <c r="G59" s="17">
        <v>10837</v>
      </c>
      <c r="H59" s="17">
        <v>393</v>
      </c>
      <c r="I59" s="17">
        <v>248</v>
      </c>
      <c r="J59" s="23">
        <v>25994</v>
      </c>
    </row>
    <row r="60" spans="2:11" x14ac:dyDescent="0.2">
      <c r="B60" s="1" t="s">
        <v>30</v>
      </c>
      <c r="C60" s="22">
        <v>205</v>
      </c>
      <c r="D60" s="17">
        <v>3059</v>
      </c>
      <c r="E60" s="17">
        <v>1252</v>
      </c>
      <c r="F60" s="17">
        <v>9519</v>
      </c>
      <c r="G60" s="17">
        <v>11257</v>
      </c>
      <c r="H60" s="17">
        <v>401</v>
      </c>
      <c r="I60" s="17">
        <v>221</v>
      </c>
      <c r="J60" s="23">
        <v>28654</v>
      </c>
      <c r="K60" s="24"/>
    </row>
    <row r="61" spans="2:11" x14ac:dyDescent="0.2">
      <c r="B61" s="1" t="s">
        <v>31</v>
      </c>
      <c r="C61" s="22">
        <v>184</v>
      </c>
      <c r="D61" s="17">
        <v>711</v>
      </c>
      <c r="E61" s="17">
        <v>1257</v>
      </c>
      <c r="F61" s="17">
        <v>9823</v>
      </c>
      <c r="G61" s="17">
        <v>11735</v>
      </c>
      <c r="H61" s="17">
        <v>401</v>
      </c>
      <c r="I61" s="17">
        <v>220</v>
      </c>
      <c r="J61" s="17">
        <v>30106</v>
      </c>
    </row>
    <row r="62" spans="2:11" x14ac:dyDescent="0.2">
      <c r="C62" s="7"/>
    </row>
    <row r="63" spans="2:11" x14ac:dyDescent="0.2">
      <c r="B63" s="3" t="s">
        <v>32</v>
      </c>
      <c r="C63" s="25">
        <v>210</v>
      </c>
      <c r="D63" s="20">
        <v>103</v>
      </c>
      <c r="E63" s="20">
        <v>1301</v>
      </c>
      <c r="F63" s="20">
        <v>10049</v>
      </c>
      <c r="G63" s="20">
        <v>12085</v>
      </c>
      <c r="H63" s="20">
        <v>457</v>
      </c>
      <c r="I63" s="20">
        <v>180</v>
      </c>
      <c r="J63" s="20">
        <v>30917.11</v>
      </c>
    </row>
    <row r="64" spans="2:11" ht="18" thickBot="1" x14ac:dyDescent="0.25">
      <c r="B64" s="5"/>
      <c r="C64" s="21"/>
      <c r="D64" s="5"/>
      <c r="E64" s="5"/>
      <c r="F64" s="5"/>
      <c r="G64" s="5"/>
      <c r="H64" s="5"/>
      <c r="I64" s="5"/>
      <c r="J64" s="5"/>
    </row>
    <row r="66" spans="1:3" x14ac:dyDescent="0.2">
      <c r="C66" s="1" t="s">
        <v>46</v>
      </c>
    </row>
    <row r="67" spans="1:3" x14ac:dyDescent="0.2">
      <c r="C67" s="1" t="s">
        <v>47</v>
      </c>
    </row>
    <row r="68" spans="1:3" x14ac:dyDescent="0.2">
      <c r="C68" s="1" t="s">
        <v>48</v>
      </c>
    </row>
    <row r="69" spans="1:3" x14ac:dyDescent="0.2">
      <c r="C69" s="1" t="s">
        <v>49</v>
      </c>
    </row>
    <row r="70" spans="1:3" x14ac:dyDescent="0.2">
      <c r="C70" s="1" t="s">
        <v>50</v>
      </c>
    </row>
    <row r="72" spans="1:3" x14ac:dyDescent="0.2">
      <c r="A72" s="1"/>
    </row>
  </sheetData>
  <phoneticPr fontId="2"/>
  <pageMargins left="0.4" right="0.34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4.5" style="2" customWidth="1"/>
    <col min="4" max="7" width="14.625" style="2" customWidth="1"/>
    <col min="8" max="8" width="13.375" style="2"/>
    <col min="9" max="9" width="14.375" style="2" customWidth="1"/>
    <col min="10" max="10" width="12.375" style="2" customWidth="1"/>
    <col min="11" max="256" width="13.375" style="2"/>
    <col min="257" max="257" width="13.375" style="2" customWidth="1"/>
    <col min="258" max="258" width="17.125" style="2" customWidth="1"/>
    <col min="259" max="259" width="14.5" style="2" customWidth="1"/>
    <col min="260" max="263" width="14.625" style="2" customWidth="1"/>
    <col min="264" max="264" width="13.375" style="2"/>
    <col min="265" max="265" width="14.375" style="2" customWidth="1"/>
    <col min="266" max="266" width="12.375" style="2" customWidth="1"/>
    <col min="267" max="512" width="13.375" style="2"/>
    <col min="513" max="513" width="13.375" style="2" customWidth="1"/>
    <col min="514" max="514" width="17.125" style="2" customWidth="1"/>
    <col min="515" max="515" width="14.5" style="2" customWidth="1"/>
    <col min="516" max="519" width="14.625" style="2" customWidth="1"/>
    <col min="520" max="520" width="13.375" style="2"/>
    <col min="521" max="521" width="14.375" style="2" customWidth="1"/>
    <col min="522" max="522" width="12.375" style="2" customWidth="1"/>
    <col min="523" max="768" width="13.375" style="2"/>
    <col min="769" max="769" width="13.375" style="2" customWidth="1"/>
    <col min="770" max="770" width="17.125" style="2" customWidth="1"/>
    <col min="771" max="771" width="14.5" style="2" customWidth="1"/>
    <col min="772" max="775" width="14.625" style="2" customWidth="1"/>
    <col min="776" max="776" width="13.375" style="2"/>
    <col min="777" max="777" width="14.375" style="2" customWidth="1"/>
    <col min="778" max="778" width="12.375" style="2" customWidth="1"/>
    <col min="779" max="1024" width="13.375" style="2"/>
    <col min="1025" max="1025" width="13.375" style="2" customWidth="1"/>
    <col min="1026" max="1026" width="17.125" style="2" customWidth="1"/>
    <col min="1027" max="1027" width="14.5" style="2" customWidth="1"/>
    <col min="1028" max="1031" width="14.625" style="2" customWidth="1"/>
    <col min="1032" max="1032" width="13.375" style="2"/>
    <col min="1033" max="1033" width="14.375" style="2" customWidth="1"/>
    <col min="1034" max="1034" width="12.375" style="2" customWidth="1"/>
    <col min="1035" max="1280" width="13.375" style="2"/>
    <col min="1281" max="1281" width="13.375" style="2" customWidth="1"/>
    <col min="1282" max="1282" width="17.125" style="2" customWidth="1"/>
    <col min="1283" max="1283" width="14.5" style="2" customWidth="1"/>
    <col min="1284" max="1287" width="14.625" style="2" customWidth="1"/>
    <col min="1288" max="1288" width="13.375" style="2"/>
    <col min="1289" max="1289" width="14.375" style="2" customWidth="1"/>
    <col min="1290" max="1290" width="12.375" style="2" customWidth="1"/>
    <col min="1291" max="1536" width="13.375" style="2"/>
    <col min="1537" max="1537" width="13.375" style="2" customWidth="1"/>
    <col min="1538" max="1538" width="17.125" style="2" customWidth="1"/>
    <col min="1539" max="1539" width="14.5" style="2" customWidth="1"/>
    <col min="1540" max="1543" width="14.625" style="2" customWidth="1"/>
    <col min="1544" max="1544" width="13.375" style="2"/>
    <col min="1545" max="1545" width="14.375" style="2" customWidth="1"/>
    <col min="1546" max="1546" width="12.375" style="2" customWidth="1"/>
    <col min="1547" max="1792" width="13.375" style="2"/>
    <col min="1793" max="1793" width="13.375" style="2" customWidth="1"/>
    <col min="1794" max="1794" width="17.125" style="2" customWidth="1"/>
    <col min="1795" max="1795" width="14.5" style="2" customWidth="1"/>
    <col min="1796" max="1799" width="14.625" style="2" customWidth="1"/>
    <col min="1800" max="1800" width="13.375" style="2"/>
    <col min="1801" max="1801" width="14.375" style="2" customWidth="1"/>
    <col min="1802" max="1802" width="12.375" style="2" customWidth="1"/>
    <col min="1803" max="2048" width="13.375" style="2"/>
    <col min="2049" max="2049" width="13.375" style="2" customWidth="1"/>
    <col min="2050" max="2050" width="17.125" style="2" customWidth="1"/>
    <col min="2051" max="2051" width="14.5" style="2" customWidth="1"/>
    <col min="2052" max="2055" width="14.625" style="2" customWidth="1"/>
    <col min="2056" max="2056" width="13.375" style="2"/>
    <col min="2057" max="2057" width="14.375" style="2" customWidth="1"/>
    <col min="2058" max="2058" width="12.375" style="2" customWidth="1"/>
    <col min="2059" max="2304" width="13.375" style="2"/>
    <col min="2305" max="2305" width="13.375" style="2" customWidth="1"/>
    <col min="2306" max="2306" width="17.125" style="2" customWidth="1"/>
    <col min="2307" max="2307" width="14.5" style="2" customWidth="1"/>
    <col min="2308" max="2311" width="14.625" style="2" customWidth="1"/>
    <col min="2312" max="2312" width="13.375" style="2"/>
    <col min="2313" max="2313" width="14.375" style="2" customWidth="1"/>
    <col min="2314" max="2314" width="12.375" style="2" customWidth="1"/>
    <col min="2315" max="2560" width="13.375" style="2"/>
    <col min="2561" max="2561" width="13.375" style="2" customWidth="1"/>
    <col min="2562" max="2562" width="17.125" style="2" customWidth="1"/>
    <col min="2563" max="2563" width="14.5" style="2" customWidth="1"/>
    <col min="2564" max="2567" width="14.625" style="2" customWidth="1"/>
    <col min="2568" max="2568" width="13.375" style="2"/>
    <col min="2569" max="2569" width="14.375" style="2" customWidth="1"/>
    <col min="2570" max="2570" width="12.375" style="2" customWidth="1"/>
    <col min="2571" max="2816" width="13.375" style="2"/>
    <col min="2817" max="2817" width="13.375" style="2" customWidth="1"/>
    <col min="2818" max="2818" width="17.125" style="2" customWidth="1"/>
    <col min="2819" max="2819" width="14.5" style="2" customWidth="1"/>
    <col min="2820" max="2823" width="14.625" style="2" customWidth="1"/>
    <col min="2824" max="2824" width="13.375" style="2"/>
    <col min="2825" max="2825" width="14.375" style="2" customWidth="1"/>
    <col min="2826" max="2826" width="12.375" style="2" customWidth="1"/>
    <col min="2827" max="3072" width="13.375" style="2"/>
    <col min="3073" max="3073" width="13.375" style="2" customWidth="1"/>
    <col min="3074" max="3074" width="17.125" style="2" customWidth="1"/>
    <col min="3075" max="3075" width="14.5" style="2" customWidth="1"/>
    <col min="3076" max="3079" width="14.625" style="2" customWidth="1"/>
    <col min="3080" max="3080" width="13.375" style="2"/>
    <col min="3081" max="3081" width="14.375" style="2" customWidth="1"/>
    <col min="3082" max="3082" width="12.375" style="2" customWidth="1"/>
    <col min="3083" max="3328" width="13.375" style="2"/>
    <col min="3329" max="3329" width="13.375" style="2" customWidth="1"/>
    <col min="3330" max="3330" width="17.125" style="2" customWidth="1"/>
    <col min="3331" max="3331" width="14.5" style="2" customWidth="1"/>
    <col min="3332" max="3335" width="14.625" style="2" customWidth="1"/>
    <col min="3336" max="3336" width="13.375" style="2"/>
    <col min="3337" max="3337" width="14.375" style="2" customWidth="1"/>
    <col min="3338" max="3338" width="12.375" style="2" customWidth="1"/>
    <col min="3339" max="3584" width="13.375" style="2"/>
    <col min="3585" max="3585" width="13.375" style="2" customWidth="1"/>
    <col min="3586" max="3586" width="17.125" style="2" customWidth="1"/>
    <col min="3587" max="3587" width="14.5" style="2" customWidth="1"/>
    <col min="3588" max="3591" width="14.625" style="2" customWidth="1"/>
    <col min="3592" max="3592" width="13.375" style="2"/>
    <col min="3593" max="3593" width="14.375" style="2" customWidth="1"/>
    <col min="3594" max="3594" width="12.375" style="2" customWidth="1"/>
    <col min="3595" max="3840" width="13.375" style="2"/>
    <col min="3841" max="3841" width="13.375" style="2" customWidth="1"/>
    <col min="3842" max="3842" width="17.125" style="2" customWidth="1"/>
    <col min="3843" max="3843" width="14.5" style="2" customWidth="1"/>
    <col min="3844" max="3847" width="14.625" style="2" customWidth="1"/>
    <col min="3848" max="3848" width="13.375" style="2"/>
    <col min="3849" max="3849" width="14.375" style="2" customWidth="1"/>
    <col min="3850" max="3850" width="12.375" style="2" customWidth="1"/>
    <col min="3851" max="4096" width="13.375" style="2"/>
    <col min="4097" max="4097" width="13.375" style="2" customWidth="1"/>
    <col min="4098" max="4098" width="17.125" style="2" customWidth="1"/>
    <col min="4099" max="4099" width="14.5" style="2" customWidth="1"/>
    <col min="4100" max="4103" width="14.625" style="2" customWidth="1"/>
    <col min="4104" max="4104" width="13.375" style="2"/>
    <col min="4105" max="4105" width="14.375" style="2" customWidth="1"/>
    <col min="4106" max="4106" width="12.375" style="2" customWidth="1"/>
    <col min="4107" max="4352" width="13.375" style="2"/>
    <col min="4353" max="4353" width="13.375" style="2" customWidth="1"/>
    <col min="4354" max="4354" width="17.125" style="2" customWidth="1"/>
    <col min="4355" max="4355" width="14.5" style="2" customWidth="1"/>
    <col min="4356" max="4359" width="14.625" style="2" customWidth="1"/>
    <col min="4360" max="4360" width="13.375" style="2"/>
    <col min="4361" max="4361" width="14.375" style="2" customWidth="1"/>
    <col min="4362" max="4362" width="12.375" style="2" customWidth="1"/>
    <col min="4363" max="4608" width="13.375" style="2"/>
    <col min="4609" max="4609" width="13.375" style="2" customWidth="1"/>
    <col min="4610" max="4610" width="17.125" style="2" customWidth="1"/>
    <col min="4611" max="4611" width="14.5" style="2" customWidth="1"/>
    <col min="4612" max="4615" width="14.625" style="2" customWidth="1"/>
    <col min="4616" max="4616" width="13.375" style="2"/>
    <col min="4617" max="4617" width="14.375" style="2" customWidth="1"/>
    <col min="4618" max="4618" width="12.375" style="2" customWidth="1"/>
    <col min="4619" max="4864" width="13.375" style="2"/>
    <col min="4865" max="4865" width="13.375" style="2" customWidth="1"/>
    <col min="4866" max="4866" width="17.125" style="2" customWidth="1"/>
    <col min="4867" max="4867" width="14.5" style="2" customWidth="1"/>
    <col min="4868" max="4871" width="14.625" style="2" customWidth="1"/>
    <col min="4872" max="4872" width="13.375" style="2"/>
    <col min="4873" max="4873" width="14.375" style="2" customWidth="1"/>
    <col min="4874" max="4874" width="12.375" style="2" customWidth="1"/>
    <col min="4875" max="5120" width="13.375" style="2"/>
    <col min="5121" max="5121" width="13.375" style="2" customWidth="1"/>
    <col min="5122" max="5122" width="17.125" style="2" customWidth="1"/>
    <col min="5123" max="5123" width="14.5" style="2" customWidth="1"/>
    <col min="5124" max="5127" width="14.625" style="2" customWidth="1"/>
    <col min="5128" max="5128" width="13.375" style="2"/>
    <col min="5129" max="5129" width="14.375" style="2" customWidth="1"/>
    <col min="5130" max="5130" width="12.375" style="2" customWidth="1"/>
    <col min="5131" max="5376" width="13.375" style="2"/>
    <col min="5377" max="5377" width="13.375" style="2" customWidth="1"/>
    <col min="5378" max="5378" width="17.125" style="2" customWidth="1"/>
    <col min="5379" max="5379" width="14.5" style="2" customWidth="1"/>
    <col min="5380" max="5383" width="14.625" style="2" customWidth="1"/>
    <col min="5384" max="5384" width="13.375" style="2"/>
    <col min="5385" max="5385" width="14.375" style="2" customWidth="1"/>
    <col min="5386" max="5386" width="12.375" style="2" customWidth="1"/>
    <col min="5387" max="5632" width="13.375" style="2"/>
    <col min="5633" max="5633" width="13.375" style="2" customWidth="1"/>
    <col min="5634" max="5634" width="17.125" style="2" customWidth="1"/>
    <col min="5635" max="5635" width="14.5" style="2" customWidth="1"/>
    <col min="5636" max="5639" width="14.625" style="2" customWidth="1"/>
    <col min="5640" max="5640" width="13.375" style="2"/>
    <col min="5641" max="5641" width="14.375" style="2" customWidth="1"/>
    <col min="5642" max="5642" width="12.375" style="2" customWidth="1"/>
    <col min="5643" max="5888" width="13.375" style="2"/>
    <col min="5889" max="5889" width="13.375" style="2" customWidth="1"/>
    <col min="5890" max="5890" width="17.125" style="2" customWidth="1"/>
    <col min="5891" max="5891" width="14.5" style="2" customWidth="1"/>
    <col min="5892" max="5895" width="14.625" style="2" customWidth="1"/>
    <col min="5896" max="5896" width="13.375" style="2"/>
    <col min="5897" max="5897" width="14.375" style="2" customWidth="1"/>
    <col min="5898" max="5898" width="12.375" style="2" customWidth="1"/>
    <col min="5899" max="6144" width="13.375" style="2"/>
    <col min="6145" max="6145" width="13.375" style="2" customWidth="1"/>
    <col min="6146" max="6146" width="17.125" style="2" customWidth="1"/>
    <col min="6147" max="6147" width="14.5" style="2" customWidth="1"/>
    <col min="6148" max="6151" width="14.625" style="2" customWidth="1"/>
    <col min="6152" max="6152" width="13.375" style="2"/>
    <col min="6153" max="6153" width="14.375" style="2" customWidth="1"/>
    <col min="6154" max="6154" width="12.375" style="2" customWidth="1"/>
    <col min="6155" max="6400" width="13.375" style="2"/>
    <col min="6401" max="6401" width="13.375" style="2" customWidth="1"/>
    <col min="6402" max="6402" width="17.125" style="2" customWidth="1"/>
    <col min="6403" max="6403" width="14.5" style="2" customWidth="1"/>
    <col min="6404" max="6407" width="14.625" style="2" customWidth="1"/>
    <col min="6408" max="6408" width="13.375" style="2"/>
    <col min="6409" max="6409" width="14.375" style="2" customWidth="1"/>
    <col min="6410" max="6410" width="12.375" style="2" customWidth="1"/>
    <col min="6411" max="6656" width="13.375" style="2"/>
    <col min="6657" max="6657" width="13.375" style="2" customWidth="1"/>
    <col min="6658" max="6658" width="17.125" style="2" customWidth="1"/>
    <col min="6659" max="6659" width="14.5" style="2" customWidth="1"/>
    <col min="6660" max="6663" width="14.625" style="2" customWidth="1"/>
    <col min="6664" max="6664" width="13.375" style="2"/>
    <col min="6665" max="6665" width="14.375" style="2" customWidth="1"/>
    <col min="6666" max="6666" width="12.375" style="2" customWidth="1"/>
    <col min="6667" max="6912" width="13.375" style="2"/>
    <col min="6913" max="6913" width="13.375" style="2" customWidth="1"/>
    <col min="6914" max="6914" width="17.125" style="2" customWidth="1"/>
    <col min="6915" max="6915" width="14.5" style="2" customWidth="1"/>
    <col min="6916" max="6919" width="14.625" style="2" customWidth="1"/>
    <col min="6920" max="6920" width="13.375" style="2"/>
    <col min="6921" max="6921" width="14.375" style="2" customWidth="1"/>
    <col min="6922" max="6922" width="12.375" style="2" customWidth="1"/>
    <col min="6923" max="7168" width="13.375" style="2"/>
    <col min="7169" max="7169" width="13.375" style="2" customWidth="1"/>
    <col min="7170" max="7170" width="17.125" style="2" customWidth="1"/>
    <col min="7171" max="7171" width="14.5" style="2" customWidth="1"/>
    <col min="7172" max="7175" width="14.625" style="2" customWidth="1"/>
    <col min="7176" max="7176" width="13.375" style="2"/>
    <col min="7177" max="7177" width="14.375" style="2" customWidth="1"/>
    <col min="7178" max="7178" width="12.375" style="2" customWidth="1"/>
    <col min="7179" max="7424" width="13.375" style="2"/>
    <col min="7425" max="7425" width="13.375" style="2" customWidth="1"/>
    <col min="7426" max="7426" width="17.125" style="2" customWidth="1"/>
    <col min="7427" max="7427" width="14.5" style="2" customWidth="1"/>
    <col min="7428" max="7431" width="14.625" style="2" customWidth="1"/>
    <col min="7432" max="7432" width="13.375" style="2"/>
    <col min="7433" max="7433" width="14.375" style="2" customWidth="1"/>
    <col min="7434" max="7434" width="12.375" style="2" customWidth="1"/>
    <col min="7435" max="7680" width="13.375" style="2"/>
    <col min="7681" max="7681" width="13.375" style="2" customWidth="1"/>
    <col min="7682" max="7682" width="17.125" style="2" customWidth="1"/>
    <col min="7683" max="7683" width="14.5" style="2" customWidth="1"/>
    <col min="7684" max="7687" width="14.625" style="2" customWidth="1"/>
    <col min="7688" max="7688" width="13.375" style="2"/>
    <col min="7689" max="7689" width="14.375" style="2" customWidth="1"/>
    <col min="7690" max="7690" width="12.375" style="2" customWidth="1"/>
    <col min="7691" max="7936" width="13.375" style="2"/>
    <col min="7937" max="7937" width="13.375" style="2" customWidth="1"/>
    <col min="7938" max="7938" width="17.125" style="2" customWidth="1"/>
    <col min="7939" max="7939" width="14.5" style="2" customWidth="1"/>
    <col min="7940" max="7943" width="14.625" style="2" customWidth="1"/>
    <col min="7944" max="7944" width="13.375" style="2"/>
    <col min="7945" max="7945" width="14.375" style="2" customWidth="1"/>
    <col min="7946" max="7946" width="12.375" style="2" customWidth="1"/>
    <col min="7947" max="8192" width="13.375" style="2"/>
    <col min="8193" max="8193" width="13.375" style="2" customWidth="1"/>
    <col min="8194" max="8194" width="17.125" style="2" customWidth="1"/>
    <col min="8195" max="8195" width="14.5" style="2" customWidth="1"/>
    <col min="8196" max="8199" width="14.625" style="2" customWidth="1"/>
    <col min="8200" max="8200" width="13.375" style="2"/>
    <col min="8201" max="8201" width="14.375" style="2" customWidth="1"/>
    <col min="8202" max="8202" width="12.375" style="2" customWidth="1"/>
    <col min="8203" max="8448" width="13.375" style="2"/>
    <col min="8449" max="8449" width="13.375" style="2" customWidth="1"/>
    <col min="8450" max="8450" width="17.125" style="2" customWidth="1"/>
    <col min="8451" max="8451" width="14.5" style="2" customWidth="1"/>
    <col min="8452" max="8455" width="14.625" style="2" customWidth="1"/>
    <col min="8456" max="8456" width="13.375" style="2"/>
    <col min="8457" max="8457" width="14.375" style="2" customWidth="1"/>
    <col min="8458" max="8458" width="12.375" style="2" customWidth="1"/>
    <col min="8459" max="8704" width="13.375" style="2"/>
    <col min="8705" max="8705" width="13.375" style="2" customWidth="1"/>
    <col min="8706" max="8706" width="17.125" style="2" customWidth="1"/>
    <col min="8707" max="8707" width="14.5" style="2" customWidth="1"/>
    <col min="8708" max="8711" width="14.625" style="2" customWidth="1"/>
    <col min="8712" max="8712" width="13.375" style="2"/>
    <col min="8713" max="8713" width="14.375" style="2" customWidth="1"/>
    <col min="8714" max="8714" width="12.375" style="2" customWidth="1"/>
    <col min="8715" max="8960" width="13.375" style="2"/>
    <col min="8961" max="8961" width="13.375" style="2" customWidth="1"/>
    <col min="8962" max="8962" width="17.125" style="2" customWidth="1"/>
    <col min="8963" max="8963" width="14.5" style="2" customWidth="1"/>
    <col min="8964" max="8967" width="14.625" style="2" customWidth="1"/>
    <col min="8968" max="8968" width="13.375" style="2"/>
    <col min="8969" max="8969" width="14.375" style="2" customWidth="1"/>
    <col min="8970" max="8970" width="12.375" style="2" customWidth="1"/>
    <col min="8971" max="9216" width="13.375" style="2"/>
    <col min="9217" max="9217" width="13.375" style="2" customWidth="1"/>
    <col min="9218" max="9218" width="17.125" style="2" customWidth="1"/>
    <col min="9219" max="9219" width="14.5" style="2" customWidth="1"/>
    <col min="9220" max="9223" width="14.625" style="2" customWidth="1"/>
    <col min="9224" max="9224" width="13.375" style="2"/>
    <col min="9225" max="9225" width="14.375" style="2" customWidth="1"/>
    <col min="9226" max="9226" width="12.375" style="2" customWidth="1"/>
    <col min="9227" max="9472" width="13.375" style="2"/>
    <col min="9473" max="9473" width="13.375" style="2" customWidth="1"/>
    <col min="9474" max="9474" width="17.125" style="2" customWidth="1"/>
    <col min="9475" max="9475" width="14.5" style="2" customWidth="1"/>
    <col min="9476" max="9479" width="14.625" style="2" customWidth="1"/>
    <col min="9480" max="9480" width="13.375" style="2"/>
    <col min="9481" max="9481" width="14.375" style="2" customWidth="1"/>
    <col min="9482" max="9482" width="12.375" style="2" customWidth="1"/>
    <col min="9483" max="9728" width="13.375" style="2"/>
    <col min="9729" max="9729" width="13.375" style="2" customWidth="1"/>
    <col min="9730" max="9730" width="17.125" style="2" customWidth="1"/>
    <col min="9731" max="9731" width="14.5" style="2" customWidth="1"/>
    <col min="9732" max="9735" width="14.625" style="2" customWidth="1"/>
    <col min="9736" max="9736" width="13.375" style="2"/>
    <col min="9737" max="9737" width="14.375" style="2" customWidth="1"/>
    <col min="9738" max="9738" width="12.375" style="2" customWidth="1"/>
    <col min="9739" max="9984" width="13.375" style="2"/>
    <col min="9985" max="9985" width="13.375" style="2" customWidth="1"/>
    <col min="9986" max="9986" width="17.125" style="2" customWidth="1"/>
    <col min="9987" max="9987" width="14.5" style="2" customWidth="1"/>
    <col min="9988" max="9991" width="14.625" style="2" customWidth="1"/>
    <col min="9992" max="9992" width="13.375" style="2"/>
    <col min="9993" max="9993" width="14.375" style="2" customWidth="1"/>
    <col min="9994" max="9994" width="12.375" style="2" customWidth="1"/>
    <col min="9995" max="10240" width="13.375" style="2"/>
    <col min="10241" max="10241" width="13.375" style="2" customWidth="1"/>
    <col min="10242" max="10242" width="17.125" style="2" customWidth="1"/>
    <col min="10243" max="10243" width="14.5" style="2" customWidth="1"/>
    <col min="10244" max="10247" width="14.625" style="2" customWidth="1"/>
    <col min="10248" max="10248" width="13.375" style="2"/>
    <col min="10249" max="10249" width="14.375" style="2" customWidth="1"/>
    <col min="10250" max="10250" width="12.375" style="2" customWidth="1"/>
    <col min="10251" max="10496" width="13.375" style="2"/>
    <col min="10497" max="10497" width="13.375" style="2" customWidth="1"/>
    <col min="10498" max="10498" width="17.125" style="2" customWidth="1"/>
    <col min="10499" max="10499" width="14.5" style="2" customWidth="1"/>
    <col min="10500" max="10503" width="14.625" style="2" customWidth="1"/>
    <col min="10504" max="10504" width="13.375" style="2"/>
    <col min="10505" max="10505" width="14.375" style="2" customWidth="1"/>
    <col min="10506" max="10506" width="12.375" style="2" customWidth="1"/>
    <col min="10507" max="10752" width="13.375" style="2"/>
    <col min="10753" max="10753" width="13.375" style="2" customWidth="1"/>
    <col min="10754" max="10754" width="17.125" style="2" customWidth="1"/>
    <col min="10755" max="10755" width="14.5" style="2" customWidth="1"/>
    <col min="10756" max="10759" width="14.625" style="2" customWidth="1"/>
    <col min="10760" max="10760" width="13.375" style="2"/>
    <col min="10761" max="10761" width="14.375" style="2" customWidth="1"/>
    <col min="10762" max="10762" width="12.375" style="2" customWidth="1"/>
    <col min="10763" max="11008" width="13.375" style="2"/>
    <col min="11009" max="11009" width="13.375" style="2" customWidth="1"/>
    <col min="11010" max="11010" width="17.125" style="2" customWidth="1"/>
    <col min="11011" max="11011" width="14.5" style="2" customWidth="1"/>
    <col min="11012" max="11015" width="14.625" style="2" customWidth="1"/>
    <col min="11016" max="11016" width="13.375" style="2"/>
    <col min="11017" max="11017" width="14.375" style="2" customWidth="1"/>
    <col min="11018" max="11018" width="12.375" style="2" customWidth="1"/>
    <col min="11019" max="11264" width="13.375" style="2"/>
    <col min="11265" max="11265" width="13.375" style="2" customWidth="1"/>
    <col min="11266" max="11266" width="17.125" style="2" customWidth="1"/>
    <col min="11267" max="11267" width="14.5" style="2" customWidth="1"/>
    <col min="11268" max="11271" width="14.625" style="2" customWidth="1"/>
    <col min="11272" max="11272" width="13.375" style="2"/>
    <col min="11273" max="11273" width="14.375" style="2" customWidth="1"/>
    <col min="11274" max="11274" width="12.375" style="2" customWidth="1"/>
    <col min="11275" max="11520" width="13.375" style="2"/>
    <col min="11521" max="11521" width="13.375" style="2" customWidth="1"/>
    <col min="11522" max="11522" width="17.125" style="2" customWidth="1"/>
    <col min="11523" max="11523" width="14.5" style="2" customWidth="1"/>
    <col min="11524" max="11527" width="14.625" style="2" customWidth="1"/>
    <col min="11528" max="11528" width="13.375" style="2"/>
    <col min="11529" max="11529" width="14.375" style="2" customWidth="1"/>
    <col min="11530" max="11530" width="12.375" style="2" customWidth="1"/>
    <col min="11531" max="11776" width="13.375" style="2"/>
    <col min="11777" max="11777" width="13.375" style="2" customWidth="1"/>
    <col min="11778" max="11778" width="17.125" style="2" customWidth="1"/>
    <col min="11779" max="11779" width="14.5" style="2" customWidth="1"/>
    <col min="11780" max="11783" width="14.625" style="2" customWidth="1"/>
    <col min="11784" max="11784" width="13.375" style="2"/>
    <col min="11785" max="11785" width="14.375" style="2" customWidth="1"/>
    <col min="11786" max="11786" width="12.375" style="2" customWidth="1"/>
    <col min="11787" max="12032" width="13.375" style="2"/>
    <col min="12033" max="12033" width="13.375" style="2" customWidth="1"/>
    <col min="12034" max="12034" width="17.125" style="2" customWidth="1"/>
    <col min="12035" max="12035" width="14.5" style="2" customWidth="1"/>
    <col min="12036" max="12039" width="14.625" style="2" customWidth="1"/>
    <col min="12040" max="12040" width="13.375" style="2"/>
    <col min="12041" max="12041" width="14.375" style="2" customWidth="1"/>
    <col min="12042" max="12042" width="12.375" style="2" customWidth="1"/>
    <col min="12043" max="12288" width="13.375" style="2"/>
    <col min="12289" max="12289" width="13.375" style="2" customWidth="1"/>
    <col min="12290" max="12290" width="17.125" style="2" customWidth="1"/>
    <col min="12291" max="12291" width="14.5" style="2" customWidth="1"/>
    <col min="12292" max="12295" width="14.625" style="2" customWidth="1"/>
    <col min="12296" max="12296" width="13.375" style="2"/>
    <col min="12297" max="12297" width="14.375" style="2" customWidth="1"/>
    <col min="12298" max="12298" width="12.375" style="2" customWidth="1"/>
    <col min="12299" max="12544" width="13.375" style="2"/>
    <col min="12545" max="12545" width="13.375" style="2" customWidth="1"/>
    <col min="12546" max="12546" width="17.125" style="2" customWidth="1"/>
    <col min="12547" max="12547" width="14.5" style="2" customWidth="1"/>
    <col min="12548" max="12551" width="14.625" style="2" customWidth="1"/>
    <col min="12552" max="12552" width="13.375" style="2"/>
    <col min="12553" max="12553" width="14.375" style="2" customWidth="1"/>
    <col min="12554" max="12554" width="12.375" style="2" customWidth="1"/>
    <col min="12555" max="12800" width="13.375" style="2"/>
    <col min="12801" max="12801" width="13.375" style="2" customWidth="1"/>
    <col min="12802" max="12802" width="17.125" style="2" customWidth="1"/>
    <col min="12803" max="12803" width="14.5" style="2" customWidth="1"/>
    <col min="12804" max="12807" width="14.625" style="2" customWidth="1"/>
    <col min="12808" max="12808" width="13.375" style="2"/>
    <col min="12809" max="12809" width="14.375" style="2" customWidth="1"/>
    <col min="12810" max="12810" width="12.375" style="2" customWidth="1"/>
    <col min="12811" max="13056" width="13.375" style="2"/>
    <col min="13057" max="13057" width="13.375" style="2" customWidth="1"/>
    <col min="13058" max="13058" width="17.125" style="2" customWidth="1"/>
    <col min="13059" max="13059" width="14.5" style="2" customWidth="1"/>
    <col min="13060" max="13063" width="14.625" style="2" customWidth="1"/>
    <col min="13064" max="13064" width="13.375" style="2"/>
    <col min="13065" max="13065" width="14.375" style="2" customWidth="1"/>
    <col min="13066" max="13066" width="12.375" style="2" customWidth="1"/>
    <col min="13067" max="13312" width="13.375" style="2"/>
    <col min="13313" max="13313" width="13.375" style="2" customWidth="1"/>
    <col min="13314" max="13314" width="17.125" style="2" customWidth="1"/>
    <col min="13315" max="13315" width="14.5" style="2" customWidth="1"/>
    <col min="13316" max="13319" width="14.625" style="2" customWidth="1"/>
    <col min="13320" max="13320" width="13.375" style="2"/>
    <col min="13321" max="13321" width="14.375" style="2" customWidth="1"/>
    <col min="13322" max="13322" width="12.375" style="2" customWidth="1"/>
    <col min="13323" max="13568" width="13.375" style="2"/>
    <col min="13569" max="13569" width="13.375" style="2" customWidth="1"/>
    <col min="13570" max="13570" width="17.125" style="2" customWidth="1"/>
    <col min="13571" max="13571" width="14.5" style="2" customWidth="1"/>
    <col min="13572" max="13575" width="14.625" style="2" customWidth="1"/>
    <col min="13576" max="13576" width="13.375" style="2"/>
    <col min="13577" max="13577" width="14.375" style="2" customWidth="1"/>
    <col min="13578" max="13578" width="12.375" style="2" customWidth="1"/>
    <col min="13579" max="13824" width="13.375" style="2"/>
    <col min="13825" max="13825" width="13.375" style="2" customWidth="1"/>
    <col min="13826" max="13826" width="17.125" style="2" customWidth="1"/>
    <col min="13827" max="13827" width="14.5" style="2" customWidth="1"/>
    <col min="13828" max="13831" width="14.625" style="2" customWidth="1"/>
    <col min="13832" max="13832" width="13.375" style="2"/>
    <col min="13833" max="13833" width="14.375" style="2" customWidth="1"/>
    <col min="13834" max="13834" width="12.375" style="2" customWidth="1"/>
    <col min="13835" max="14080" width="13.375" style="2"/>
    <col min="14081" max="14081" width="13.375" style="2" customWidth="1"/>
    <col min="14082" max="14082" width="17.125" style="2" customWidth="1"/>
    <col min="14083" max="14083" width="14.5" style="2" customWidth="1"/>
    <col min="14084" max="14087" width="14.625" style="2" customWidth="1"/>
    <col min="14088" max="14088" width="13.375" style="2"/>
    <col min="14089" max="14089" width="14.375" style="2" customWidth="1"/>
    <col min="14090" max="14090" width="12.375" style="2" customWidth="1"/>
    <col min="14091" max="14336" width="13.375" style="2"/>
    <col min="14337" max="14337" width="13.375" style="2" customWidth="1"/>
    <col min="14338" max="14338" width="17.125" style="2" customWidth="1"/>
    <col min="14339" max="14339" width="14.5" style="2" customWidth="1"/>
    <col min="14340" max="14343" width="14.625" style="2" customWidth="1"/>
    <col min="14344" max="14344" width="13.375" style="2"/>
    <col min="14345" max="14345" width="14.375" style="2" customWidth="1"/>
    <col min="14346" max="14346" width="12.375" style="2" customWidth="1"/>
    <col min="14347" max="14592" width="13.375" style="2"/>
    <col min="14593" max="14593" width="13.375" style="2" customWidth="1"/>
    <col min="14594" max="14594" width="17.125" style="2" customWidth="1"/>
    <col min="14595" max="14595" width="14.5" style="2" customWidth="1"/>
    <col min="14596" max="14599" width="14.625" style="2" customWidth="1"/>
    <col min="14600" max="14600" width="13.375" style="2"/>
    <col min="14601" max="14601" width="14.375" style="2" customWidth="1"/>
    <col min="14602" max="14602" width="12.375" style="2" customWidth="1"/>
    <col min="14603" max="14848" width="13.375" style="2"/>
    <col min="14849" max="14849" width="13.375" style="2" customWidth="1"/>
    <col min="14850" max="14850" width="17.125" style="2" customWidth="1"/>
    <col min="14851" max="14851" width="14.5" style="2" customWidth="1"/>
    <col min="14852" max="14855" width="14.625" style="2" customWidth="1"/>
    <col min="14856" max="14856" width="13.375" style="2"/>
    <col min="14857" max="14857" width="14.375" style="2" customWidth="1"/>
    <col min="14858" max="14858" width="12.375" style="2" customWidth="1"/>
    <col min="14859" max="15104" width="13.375" style="2"/>
    <col min="15105" max="15105" width="13.375" style="2" customWidth="1"/>
    <col min="15106" max="15106" width="17.125" style="2" customWidth="1"/>
    <col min="15107" max="15107" width="14.5" style="2" customWidth="1"/>
    <col min="15108" max="15111" width="14.625" style="2" customWidth="1"/>
    <col min="15112" max="15112" width="13.375" style="2"/>
    <col min="15113" max="15113" width="14.375" style="2" customWidth="1"/>
    <col min="15114" max="15114" width="12.375" style="2" customWidth="1"/>
    <col min="15115" max="15360" width="13.375" style="2"/>
    <col min="15361" max="15361" width="13.375" style="2" customWidth="1"/>
    <col min="15362" max="15362" width="17.125" style="2" customWidth="1"/>
    <col min="15363" max="15363" width="14.5" style="2" customWidth="1"/>
    <col min="15364" max="15367" width="14.625" style="2" customWidth="1"/>
    <col min="15368" max="15368" width="13.375" style="2"/>
    <col min="15369" max="15369" width="14.375" style="2" customWidth="1"/>
    <col min="15370" max="15370" width="12.375" style="2" customWidth="1"/>
    <col min="15371" max="15616" width="13.375" style="2"/>
    <col min="15617" max="15617" width="13.375" style="2" customWidth="1"/>
    <col min="15618" max="15618" width="17.125" style="2" customWidth="1"/>
    <col min="15619" max="15619" width="14.5" style="2" customWidth="1"/>
    <col min="15620" max="15623" width="14.625" style="2" customWidth="1"/>
    <col min="15624" max="15624" width="13.375" style="2"/>
    <col min="15625" max="15625" width="14.375" style="2" customWidth="1"/>
    <col min="15626" max="15626" width="12.375" style="2" customWidth="1"/>
    <col min="15627" max="15872" width="13.375" style="2"/>
    <col min="15873" max="15873" width="13.375" style="2" customWidth="1"/>
    <col min="15874" max="15874" width="17.125" style="2" customWidth="1"/>
    <col min="15875" max="15875" width="14.5" style="2" customWidth="1"/>
    <col min="15876" max="15879" width="14.625" style="2" customWidth="1"/>
    <col min="15880" max="15880" width="13.375" style="2"/>
    <col min="15881" max="15881" width="14.375" style="2" customWidth="1"/>
    <col min="15882" max="15882" width="12.375" style="2" customWidth="1"/>
    <col min="15883" max="16128" width="13.375" style="2"/>
    <col min="16129" max="16129" width="13.375" style="2" customWidth="1"/>
    <col min="16130" max="16130" width="17.125" style="2" customWidth="1"/>
    <col min="16131" max="16131" width="14.5" style="2" customWidth="1"/>
    <col min="16132" max="16135" width="14.625" style="2" customWidth="1"/>
    <col min="16136" max="16136" width="13.375" style="2"/>
    <col min="16137" max="16137" width="14.375" style="2" customWidth="1"/>
    <col min="16138" max="16138" width="12.37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51</v>
      </c>
    </row>
    <row r="7" spans="1:10" ht="18" thickBot="1" x14ac:dyDescent="0.25">
      <c r="B7" s="5"/>
      <c r="C7" s="26" t="s">
        <v>52</v>
      </c>
      <c r="D7" s="6" t="s">
        <v>2</v>
      </c>
      <c r="E7" s="5"/>
      <c r="F7" s="5"/>
      <c r="G7" s="5"/>
      <c r="H7" s="5"/>
      <c r="I7" s="6" t="s">
        <v>53</v>
      </c>
      <c r="J7" s="5"/>
    </row>
    <row r="8" spans="1:10" x14ac:dyDescent="0.2">
      <c r="C8" s="7"/>
      <c r="D8" s="8"/>
      <c r="E8" s="8"/>
      <c r="F8" s="9" t="s">
        <v>54</v>
      </c>
      <c r="G8" s="8"/>
      <c r="H8" s="8"/>
      <c r="I8" s="8"/>
      <c r="J8" s="8"/>
    </row>
    <row r="9" spans="1:10" x14ac:dyDescent="0.2">
      <c r="C9" s="11" t="s">
        <v>55</v>
      </c>
      <c r="D9" s="7"/>
      <c r="E9" s="8"/>
      <c r="F9" s="9" t="s">
        <v>56</v>
      </c>
      <c r="G9" s="8"/>
      <c r="H9" s="8"/>
      <c r="I9" s="7"/>
      <c r="J9" s="7"/>
    </row>
    <row r="10" spans="1:10" x14ac:dyDescent="0.2">
      <c r="C10" s="11" t="s">
        <v>57</v>
      </c>
      <c r="D10" s="10" t="s">
        <v>58</v>
      </c>
      <c r="E10" s="7"/>
      <c r="F10" s="7"/>
      <c r="G10" s="11" t="s">
        <v>59</v>
      </c>
      <c r="H10" s="7"/>
      <c r="I10" s="10" t="s">
        <v>12</v>
      </c>
      <c r="J10" s="10" t="s">
        <v>37</v>
      </c>
    </row>
    <row r="11" spans="1:10" x14ac:dyDescent="0.2">
      <c r="B11" s="8"/>
      <c r="C11" s="12"/>
      <c r="D11" s="12"/>
      <c r="E11" s="14" t="s">
        <v>60</v>
      </c>
      <c r="F11" s="14" t="s">
        <v>61</v>
      </c>
      <c r="G11" s="13" t="s">
        <v>62</v>
      </c>
      <c r="H11" s="14" t="s">
        <v>16</v>
      </c>
      <c r="I11" s="12"/>
      <c r="J11" s="14" t="s">
        <v>44</v>
      </c>
    </row>
    <row r="12" spans="1:10" x14ac:dyDescent="0.2">
      <c r="C12" s="7"/>
    </row>
    <row r="13" spans="1:10" x14ac:dyDescent="0.2">
      <c r="B13" s="1" t="s">
        <v>63</v>
      </c>
      <c r="C13" s="15">
        <f t="shared" ref="C13:C25" si="0">D13+I13+J13+SUM(C32:H32)</f>
        <v>23354</v>
      </c>
      <c r="D13" s="16">
        <f t="shared" ref="D13:D25" si="1">SUM(E13:H13)</f>
        <v>15298</v>
      </c>
      <c r="E13" s="17">
        <v>2880</v>
      </c>
      <c r="F13" s="17">
        <v>8343</v>
      </c>
      <c r="G13" s="17">
        <v>3995</v>
      </c>
      <c r="H13" s="17">
        <v>80</v>
      </c>
      <c r="I13" s="17">
        <v>2499</v>
      </c>
      <c r="J13" s="17">
        <v>771</v>
      </c>
    </row>
    <row r="14" spans="1:10" x14ac:dyDescent="0.2">
      <c r="B14" s="1" t="s">
        <v>64</v>
      </c>
      <c r="C14" s="15">
        <f t="shared" si="0"/>
        <v>24829</v>
      </c>
      <c r="D14" s="16">
        <f t="shared" si="1"/>
        <v>16554</v>
      </c>
      <c r="E14" s="17">
        <v>2896</v>
      </c>
      <c r="F14" s="17">
        <v>9256</v>
      </c>
      <c r="G14" s="17">
        <v>4292</v>
      </c>
      <c r="H14" s="17">
        <v>110</v>
      </c>
      <c r="I14" s="17">
        <v>2671</v>
      </c>
      <c r="J14" s="17">
        <v>810</v>
      </c>
    </row>
    <row r="15" spans="1:10" x14ac:dyDescent="0.2">
      <c r="B15" s="1" t="s">
        <v>65</v>
      </c>
      <c r="C15" s="15">
        <f t="shared" si="0"/>
        <v>27580</v>
      </c>
      <c r="D15" s="16">
        <f t="shared" si="1"/>
        <v>18487</v>
      </c>
      <c r="E15" s="17">
        <v>3204</v>
      </c>
      <c r="F15" s="17">
        <v>10524</v>
      </c>
      <c r="G15" s="17">
        <v>4652</v>
      </c>
      <c r="H15" s="17">
        <v>107</v>
      </c>
      <c r="I15" s="17">
        <v>3049</v>
      </c>
      <c r="J15" s="17">
        <v>909</v>
      </c>
    </row>
    <row r="16" spans="1:10" x14ac:dyDescent="0.2">
      <c r="B16" s="1" t="s">
        <v>66</v>
      </c>
      <c r="C16" s="15">
        <f t="shared" si="0"/>
        <v>30262</v>
      </c>
      <c r="D16" s="16">
        <f t="shared" si="1"/>
        <v>19662</v>
      </c>
      <c r="E16" s="17">
        <v>3241</v>
      </c>
      <c r="F16" s="17">
        <v>11318</v>
      </c>
      <c r="G16" s="17">
        <v>4998</v>
      </c>
      <c r="H16" s="17">
        <v>105</v>
      </c>
      <c r="I16" s="17">
        <v>3469</v>
      </c>
      <c r="J16" s="17">
        <v>971</v>
      </c>
    </row>
    <row r="17" spans="2:10" x14ac:dyDescent="0.2">
      <c r="B17" s="1" t="s">
        <v>67</v>
      </c>
      <c r="C17" s="15">
        <f t="shared" si="0"/>
        <v>31712</v>
      </c>
      <c r="D17" s="16">
        <f t="shared" si="1"/>
        <v>20486</v>
      </c>
      <c r="E17" s="17">
        <v>3276</v>
      </c>
      <c r="F17" s="17">
        <v>11848</v>
      </c>
      <c r="G17" s="17">
        <v>5258</v>
      </c>
      <c r="H17" s="17">
        <v>104</v>
      </c>
      <c r="I17" s="17">
        <v>3656</v>
      </c>
      <c r="J17" s="17">
        <v>1001</v>
      </c>
    </row>
    <row r="18" spans="2:10" x14ac:dyDescent="0.2">
      <c r="B18" s="1" t="s">
        <v>68</v>
      </c>
      <c r="C18" s="15">
        <f t="shared" si="0"/>
        <v>32779</v>
      </c>
      <c r="D18" s="16">
        <f t="shared" si="1"/>
        <v>21261</v>
      </c>
      <c r="E18" s="17">
        <v>3385</v>
      </c>
      <c r="F18" s="17">
        <v>12522</v>
      </c>
      <c r="G18" s="17">
        <v>5223</v>
      </c>
      <c r="H18" s="17">
        <v>131</v>
      </c>
      <c r="I18" s="17">
        <v>3698</v>
      </c>
      <c r="J18" s="17">
        <v>1038</v>
      </c>
    </row>
    <row r="19" spans="2:10" x14ac:dyDescent="0.2">
      <c r="B19" s="1" t="s">
        <v>69</v>
      </c>
      <c r="C19" s="15">
        <f t="shared" si="0"/>
        <v>32974</v>
      </c>
      <c r="D19" s="16">
        <f t="shared" si="1"/>
        <v>21724</v>
      </c>
      <c r="E19" s="17">
        <v>3348</v>
      </c>
      <c r="F19" s="17">
        <v>13103</v>
      </c>
      <c r="G19" s="17">
        <v>5127</v>
      </c>
      <c r="H19" s="17">
        <v>146</v>
      </c>
      <c r="I19" s="17">
        <v>3641</v>
      </c>
      <c r="J19" s="17">
        <v>1016</v>
      </c>
    </row>
    <row r="20" spans="2:10" x14ac:dyDescent="0.2">
      <c r="B20" s="1" t="s">
        <v>70</v>
      </c>
      <c r="C20" s="15">
        <f t="shared" si="0"/>
        <v>33305.22</v>
      </c>
      <c r="D20" s="16">
        <f t="shared" si="1"/>
        <v>21817.22</v>
      </c>
      <c r="E20" s="17">
        <v>3283.39</v>
      </c>
      <c r="F20" s="17">
        <v>13169.83</v>
      </c>
      <c r="G20" s="17">
        <v>5183</v>
      </c>
      <c r="H20" s="17">
        <v>181</v>
      </c>
      <c r="I20" s="17">
        <v>3769</v>
      </c>
      <c r="J20" s="17">
        <v>1049</v>
      </c>
    </row>
    <row r="21" spans="2:10" x14ac:dyDescent="0.2">
      <c r="B21" s="1" t="s">
        <v>71</v>
      </c>
      <c r="C21" s="15">
        <f t="shared" si="0"/>
        <v>34423.050000000003</v>
      </c>
      <c r="D21" s="16">
        <f t="shared" si="1"/>
        <v>22635.05</v>
      </c>
      <c r="E21" s="17">
        <v>3393.52</v>
      </c>
      <c r="F21" s="17">
        <v>13774.66</v>
      </c>
      <c r="G21" s="17">
        <v>5245.39</v>
      </c>
      <c r="H21" s="17">
        <v>221.48</v>
      </c>
      <c r="I21" s="17">
        <v>3889</v>
      </c>
      <c r="J21" s="17">
        <v>1067</v>
      </c>
    </row>
    <row r="22" spans="2:10" x14ac:dyDescent="0.2">
      <c r="B22" s="1" t="s">
        <v>72</v>
      </c>
      <c r="C22" s="15">
        <f t="shared" si="0"/>
        <v>33352.86</v>
      </c>
      <c r="D22" s="16">
        <f t="shared" si="1"/>
        <v>21842.69</v>
      </c>
      <c r="E22" s="17">
        <v>3544.49</v>
      </c>
      <c r="F22" s="17">
        <v>13264.97</v>
      </c>
      <c r="G22" s="17">
        <v>4779.87</v>
      </c>
      <c r="H22" s="17">
        <v>253.36</v>
      </c>
      <c r="I22" s="17">
        <v>3973</v>
      </c>
      <c r="J22" s="17">
        <v>1073</v>
      </c>
    </row>
    <row r="23" spans="2:10" x14ac:dyDescent="0.2">
      <c r="B23" s="1" t="s">
        <v>73</v>
      </c>
      <c r="C23" s="15">
        <f t="shared" si="0"/>
        <v>31616</v>
      </c>
      <c r="D23" s="16">
        <f t="shared" si="1"/>
        <v>19813</v>
      </c>
      <c r="E23" s="17">
        <v>3192</v>
      </c>
      <c r="F23" s="17">
        <v>13116</v>
      </c>
      <c r="G23" s="17">
        <v>3267</v>
      </c>
      <c r="H23" s="17">
        <v>238</v>
      </c>
      <c r="I23" s="17">
        <v>4200</v>
      </c>
      <c r="J23" s="17">
        <v>1072</v>
      </c>
    </row>
    <row r="24" spans="2:10" x14ac:dyDescent="0.2">
      <c r="B24" s="1" t="s">
        <v>74</v>
      </c>
      <c r="C24" s="15">
        <f t="shared" si="0"/>
        <v>31200</v>
      </c>
      <c r="D24" s="16">
        <f t="shared" si="1"/>
        <v>19362</v>
      </c>
      <c r="E24" s="17">
        <v>3079</v>
      </c>
      <c r="F24" s="17">
        <v>12885</v>
      </c>
      <c r="G24" s="17">
        <v>3200</v>
      </c>
      <c r="H24" s="17">
        <v>198</v>
      </c>
      <c r="I24" s="17">
        <v>4292</v>
      </c>
      <c r="J24" s="17">
        <v>1060</v>
      </c>
    </row>
    <row r="25" spans="2:10" x14ac:dyDescent="0.2">
      <c r="B25" s="3" t="s">
        <v>75</v>
      </c>
      <c r="C25" s="18">
        <f t="shared" si="0"/>
        <v>28334.67</v>
      </c>
      <c r="D25" s="19">
        <f t="shared" si="1"/>
        <v>18796.669999999998</v>
      </c>
      <c r="E25" s="20">
        <v>3140.31</v>
      </c>
      <c r="F25" s="20">
        <v>12489.82</v>
      </c>
      <c r="G25" s="20">
        <v>2993.03</v>
      </c>
      <c r="H25" s="20">
        <v>173.51</v>
      </c>
      <c r="I25" s="20">
        <v>4175</v>
      </c>
      <c r="J25" s="20">
        <v>1087</v>
      </c>
    </row>
    <row r="26" spans="2:10" ht="18" thickBot="1" x14ac:dyDescent="0.25">
      <c r="B26" s="6" t="s">
        <v>33</v>
      </c>
      <c r="C26" s="21"/>
      <c r="D26" s="5"/>
      <c r="E26" s="5"/>
      <c r="F26" s="5"/>
      <c r="G26" s="5"/>
      <c r="H26" s="5"/>
      <c r="I26" s="5"/>
      <c r="J26" s="5"/>
    </row>
    <row r="27" spans="2:10" x14ac:dyDescent="0.2">
      <c r="C27" s="12"/>
      <c r="D27" s="8"/>
      <c r="E27" s="9" t="s">
        <v>76</v>
      </c>
      <c r="F27" s="8"/>
      <c r="G27" s="8"/>
      <c r="H27" s="8"/>
      <c r="I27" s="7"/>
      <c r="J27" s="8"/>
    </row>
    <row r="28" spans="2:10" x14ac:dyDescent="0.2">
      <c r="C28" s="7"/>
      <c r="D28" s="7"/>
      <c r="E28" s="11" t="s">
        <v>35</v>
      </c>
      <c r="F28" s="7"/>
      <c r="G28" s="11" t="s">
        <v>36</v>
      </c>
      <c r="H28" s="7"/>
      <c r="I28" s="10" t="s">
        <v>77</v>
      </c>
      <c r="J28" s="7"/>
    </row>
    <row r="29" spans="2:10" x14ac:dyDescent="0.2">
      <c r="C29" s="10" t="s">
        <v>78</v>
      </c>
      <c r="D29" s="10" t="s">
        <v>79</v>
      </c>
      <c r="E29" s="11" t="s">
        <v>40</v>
      </c>
      <c r="F29" s="10" t="s">
        <v>80</v>
      </c>
      <c r="G29" s="11" t="s">
        <v>40</v>
      </c>
      <c r="H29" s="10" t="s">
        <v>42</v>
      </c>
      <c r="I29" s="10" t="s">
        <v>81</v>
      </c>
      <c r="J29" s="10" t="s">
        <v>43</v>
      </c>
    </row>
    <row r="30" spans="2:10" x14ac:dyDescent="0.2">
      <c r="B30" s="8"/>
      <c r="C30" s="12"/>
      <c r="D30" s="12"/>
      <c r="E30" s="13" t="s">
        <v>82</v>
      </c>
      <c r="F30" s="14" t="s">
        <v>83</v>
      </c>
      <c r="G30" s="13" t="s">
        <v>82</v>
      </c>
      <c r="H30" s="14" t="s">
        <v>40</v>
      </c>
      <c r="I30" s="12"/>
      <c r="J30" s="14" t="s">
        <v>84</v>
      </c>
    </row>
    <row r="31" spans="2:10" x14ac:dyDescent="0.2">
      <c r="C31" s="7"/>
      <c r="H31" s="17"/>
    </row>
    <row r="32" spans="2:10" x14ac:dyDescent="0.2">
      <c r="B32" s="1" t="s">
        <v>63</v>
      </c>
      <c r="C32" s="22">
        <v>2134</v>
      </c>
      <c r="D32" s="17">
        <v>351</v>
      </c>
      <c r="E32" s="17">
        <v>514</v>
      </c>
      <c r="F32" s="17">
        <v>1412</v>
      </c>
      <c r="G32" s="17">
        <v>151</v>
      </c>
      <c r="H32" s="17">
        <v>224</v>
      </c>
      <c r="I32" s="16">
        <f t="shared" ref="I32:I44" si="2">J32+SUM(C51:J51)</f>
        <v>4032</v>
      </c>
      <c r="J32" s="17">
        <v>54</v>
      </c>
    </row>
    <row r="33" spans="2:11" x14ac:dyDescent="0.2">
      <c r="B33" s="1" t="s">
        <v>64</v>
      </c>
      <c r="C33" s="22">
        <v>2183</v>
      </c>
      <c r="D33" s="17">
        <v>376</v>
      </c>
      <c r="E33" s="17">
        <v>544</v>
      </c>
      <c r="F33" s="17">
        <v>1376</v>
      </c>
      <c r="G33" s="17">
        <v>154</v>
      </c>
      <c r="H33" s="17">
        <v>161</v>
      </c>
      <c r="I33" s="16">
        <f t="shared" si="2"/>
        <v>4398</v>
      </c>
      <c r="J33" s="17">
        <v>58</v>
      </c>
    </row>
    <row r="34" spans="2:11" x14ac:dyDescent="0.2">
      <c r="B34" s="1" t="s">
        <v>65</v>
      </c>
      <c r="C34" s="22">
        <v>2517</v>
      </c>
      <c r="D34" s="17">
        <v>410</v>
      </c>
      <c r="E34" s="17">
        <v>577</v>
      </c>
      <c r="F34" s="17">
        <v>1346</v>
      </c>
      <c r="G34" s="17">
        <v>136</v>
      </c>
      <c r="H34" s="17">
        <v>149</v>
      </c>
      <c r="I34" s="16">
        <f t="shared" si="2"/>
        <v>4769</v>
      </c>
      <c r="J34" s="17">
        <v>55</v>
      </c>
    </row>
    <row r="35" spans="2:11" x14ac:dyDescent="0.2">
      <c r="B35" s="1" t="s">
        <v>66</v>
      </c>
      <c r="C35" s="22">
        <v>3044</v>
      </c>
      <c r="D35" s="17">
        <v>458</v>
      </c>
      <c r="E35" s="17">
        <v>1021</v>
      </c>
      <c r="F35" s="17">
        <v>1371</v>
      </c>
      <c r="G35" s="17">
        <v>125</v>
      </c>
      <c r="H35" s="17">
        <v>141</v>
      </c>
      <c r="I35" s="16">
        <f t="shared" si="2"/>
        <v>5207</v>
      </c>
      <c r="J35" s="17">
        <v>54</v>
      </c>
    </row>
    <row r="36" spans="2:11" x14ac:dyDescent="0.2">
      <c r="B36" s="1" t="s">
        <v>67</v>
      </c>
      <c r="C36" s="22">
        <v>3166</v>
      </c>
      <c r="D36" s="17">
        <v>505</v>
      </c>
      <c r="E36" s="17">
        <v>1189</v>
      </c>
      <c r="F36" s="17">
        <v>1459</v>
      </c>
      <c r="G36" s="17">
        <v>109</v>
      </c>
      <c r="H36" s="17">
        <v>141</v>
      </c>
      <c r="I36" s="16">
        <f t="shared" si="2"/>
        <v>5564</v>
      </c>
      <c r="J36" s="17">
        <v>83</v>
      </c>
    </row>
    <row r="37" spans="2:11" x14ac:dyDescent="0.2">
      <c r="B37" s="1" t="s">
        <v>68</v>
      </c>
      <c r="C37" s="22">
        <v>3284</v>
      </c>
      <c r="D37" s="17">
        <v>532</v>
      </c>
      <c r="E37" s="17">
        <v>1145</v>
      </c>
      <c r="F37" s="17">
        <v>1582</v>
      </c>
      <c r="G37" s="17">
        <v>102</v>
      </c>
      <c r="H37" s="17">
        <v>137</v>
      </c>
      <c r="I37" s="16">
        <f t="shared" si="2"/>
        <v>6952</v>
      </c>
      <c r="J37" s="17">
        <v>96</v>
      </c>
    </row>
    <row r="38" spans="2:11" x14ac:dyDescent="0.2">
      <c r="B38" s="1" t="s">
        <v>69</v>
      </c>
      <c r="C38" s="22">
        <v>3015</v>
      </c>
      <c r="D38" s="17">
        <v>568</v>
      </c>
      <c r="E38" s="17">
        <v>1074</v>
      </c>
      <c r="F38" s="17">
        <v>1716</v>
      </c>
      <c r="G38" s="17">
        <v>84</v>
      </c>
      <c r="H38" s="17">
        <v>136</v>
      </c>
      <c r="I38" s="16">
        <f t="shared" si="2"/>
        <v>7764.72</v>
      </c>
      <c r="J38" s="17">
        <v>106.72</v>
      </c>
    </row>
    <row r="39" spans="2:11" x14ac:dyDescent="0.2">
      <c r="B39" s="1" t="s">
        <v>70</v>
      </c>
      <c r="C39" s="22">
        <v>3020</v>
      </c>
      <c r="D39" s="17">
        <v>566</v>
      </c>
      <c r="E39" s="17">
        <v>1041</v>
      </c>
      <c r="F39" s="17">
        <v>1826</v>
      </c>
      <c r="G39" s="17">
        <v>90</v>
      </c>
      <c r="H39" s="17">
        <v>127</v>
      </c>
      <c r="I39" s="16">
        <f t="shared" si="2"/>
        <v>8694.19</v>
      </c>
      <c r="J39" s="17">
        <v>99.19</v>
      </c>
    </row>
    <row r="40" spans="2:11" x14ac:dyDescent="0.2">
      <c r="B40" s="1" t="s">
        <v>71</v>
      </c>
      <c r="C40" s="22">
        <v>3003</v>
      </c>
      <c r="D40" s="17">
        <v>633</v>
      </c>
      <c r="E40" s="17">
        <v>1006</v>
      </c>
      <c r="F40" s="17">
        <v>1981</v>
      </c>
      <c r="G40" s="17">
        <v>115</v>
      </c>
      <c r="H40" s="17">
        <v>94</v>
      </c>
      <c r="I40" s="16">
        <f t="shared" si="2"/>
        <v>8628.4599999999991</v>
      </c>
      <c r="J40" s="17">
        <v>105.46</v>
      </c>
    </row>
    <row r="41" spans="2:11" x14ac:dyDescent="0.2">
      <c r="B41" s="1" t="s">
        <v>72</v>
      </c>
      <c r="C41" s="22">
        <v>3008</v>
      </c>
      <c r="D41" s="17">
        <v>655.16999999999996</v>
      </c>
      <c r="E41" s="17">
        <v>472</v>
      </c>
      <c r="F41" s="17">
        <v>2130</v>
      </c>
      <c r="G41" s="17">
        <v>109</v>
      </c>
      <c r="H41" s="17">
        <v>90</v>
      </c>
      <c r="I41" s="16">
        <f t="shared" si="2"/>
        <v>8858</v>
      </c>
      <c r="J41" s="17">
        <v>101</v>
      </c>
    </row>
    <row r="42" spans="2:11" x14ac:dyDescent="0.2">
      <c r="B42" s="1" t="s">
        <v>73</v>
      </c>
      <c r="C42" s="22">
        <v>2784</v>
      </c>
      <c r="D42" s="17">
        <v>665</v>
      </c>
      <c r="E42" s="17">
        <v>628</v>
      </c>
      <c r="F42" s="17">
        <v>2265</v>
      </c>
      <c r="G42" s="17">
        <v>104</v>
      </c>
      <c r="H42" s="17">
        <v>85</v>
      </c>
      <c r="I42" s="16">
        <f t="shared" si="2"/>
        <v>9231</v>
      </c>
      <c r="J42" s="17">
        <v>97</v>
      </c>
    </row>
    <row r="43" spans="2:11" x14ac:dyDescent="0.2">
      <c r="B43" s="1" t="s">
        <v>74</v>
      </c>
      <c r="C43" s="22">
        <v>2281</v>
      </c>
      <c r="D43" s="17">
        <v>693</v>
      </c>
      <c r="E43" s="17">
        <v>842</v>
      </c>
      <c r="F43" s="17">
        <v>2486</v>
      </c>
      <c r="G43" s="17">
        <v>106</v>
      </c>
      <c r="H43" s="17">
        <v>78</v>
      </c>
      <c r="I43" s="16">
        <f t="shared" si="2"/>
        <v>9521</v>
      </c>
      <c r="J43" s="17">
        <v>94</v>
      </c>
    </row>
    <row r="44" spans="2:11" x14ac:dyDescent="0.2">
      <c r="B44" s="3" t="s">
        <v>75</v>
      </c>
      <c r="C44" s="25">
        <v>28</v>
      </c>
      <c r="D44" s="20">
        <v>701</v>
      </c>
      <c r="E44" s="20">
        <v>757</v>
      </c>
      <c r="F44" s="20">
        <v>2615</v>
      </c>
      <c r="G44" s="20">
        <v>118</v>
      </c>
      <c r="H44" s="20">
        <v>57</v>
      </c>
      <c r="I44" s="19">
        <f t="shared" si="2"/>
        <v>9667.24</v>
      </c>
      <c r="J44" s="20">
        <v>98.24</v>
      </c>
    </row>
    <row r="45" spans="2:11" ht="18" thickBot="1" x14ac:dyDescent="0.25">
      <c r="B45" s="5"/>
      <c r="C45" s="21"/>
      <c r="D45" s="5"/>
      <c r="E45" s="5"/>
      <c r="F45" s="5"/>
      <c r="G45" s="5"/>
      <c r="H45" s="5"/>
      <c r="I45" s="5"/>
      <c r="J45" s="27"/>
    </row>
    <row r="46" spans="2:11" x14ac:dyDescent="0.2">
      <c r="C46" s="12"/>
      <c r="D46" s="8"/>
      <c r="E46" s="8"/>
      <c r="F46" s="9" t="s">
        <v>85</v>
      </c>
      <c r="G46" s="8"/>
      <c r="H46" s="8"/>
      <c r="I46" s="8"/>
      <c r="J46" s="8"/>
    </row>
    <row r="47" spans="2:11" x14ac:dyDescent="0.2">
      <c r="C47" s="10" t="s">
        <v>86</v>
      </c>
      <c r="D47" s="11" t="s">
        <v>87</v>
      </c>
      <c r="E47" s="10" t="s">
        <v>88</v>
      </c>
      <c r="F47" s="10" t="s">
        <v>89</v>
      </c>
      <c r="G47" s="10" t="s">
        <v>90</v>
      </c>
      <c r="H47" s="11" t="s">
        <v>91</v>
      </c>
      <c r="I47" s="10" t="s">
        <v>92</v>
      </c>
      <c r="J47" s="11" t="s">
        <v>93</v>
      </c>
      <c r="K47" s="28"/>
    </row>
    <row r="48" spans="2:11" x14ac:dyDescent="0.2">
      <c r="C48" s="29" t="s">
        <v>94</v>
      </c>
      <c r="D48" s="30" t="s">
        <v>95</v>
      </c>
      <c r="E48" s="10" t="s">
        <v>96</v>
      </c>
      <c r="F48" s="10" t="s">
        <v>96</v>
      </c>
      <c r="G48" s="10" t="s">
        <v>97</v>
      </c>
      <c r="H48" s="11" t="s">
        <v>97</v>
      </c>
      <c r="I48" s="10" t="s">
        <v>98</v>
      </c>
      <c r="J48" s="11" t="s">
        <v>99</v>
      </c>
      <c r="K48" s="28"/>
    </row>
    <row r="49" spans="2:11" x14ac:dyDescent="0.2">
      <c r="B49" s="8"/>
      <c r="C49" s="31" t="s">
        <v>100</v>
      </c>
      <c r="D49" s="32" t="s">
        <v>101</v>
      </c>
      <c r="E49" s="14" t="s">
        <v>102</v>
      </c>
      <c r="F49" s="14" t="s">
        <v>102</v>
      </c>
      <c r="G49" s="14" t="s">
        <v>103</v>
      </c>
      <c r="H49" s="14" t="s">
        <v>102</v>
      </c>
      <c r="I49" s="31" t="s">
        <v>104</v>
      </c>
      <c r="J49" s="13" t="s">
        <v>105</v>
      </c>
      <c r="K49" s="33"/>
    </row>
    <row r="50" spans="2:11" x14ac:dyDescent="0.2">
      <c r="C50" s="7"/>
    </row>
    <row r="51" spans="2:11" x14ac:dyDescent="0.2">
      <c r="B51" s="1" t="s">
        <v>63</v>
      </c>
      <c r="C51" s="22">
        <v>409</v>
      </c>
      <c r="D51" s="17">
        <v>549</v>
      </c>
      <c r="E51" s="17">
        <v>1982</v>
      </c>
      <c r="F51" s="17">
        <v>634</v>
      </c>
      <c r="G51" s="17">
        <v>347</v>
      </c>
      <c r="H51" s="34" t="s">
        <v>106</v>
      </c>
      <c r="I51" s="34" t="s">
        <v>106</v>
      </c>
      <c r="J51" s="34">
        <v>57</v>
      </c>
      <c r="K51" s="17"/>
    </row>
    <row r="52" spans="2:11" x14ac:dyDescent="0.2">
      <c r="B52" s="1" t="s">
        <v>64</v>
      </c>
      <c r="C52" s="22">
        <v>407</v>
      </c>
      <c r="D52" s="17">
        <v>605</v>
      </c>
      <c r="E52" s="17">
        <v>2312</v>
      </c>
      <c r="F52" s="17">
        <v>595</v>
      </c>
      <c r="G52" s="17">
        <v>358</v>
      </c>
      <c r="H52" s="34" t="s">
        <v>106</v>
      </c>
      <c r="I52" s="34" t="s">
        <v>106</v>
      </c>
      <c r="J52" s="34">
        <v>63</v>
      </c>
      <c r="K52" s="17"/>
    </row>
    <row r="53" spans="2:11" x14ac:dyDescent="0.2">
      <c r="B53" s="1" t="s">
        <v>65</v>
      </c>
      <c r="C53" s="22">
        <v>386</v>
      </c>
      <c r="D53" s="17">
        <v>673</v>
      </c>
      <c r="E53" s="17">
        <v>2626</v>
      </c>
      <c r="F53" s="17">
        <v>564</v>
      </c>
      <c r="G53" s="17">
        <v>395</v>
      </c>
      <c r="H53" s="34" t="s">
        <v>106</v>
      </c>
      <c r="I53" s="34" t="s">
        <v>106</v>
      </c>
      <c r="J53" s="34">
        <v>70</v>
      </c>
      <c r="K53" s="17"/>
    </row>
    <row r="54" spans="2:11" x14ac:dyDescent="0.2">
      <c r="B54" s="1" t="s">
        <v>66</v>
      </c>
      <c r="C54" s="22">
        <v>403</v>
      </c>
      <c r="D54" s="17">
        <v>748</v>
      </c>
      <c r="E54" s="17">
        <v>2944</v>
      </c>
      <c r="F54" s="17">
        <v>552</v>
      </c>
      <c r="G54" s="17">
        <v>427</v>
      </c>
      <c r="H54" s="34" t="s">
        <v>106</v>
      </c>
      <c r="I54" s="34" t="s">
        <v>106</v>
      </c>
      <c r="J54" s="34">
        <v>79</v>
      </c>
      <c r="K54" s="17"/>
    </row>
    <row r="55" spans="2:11" x14ac:dyDescent="0.2">
      <c r="B55" s="1" t="s">
        <v>67</v>
      </c>
      <c r="C55" s="22">
        <v>391</v>
      </c>
      <c r="D55" s="17">
        <v>785</v>
      </c>
      <c r="E55" s="17">
        <v>3208</v>
      </c>
      <c r="F55" s="17">
        <v>531</v>
      </c>
      <c r="G55" s="17">
        <v>476</v>
      </c>
      <c r="H55" s="34" t="s">
        <v>106</v>
      </c>
      <c r="I55" s="34" t="s">
        <v>106</v>
      </c>
      <c r="J55" s="34">
        <v>90</v>
      </c>
      <c r="K55" s="17"/>
    </row>
    <row r="56" spans="2:11" x14ac:dyDescent="0.2">
      <c r="B56" s="1" t="s">
        <v>68</v>
      </c>
      <c r="C56" s="22">
        <v>405</v>
      </c>
      <c r="D56" s="17">
        <v>835</v>
      </c>
      <c r="E56" s="17">
        <v>3607</v>
      </c>
      <c r="F56" s="17">
        <v>540</v>
      </c>
      <c r="G56" s="17">
        <v>518</v>
      </c>
      <c r="H56" s="17">
        <v>783</v>
      </c>
      <c r="I56" s="17">
        <v>53</v>
      </c>
      <c r="J56" s="17">
        <v>115</v>
      </c>
      <c r="K56" s="17"/>
    </row>
    <row r="57" spans="2:11" x14ac:dyDescent="0.2">
      <c r="B57" s="1" t="s">
        <v>69</v>
      </c>
      <c r="C57" s="22">
        <v>453</v>
      </c>
      <c r="D57" s="17">
        <v>936</v>
      </c>
      <c r="E57" s="17">
        <v>4135</v>
      </c>
      <c r="F57" s="17">
        <v>509</v>
      </c>
      <c r="G57" s="17">
        <v>588</v>
      </c>
      <c r="H57" s="17">
        <v>844</v>
      </c>
      <c r="I57" s="17">
        <v>61</v>
      </c>
      <c r="J57" s="17">
        <v>132</v>
      </c>
      <c r="K57" s="17"/>
    </row>
    <row r="58" spans="2:11" x14ac:dyDescent="0.2">
      <c r="B58" s="1" t="s">
        <v>70</v>
      </c>
      <c r="C58" s="22">
        <v>423</v>
      </c>
      <c r="D58" s="17">
        <v>979</v>
      </c>
      <c r="E58" s="17">
        <v>4980</v>
      </c>
      <c r="F58" s="17">
        <v>500</v>
      </c>
      <c r="G58" s="17">
        <v>559</v>
      </c>
      <c r="H58" s="17">
        <v>951</v>
      </c>
      <c r="I58" s="17">
        <v>62</v>
      </c>
      <c r="J58" s="17">
        <v>141</v>
      </c>
      <c r="K58" s="17"/>
    </row>
    <row r="59" spans="2:11" x14ac:dyDescent="0.2">
      <c r="B59" s="1" t="s">
        <v>71</v>
      </c>
      <c r="C59" s="22">
        <v>406</v>
      </c>
      <c r="D59" s="17">
        <v>957</v>
      </c>
      <c r="E59" s="17">
        <v>4998</v>
      </c>
      <c r="F59" s="17">
        <v>453</v>
      </c>
      <c r="G59" s="17">
        <v>483</v>
      </c>
      <c r="H59" s="17">
        <v>1035</v>
      </c>
      <c r="I59" s="17">
        <v>62</v>
      </c>
      <c r="J59" s="17">
        <v>129</v>
      </c>
      <c r="K59" s="17"/>
    </row>
    <row r="60" spans="2:11" x14ac:dyDescent="0.2">
      <c r="B60" s="1" t="s">
        <v>72</v>
      </c>
      <c r="C60" s="22">
        <v>381</v>
      </c>
      <c r="D60" s="17">
        <v>983</v>
      </c>
      <c r="E60" s="17">
        <v>5168</v>
      </c>
      <c r="F60" s="17">
        <v>415</v>
      </c>
      <c r="G60" s="17">
        <v>466</v>
      </c>
      <c r="H60" s="17">
        <v>1160</v>
      </c>
      <c r="I60" s="17">
        <v>54</v>
      </c>
      <c r="J60" s="17">
        <v>130</v>
      </c>
      <c r="K60" s="17"/>
    </row>
    <row r="61" spans="2:11" x14ac:dyDescent="0.2">
      <c r="B61" s="1" t="s">
        <v>73</v>
      </c>
      <c r="C61" s="22">
        <v>363</v>
      </c>
      <c r="D61" s="17">
        <v>1021</v>
      </c>
      <c r="E61" s="17">
        <v>5394</v>
      </c>
      <c r="F61" s="17">
        <v>385</v>
      </c>
      <c r="G61" s="17">
        <v>491</v>
      </c>
      <c r="H61" s="17">
        <v>1297</v>
      </c>
      <c r="I61" s="17">
        <v>52</v>
      </c>
      <c r="J61" s="17">
        <v>131</v>
      </c>
      <c r="K61" s="17"/>
    </row>
    <row r="62" spans="2:11" x14ac:dyDescent="0.2">
      <c r="B62" s="1" t="s">
        <v>74</v>
      </c>
      <c r="C62" s="22">
        <v>733</v>
      </c>
      <c r="D62" s="17">
        <v>1202</v>
      </c>
      <c r="E62" s="17">
        <v>5118</v>
      </c>
      <c r="F62" s="17">
        <v>338</v>
      </c>
      <c r="G62" s="17">
        <v>548</v>
      </c>
      <c r="H62" s="17">
        <v>1439</v>
      </c>
      <c r="I62" s="17">
        <v>49</v>
      </c>
      <c r="J62" s="34" t="s">
        <v>107</v>
      </c>
      <c r="K62" s="17"/>
    </row>
    <row r="63" spans="2:11" x14ac:dyDescent="0.2">
      <c r="B63" s="3" t="s">
        <v>75</v>
      </c>
      <c r="C63" s="25">
        <v>750</v>
      </c>
      <c r="D63" s="20">
        <v>1222</v>
      </c>
      <c r="E63" s="20">
        <v>5073</v>
      </c>
      <c r="F63" s="20">
        <v>299</v>
      </c>
      <c r="G63" s="20">
        <v>596</v>
      </c>
      <c r="H63" s="20">
        <v>1574</v>
      </c>
      <c r="I63" s="20">
        <v>55</v>
      </c>
      <c r="J63" s="34" t="s">
        <v>107</v>
      </c>
      <c r="K63" s="20"/>
    </row>
    <row r="64" spans="2:11" ht="17.25" customHeight="1" thickBot="1" x14ac:dyDescent="0.25">
      <c r="B64" s="5"/>
      <c r="C64" s="21"/>
      <c r="D64" s="5"/>
      <c r="E64" s="5"/>
      <c r="F64" s="5"/>
      <c r="G64" s="5"/>
      <c r="H64" s="5"/>
      <c r="I64" s="5"/>
      <c r="J64" s="5"/>
    </row>
    <row r="65" spans="1:3" x14ac:dyDescent="0.2">
      <c r="C65" s="1" t="s">
        <v>108</v>
      </c>
    </row>
    <row r="66" spans="1:3" x14ac:dyDescent="0.2">
      <c r="C66" s="1" t="s">
        <v>109</v>
      </c>
    </row>
    <row r="67" spans="1:3" ht="17.25" customHeight="1" x14ac:dyDescent="0.2">
      <c r="C67" s="1" t="s">
        <v>50</v>
      </c>
    </row>
    <row r="68" spans="1:3" ht="17.25" customHeight="1" x14ac:dyDescent="0.2">
      <c r="A68" s="1"/>
      <c r="C68" s="2" t="s">
        <v>110</v>
      </c>
    </row>
    <row r="69" spans="1:3" x14ac:dyDescent="0.2">
      <c r="C69" s="2" t="s">
        <v>111</v>
      </c>
    </row>
    <row r="70" spans="1:3" x14ac:dyDescent="0.2">
      <c r="C70" s="2" t="s">
        <v>112</v>
      </c>
    </row>
    <row r="71" spans="1:3" x14ac:dyDescent="0.2">
      <c r="C71" s="2" t="s">
        <v>113</v>
      </c>
    </row>
    <row r="72" spans="1:3" x14ac:dyDescent="0.2">
      <c r="C72" s="2" t="s">
        <v>114</v>
      </c>
    </row>
  </sheetData>
  <phoneticPr fontId="2"/>
  <pageMargins left="0.37" right="0.49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22.125" style="2" customWidth="1"/>
    <col min="4" max="4" width="13.375" style="2" customWidth="1"/>
    <col min="5" max="5" width="12.625" style="2" bestFit="1" customWidth="1"/>
    <col min="6" max="7" width="14.625" style="2" customWidth="1"/>
    <col min="8" max="9" width="13.375" style="2" customWidth="1"/>
    <col min="10" max="10" width="12.125" style="2"/>
    <col min="11" max="11" width="10.875" style="2" customWidth="1"/>
    <col min="12" max="256" width="12.125" style="2"/>
    <col min="257" max="257" width="13.375" style="2" customWidth="1"/>
    <col min="258" max="258" width="5.875" style="2" customWidth="1"/>
    <col min="259" max="259" width="22.125" style="2" customWidth="1"/>
    <col min="260" max="260" width="13.375" style="2" customWidth="1"/>
    <col min="261" max="261" width="12.625" style="2" bestFit="1" customWidth="1"/>
    <col min="262" max="263" width="14.625" style="2" customWidth="1"/>
    <col min="264" max="265" width="13.375" style="2" customWidth="1"/>
    <col min="266" max="266" width="12.125" style="2"/>
    <col min="267" max="267" width="10.875" style="2" customWidth="1"/>
    <col min="268" max="512" width="12.125" style="2"/>
    <col min="513" max="513" width="13.375" style="2" customWidth="1"/>
    <col min="514" max="514" width="5.875" style="2" customWidth="1"/>
    <col min="515" max="515" width="22.125" style="2" customWidth="1"/>
    <col min="516" max="516" width="13.375" style="2" customWidth="1"/>
    <col min="517" max="517" width="12.625" style="2" bestFit="1" customWidth="1"/>
    <col min="518" max="519" width="14.625" style="2" customWidth="1"/>
    <col min="520" max="521" width="13.375" style="2" customWidth="1"/>
    <col min="522" max="522" width="12.125" style="2"/>
    <col min="523" max="523" width="10.875" style="2" customWidth="1"/>
    <col min="524" max="768" width="12.125" style="2"/>
    <col min="769" max="769" width="13.375" style="2" customWidth="1"/>
    <col min="770" max="770" width="5.875" style="2" customWidth="1"/>
    <col min="771" max="771" width="22.125" style="2" customWidth="1"/>
    <col min="772" max="772" width="13.375" style="2" customWidth="1"/>
    <col min="773" max="773" width="12.625" style="2" bestFit="1" customWidth="1"/>
    <col min="774" max="775" width="14.625" style="2" customWidth="1"/>
    <col min="776" max="777" width="13.375" style="2" customWidth="1"/>
    <col min="778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5.875" style="2" customWidth="1"/>
    <col min="1027" max="1027" width="22.125" style="2" customWidth="1"/>
    <col min="1028" max="1028" width="13.375" style="2" customWidth="1"/>
    <col min="1029" max="1029" width="12.625" style="2" bestFit="1" customWidth="1"/>
    <col min="1030" max="1031" width="14.625" style="2" customWidth="1"/>
    <col min="1032" max="1033" width="13.375" style="2" customWidth="1"/>
    <col min="1034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5.875" style="2" customWidth="1"/>
    <col min="1283" max="1283" width="22.125" style="2" customWidth="1"/>
    <col min="1284" max="1284" width="13.375" style="2" customWidth="1"/>
    <col min="1285" max="1285" width="12.625" style="2" bestFit="1" customWidth="1"/>
    <col min="1286" max="1287" width="14.625" style="2" customWidth="1"/>
    <col min="1288" max="1289" width="13.375" style="2" customWidth="1"/>
    <col min="1290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5.875" style="2" customWidth="1"/>
    <col min="1539" max="1539" width="22.125" style="2" customWidth="1"/>
    <col min="1540" max="1540" width="13.375" style="2" customWidth="1"/>
    <col min="1541" max="1541" width="12.625" style="2" bestFit="1" customWidth="1"/>
    <col min="1542" max="1543" width="14.625" style="2" customWidth="1"/>
    <col min="1544" max="1545" width="13.375" style="2" customWidth="1"/>
    <col min="1546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5.875" style="2" customWidth="1"/>
    <col min="1795" max="1795" width="22.125" style="2" customWidth="1"/>
    <col min="1796" max="1796" width="13.375" style="2" customWidth="1"/>
    <col min="1797" max="1797" width="12.625" style="2" bestFit="1" customWidth="1"/>
    <col min="1798" max="1799" width="14.625" style="2" customWidth="1"/>
    <col min="1800" max="1801" width="13.375" style="2" customWidth="1"/>
    <col min="1802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5.875" style="2" customWidth="1"/>
    <col min="2051" max="2051" width="22.125" style="2" customWidth="1"/>
    <col min="2052" max="2052" width="13.375" style="2" customWidth="1"/>
    <col min="2053" max="2053" width="12.625" style="2" bestFit="1" customWidth="1"/>
    <col min="2054" max="2055" width="14.625" style="2" customWidth="1"/>
    <col min="2056" max="2057" width="13.375" style="2" customWidth="1"/>
    <col min="2058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5.875" style="2" customWidth="1"/>
    <col min="2307" max="2307" width="22.125" style="2" customWidth="1"/>
    <col min="2308" max="2308" width="13.375" style="2" customWidth="1"/>
    <col min="2309" max="2309" width="12.625" style="2" bestFit="1" customWidth="1"/>
    <col min="2310" max="2311" width="14.625" style="2" customWidth="1"/>
    <col min="2312" max="2313" width="13.375" style="2" customWidth="1"/>
    <col min="2314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5.875" style="2" customWidth="1"/>
    <col min="2563" max="2563" width="22.125" style="2" customWidth="1"/>
    <col min="2564" max="2564" width="13.375" style="2" customWidth="1"/>
    <col min="2565" max="2565" width="12.625" style="2" bestFit="1" customWidth="1"/>
    <col min="2566" max="2567" width="14.625" style="2" customWidth="1"/>
    <col min="2568" max="2569" width="13.375" style="2" customWidth="1"/>
    <col min="2570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5.875" style="2" customWidth="1"/>
    <col min="2819" max="2819" width="22.125" style="2" customWidth="1"/>
    <col min="2820" max="2820" width="13.375" style="2" customWidth="1"/>
    <col min="2821" max="2821" width="12.625" style="2" bestFit="1" customWidth="1"/>
    <col min="2822" max="2823" width="14.625" style="2" customWidth="1"/>
    <col min="2824" max="2825" width="13.375" style="2" customWidth="1"/>
    <col min="2826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5.875" style="2" customWidth="1"/>
    <col min="3075" max="3075" width="22.125" style="2" customWidth="1"/>
    <col min="3076" max="3076" width="13.375" style="2" customWidth="1"/>
    <col min="3077" max="3077" width="12.625" style="2" bestFit="1" customWidth="1"/>
    <col min="3078" max="3079" width="14.625" style="2" customWidth="1"/>
    <col min="3080" max="3081" width="13.375" style="2" customWidth="1"/>
    <col min="3082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5.875" style="2" customWidth="1"/>
    <col min="3331" max="3331" width="22.125" style="2" customWidth="1"/>
    <col min="3332" max="3332" width="13.375" style="2" customWidth="1"/>
    <col min="3333" max="3333" width="12.625" style="2" bestFit="1" customWidth="1"/>
    <col min="3334" max="3335" width="14.625" style="2" customWidth="1"/>
    <col min="3336" max="3337" width="13.375" style="2" customWidth="1"/>
    <col min="3338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5.875" style="2" customWidth="1"/>
    <col min="3587" max="3587" width="22.125" style="2" customWidth="1"/>
    <col min="3588" max="3588" width="13.375" style="2" customWidth="1"/>
    <col min="3589" max="3589" width="12.625" style="2" bestFit="1" customWidth="1"/>
    <col min="3590" max="3591" width="14.625" style="2" customWidth="1"/>
    <col min="3592" max="3593" width="13.375" style="2" customWidth="1"/>
    <col min="3594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5.875" style="2" customWidth="1"/>
    <col min="3843" max="3843" width="22.125" style="2" customWidth="1"/>
    <col min="3844" max="3844" width="13.375" style="2" customWidth="1"/>
    <col min="3845" max="3845" width="12.625" style="2" bestFit="1" customWidth="1"/>
    <col min="3846" max="3847" width="14.625" style="2" customWidth="1"/>
    <col min="3848" max="3849" width="13.375" style="2" customWidth="1"/>
    <col min="3850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5.875" style="2" customWidth="1"/>
    <col min="4099" max="4099" width="22.125" style="2" customWidth="1"/>
    <col min="4100" max="4100" width="13.375" style="2" customWidth="1"/>
    <col min="4101" max="4101" width="12.625" style="2" bestFit="1" customWidth="1"/>
    <col min="4102" max="4103" width="14.625" style="2" customWidth="1"/>
    <col min="4104" max="4105" width="13.375" style="2" customWidth="1"/>
    <col min="4106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5.875" style="2" customWidth="1"/>
    <col min="4355" max="4355" width="22.125" style="2" customWidth="1"/>
    <col min="4356" max="4356" width="13.375" style="2" customWidth="1"/>
    <col min="4357" max="4357" width="12.625" style="2" bestFit="1" customWidth="1"/>
    <col min="4358" max="4359" width="14.625" style="2" customWidth="1"/>
    <col min="4360" max="4361" width="13.375" style="2" customWidth="1"/>
    <col min="4362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5.875" style="2" customWidth="1"/>
    <col min="4611" max="4611" width="22.125" style="2" customWidth="1"/>
    <col min="4612" max="4612" width="13.375" style="2" customWidth="1"/>
    <col min="4613" max="4613" width="12.625" style="2" bestFit="1" customWidth="1"/>
    <col min="4614" max="4615" width="14.625" style="2" customWidth="1"/>
    <col min="4616" max="4617" width="13.375" style="2" customWidth="1"/>
    <col min="4618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5.875" style="2" customWidth="1"/>
    <col min="4867" max="4867" width="22.125" style="2" customWidth="1"/>
    <col min="4868" max="4868" width="13.375" style="2" customWidth="1"/>
    <col min="4869" max="4869" width="12.625" style="2" bestFit="1" customWidth="1"/>
    <col min="4870" max="4871" width="14.625" style="2" customWidth="1"/>
    <col min="4872" max="4873" width="13.375" style="2" customWidth="1"/>
    <col min="4874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5.875" style="2" customWidth="1"/>
    <col min="5123" max="5123" width="22.125" style="2" customWidth="1"/>
    <col min="5124" max="5124" width="13.375" style="2" customWidth="1"/>
    <col min="5125" max="5125" width="12.625" style="2" bestFit="1" customWidth="1"/>
    <col min="5126" max="5127" width="14.625" style="2" customWidth="1"/>
    <col min="5128" max="5129" width="13.375" style="2" customWidth="1"/>
    <col min="5130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5.875" style="2" customWidth="1"/>
    <col min="5379" max="5379" width="22.125" style="2" customWidth="1"/>
    <col min="5380" max="5380" width="13.375" style="2" customWidth="1"/>
    <col min="5381" max="5381" width="12.625" style="2" bestFit="1" customWidth="1"/>
    <col min="5382" max="5383" width="14.625" style="2" customWidth="1"/>
    <col min="5384" max="5385" width="13.375" style="2" customWidth="1"/>
    <col min="5386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5.875" style="2" customWidth="1"/>
    <col min="5635" max="5635" width="22.125" style="2" customWidth="1"/>
    <col min="5636" max="5636" width="13.375" style="2" customWidth="1"/>
    <col min="5637" max="5637" width="12.625" style="2" bestFit="1" customWidth="1"/>
    <col min="5638" max="5639" width="14.625" style="2" customWidth="1"/>
    <col min="5640" max="5641" width="13.375" style="2" customWidth="1"/>
    <col min="5642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5.875" style="2" customWidth="1"/>
    <col min="5891" max="5891" width="22.125" style="2" customWidth="1"/>
    <col min="5892" max="5892" width="13.375" style="2" customWidth="1"/>
    <col min="5893" max="5893" width="12.625" style="2" bestFit="1" customWidth="1"/>
    <col min="5894" max="5895" width="14.625" style="2" customWidth="1"/>
    <col min="5896" max="5897" width="13.375" style="2" customWidth="1"/>
    <col min="5898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5.875" style="2" customWidth="1"/>
    <col min="6147" max="6147" width="22.125" style="2" customWidth="1"/>
    <col min="6148" max="6148" width="13.375" style="2" customWidth="1"/>
    <col min="6149" max="6149" width="12.625" style="2" bestFit="1" customWidth="1"/>
    <col min="6150" max="6151" width="14.625" style="2" customWidth="1"/>
    <col min="6152" max="6153" width="13.375" style="2" customWidth="1"/>
    <col min="6154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5.875" style="2" customWidth="1"/>
    <col min="6403" max="6403" width="22.125" style="2" customWidth="1"/>
    <col min="6404" max="6404" width="13.375" style="2" customWidth="1"/>
    <col min="6405" max="6405" width="12.625" style="2" bestFit="1" customWidth="1"/>
    <col min="6406" max="6407" width="14.625" style="2" customWidth="1"/>
    <col min="6408" max="6409" width="13.375" style="2" customWidth="1"/>
    <col min="6410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5.875" style="2" customWidth="1"/>
    <col min="6659" max="6659" width="22.125" style="2" customWidth="1"/>
    <col min="6660" max="6660" width="13.375" style="2" customWidth="1"/>
    <col min="6661" max="6661" width="12.625" style="2" bestFit="1" customWidth="1"/>
    <col min="6662" max="6663" width="14.625" style="2" customWidth="1"/>
    <col min="6664" max="6665" width="13.375" style="2" customWidth="1"/>
    <col min="6666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5.875" style="2" customWidth="1"/>
    <col min="6915" max="6915" width="22.125" style="2" customWidth="1"/>
    <col min="6916" max="6916" width="13.375" style="2" customWidth="1"/>
    <col min="6917" max="6917" width="12.625" style="2" bestFit="1" customWidth="1"/>
    <col min="6918" max="6919" width="14.625" style="2" customWidth="1"/>
    <col min="6920" max="6921" width="13.375" style="2" customWidth="1"/>
    <col min="6922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5.875" style="2" customWidth="1"/>
    <col min="7171" max="7171" width="22.125" style="2" customWidth="1"/>
    <col min="7172" max="7172" width="13.375" style="2" customWidth="1"/>
    <col min="7173" max="7173" width="12.625" style="2" bestFit="1" customWidth="1"/>
    <col min="7174" max="7175" width="14.625" style="2" customWidth="1"/>
    <col min="7176" max="7177" width="13.375" style="2" customWidth="1"/>
    <col min="7178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5.875" style="2" customWidth="1"/>
    <col min="7427" max="7427" width="22.125" style="2" customWidth="1"/>
    <col min="7428" max="7428" width="13.375" style="2" customWidth="1"/>
    <col min="7429" max="7429" width="12.625" style="2" bestFit="1" customWidth="1"/>
    <col min="7430" max="7431" width="14.625" style="2" customWidth="1"/>
    <col min="7432" max="7433" width="13.375" style="2" customWidth="1"/>
    <col min="7434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5.875" style="2" customWidth="1"/>
    <col min="7683" max="7683" width="22.125" style="2" customWidth="1"/>
    <col min="7684" max="7684" width="13.375" style="2" customWidth="1"/>
    <col min="7685" max="7685" width="12.625" style="2" bestFit="1" customWidth="1"/>
    <col min="7686" max="7687" width="14.625" style="2" customWidth="1"/>
    <col min="7688" max="7689" width="13.375" style="2" customWidth="1"/>
    <col min="7690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5.875" style="2" customWidth="1"/>
    <col min="7939" max="7939" width="22.125" style="2" customWidth="1"/>
    <col min="7940" max="7940" width="13.375" style="2" customWidth="1"/>
    <col min="7941" max="7941" width="12.625" style="2" bestFit="1" customWidth="1"/>
    <col min="7942" max="7943" width="14.625" style="2" customWidth="1"/>
    <col min="7944" max="7945" width="13.375" style="2" customWidth="1"/>
    <col min="7946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5.875" style="2" customWidth="1"/>
    <col min="8195" max="8195" width="22.125" style="2" customWidth="1"/>
    <col min="8196" max="8196" width="13.375" style="2" customWidth="1"/>
    <col min="8197" max="8197" width="12.625" style="2" bestFit="1" customWidth="1"/>
    <col min="8198" max="8199" width="14.625" style="2" customWidth="1"/>
    <col min="8200" max="8201" width="13.375" style="2" customWidth="1"/>
    <col min="8202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5.875" style="2" customWidth="1"/>
    <col min="8451" max="8451" width="22.125" style="2" customWidth="1"/>
    <col min="8452" max="8452" width="13.375" style="2" customWidth="1"/>
    <col min="8453" max="8453" width="12.625" style="2" bestFit="1" customWidth="1"/>
    <col min="8454" max="8455" width="14.625" style="2" customWidth="1"/>
    <col min="8456" max="8457" width="13.375" style="2" customWidth="1"/>
    <col min="8458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5.875" style="2" customWidth="1"/>
    <col min="8707" max="8707" width="22.125" style="2" customWidth="1"/>
    <col min="8708" max="8708" width="13.375" style="2" customWidth="1"/>
    <col min="8709" max="8709" width="12.625" style="2" bestFit="1" customWidth="1"/>
    <col min="8710" max="8711" width="14.625" style="2" customWidth="1"/>
    <col min="8712" max="8713" width="13.375" style="2" customWidth="1"/>
    <col min="8714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5.875" style="2" customWidth="1"/>
    <col min="8963" max="8963" width="22.125" style="2" customWidth="1"/>
    <col min="8964" max="8964" width="13.375" style="2" customWidth="1"/>
    <col min="8965" max="8965" width="12.625" style="2" bestFit="1" customWidth="1"/>
    <col min="8966" max="8967" width="14.625" style="2" customWidth="1"/>
    <col min="8968" max="8969" width="13.375" style="2" customWidth="1"/>
    <col min="8970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5.875" style="2" customWidth="1"/>
    <col min="9219" max="9219" width="22.125" style="2" customWidth="1"/>
    <col min="9220" max="9220" width="13.375" style="2" customWidth="1"/>
    <col min="9221" max="9221" width="12.625" style="2" bestFit="1" customWidth="1"/>
    <col min="9222" max="9223" width="14.625" style="2" customWidth="1"/>
    <col min="9224" max="9225" width="13.375" style="2" customWidth="1"/>
    <col min="9226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5.875" style="2" customWidth="1"/>
    <col min="9475" max="9475" width="22.125" style="2" customWidth="1"/>
    <col min="9476" max="9476" width="13.375" style="2" customWidth="1"/>
    <col min="9477" max="9477" width="12.625" style="2" bestFit="1" customWidth="1"/>
    <col min="9478" max="9479" width="14.625" style="2" customWidth="1"/>
    <col min="9480" max="9481" width="13.375" style="2" customWidth="1"/>
    <col min="9482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5.875" style="2" customWidth="1"/>
    <col min="9731" max="9731" width="22.125" style="2" customWidth="1"/>
    <col min="9732" max="9732" width="13.375" style="2" customWidth="1"/>
    <col min="9733" max="9733" width="12.625" style="2" bestFit="1" customWidth="1"/>
    <col min="9734" max="9735" width="14.625" style="2" customWidth="1"/>
    <col min="9736" max="9737" width="13.375" style="2" customWidth="1"/>
    <col min="9738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5.875" style="2" customWidth="1"/>
    <col min="9987" max="9987" width="22.125" style="2" customWidth="1"/>
    <col min="9988" max="9988" width="13.375" style="2" customWidth="1"/>
    <col min="9989" max="9989" width="12.625" style="2" bestFit="1" customWidth="1"/>
    <col min="9990" max="9991" width="14.625" style="2" customWidth="1"/>
    <col min="9992" max="9993" width="13.375" style="2" customWidth="1"/>
    <col min="9994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5.875" style="2" customWidth="1"/>
    <col min="10243" max="10243" width="22.125" style="2" customWidth="1"/>
    <col min="10244" max="10244" width="13.375" style="2" customWidth="1"/>
    <col min="10245" max="10245" width="12.625" style="2" bestFit="1" customWidth="1"/>
    <col min="10246" max="10247" width="14.625" style="2" customWidth="1"/>
    <col min="10248" max="10249" width="13.375" style="2" customWidth="1"/>
    <col min="10250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5.875" style="2" customWidth="1"/>
    <col min="10499" max="10499" width="22.125" style="2" customWidth="1"/>
    <col min="10500" max="10500" width="13.375" style="2" customWidth="1"/>
    <col min="10501" max="10501" width="12.625" style="2" bestFit="1" customWidth="1"/>
    <col min="10502" max="10503" width="14.625" style="2" customWidth="1"/>
    <col min="10504" max="10505" width="13.375" style="2" customWidth="1"/>
    <col min="10506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5.875" style="2" customWidth="1"/>
    <col min="10755" max="10755" width="22.125" style="2" customWidth="1"/>
    <col min="10756" max="10756" width="13.375" style="2" customWidth="1"/>
    <col min="10757" max="10757" width="12.625" style="2" bestFit="1" customWidth="1"/>
    <col min="10758" max="10759" width="14.625" style="2" customWidth="1"/>
    <col min="10760" max="10761" width="13.375" style="2" customWidth="1"/>
    <col min="10762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5.875" style="2" customWidth="1"/>
    <col min="11011" max="11011" width="22.125" style="2" customWidth="1"/>
    <col min="11012" max="11012" width="13.375" style="2" customWidth="1"/>
    <col min="11013" max="11013" width="12.625" style="2" bestFit="1" customWidth="1"/>
    <col min="11014" max="11015" width="14.625" style="2" customWidth="1"/>
    <col min="11016" max="11017" width="13.375" style="2" customWidth="1"/>
    <col min="11018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5.875" style="2" customWidth="1"/>
    <col min="11267" max="11267" width="22.125" style="2" customWidth="1"/>
    <col min="11268" max="11268" width="13.375" style="2" customWidth="1"/>
    <col min="11269" max="11269" width="12.625" style="2" bestFit="1" customWidth="1"/>
    <col min="11270" max="11271" width="14.625" style="2" customWidth="1"/>
    <col min="11272" max="11273" width="13.375" style="2" customWidth="1"/>
    <col min="11274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5.875" style="2" customWidth="1"/>
    <col min="11523" max="11523" width="22.125" style="2" customWidth="1"/>
    <col min="11524" max="11524" width="13.375" style="2" customWidth="1"/>
    <col min="11525" max="11525" width="12.625" style="2" bestFit="1" customWidth="1"/>
    <col min="11526" max="11527" width="14.625" style="2" customWidth="1"/>
    <col min="11528" max="11529" width="13.375" style="2" customWidth="1"/>
    <col min="11530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5.875" style="2" customWidth="1"/>
    <col min="11779" max="11779" width="22.125" style="2" customWidth="1"/>
    <col min="11780" max="11780" width="13.375" style="2" customWidth="1"/>
    <col min="11781" max="11781" width="12.625" style="2" bestFit="1" customWidth="1"/>
    <col min="11782" max="11783" width="14.625" style="2" customWidth="1"/>
    <col min="11784" max="11785" width="13.375" style="2" customWidth="1"/>
    <col min="11786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5.875" style="2" customWidth="1"/>
    <col min="12035" max="12035" width="22.125" style="2" customWidth="1"/>
    <col min="12036" max="12036" width="13.375" style="2" customWidth="1"/>
    <col min="12037" max="12037" width="12.625" style="2" bestFit="1" customWidth="1"/>
    <col min="12038" max="12039" width="14.625" style="2" customWidth="1"/>
    <col min="12040" max="12041" width="13.375" style="2" customWidth="1"/>
    <col min="12042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5.875" style="2" customWidth="1"/>
    <col min="12291" max="12291" width="22.125" style="2" customWidth="1"/>
    <col min="12292" max="12292" width="13.375" style="2" customWidth="1"/>
    <col min="12293" max="12293" width="12.625" style="2" bestFit="1" customWidth="1"/>
    <col min="12294" max="12295" width="14.625" style="2" customWidth="1"/>
    <col min="12296" max="12297" width="13.375" style="2" customWidth="1"/>
    <col min="12298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5.875" style="2" customWidth="1"/>
    <col min="12547" max="12547" width="22.125" style="2" customWidth="1"/>
    <col min="12548" max="12548" width="13.375" style="2" customWidth="1"/>
    <col min="12549" max="12549" width="12.625" style="2" bestFit="1" customWidth="1"/>
    <col min="12550" max="12551" width="14.625" style="2" customWidth="1"/>
    <col min="12552" max="12553" width="13.375" style="2" customWidth="1"/>
    <col min="12554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5.875" style="2" customWidth="1"/>
    <col min="12803" max="12803" width="22.125" style="2" customWidth="1"/>
    <col min="12804" max="12804" width="13.375" style="2" customWidth="1"/>
    <col min="12805" max="12805" width="12.625" style="2" bestFit="1" customWidth="1"/>
    <col min="12806" max="12807" width="14.625" style="2" customWidth="1"/>
    <col min="12808" max="12809" width="13.375" style="2" customWidth="1"/>
    <col min="12810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5.875" style="2" customWidth="1"/>
    <col min="13059" max="13059" width="22.125" style="2" customWidth="1"/>
    <col min="13060" max="13060" width="13.375" style="2" customWidth="1"/>
    <col min="13061" max="13061" width="12.625" style="2" bestFit="1" customWidth="1"/>
    <col min="13062" max="13063" width="14.625" style="2" customWidth="1"/>
    <col min="13064" max="13065" width="13.375" style="2" customWidth="1"/>
    <col min="13066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5.875" style="2" customWidth="1"/>
    <col min="13315" max="13315" width="22.125" style="2" customWidth="1"/>
    <col min="13316" max="13316" width="13.375" style="2" customWidth="1"/>
    <col min="13317" max="13317" width="12.625" style="2" bestFit="1" customWidth="1"/>
    <col min="13318" max="13319" width="14.625" style="2" customWidth="1"/>
    <col min="13320" max="13321" width="13.375" style="2" customWidth="1"/>
    <col min="13322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5.875" style="2" customWidth="1"/>
    <col min="13571" max="13571" width="22.125" style="2" customWidth="1"/>
    <col min="13572" max="13572" width="13.375" style="2" customWidth="1"/>
    <col min="13573" max="13573" width="12.625" style="2" bestFit="1" customWidth="1"/>
    <col min="13574" max="13575" width="14.625" style="2" customWidth="1"/>
    <col min="13576" max="13577" width="13.375" style="2" customWidth="1"/>
    <col min="13578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5.875" style="2" customWidth="1"/>
    <col min="13827" max="13827" width="22.125" style="2" customWidth="1"/>
    <col min="13828" max="13828" width="13.375" style="2" customWidth="1"/>
    <col min="13829" max="13829" width="12.625" style="2" bestFit="1" customWidth="1"/>
    <col min="13830" max="13831" width="14.625" style="2" customWidth="1"/>
    <col min="13832" max="13833" width="13.375" style="2" customWidth="1"/>
    <col min="13834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5.875" style="2" customWidth="1"/>
    <col min="14083" max="14083" width="22.125" style="2" customWidth="1"/>
    <col min="14084" max="14084" width="13.375" style="2" customWidth="1"/>
    <col min="14085" max="14085" width="12.625" style="2" bestFit="1" customWidth="1"/>
    <col min="14086" max="14087" width="14.625" style="2" customWidth="1"/>
    <col min="14088" max="14089" width="13.375" style="2" customWidth="1"/>
    <col min="14090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5.875" style="2" customWidth="1"/>
    <col min="14339" max="14339" width="22.125" style="2" customWidth="1"/>
    <col min="14340" max="14340" width="13.375" style="2" customWidth="1"/>
    <col min="14341" max="14341" width="12.625" style="2" bestFit="1" customWidth="1"/>
    <col min="14342" max="14343" width="14.625" style="2" customWidth="1"/>
    <col min="14344" max="14345" width="13.375" style="2" customWidth="1"/>
    <col min="14346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5.875" style="2" customWidth="1"/>
    <col min="14595" max="14595" width="22.125" style="2" customWidth="1"/>
    <col min="14596" max="14596" width="13.375" style="2" customWidth="1"/>
    <col min="14597" max="14597" width="12.625" style="2" bestFit="1" customWidth="1"/>
    <col min="14598" max="14599" width="14.625" style="2" customWidth="1"/>
    <col min="14600" max="14601" width="13.375" style="2" customWidth="1"/>
    <col min="14602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5.875" style="2" customWidth="1"/>
    <col min="14851" max="14851" width="22.125" style="2" customWidth="1"/>
    <col min="14852" max="14852" width="13.375" style="2" customWidth="1"/>
    <col min="14853" max="14853" width="12.625" style="2" bestFit="1" customWidth="1"/>
    <col min="14854" max="14855" width="14.625" style="2" customWidth="1"/>
    <col min="14856" max="14857" width="13.375" style="2" customWidth="1"/>
    <col min="14858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5.875" style="2" customWidth="1"/>
    <col min="15107" max="15107" width="22.125" style="2" customWidth="1"/>
    <col min="15108" max="15108" width="13.375" style="2" customWidth="1"/>
    <col min="15109" max="15109" width="12.625" style="2" bestFit="1" customWidth="1"/>
    <col min="15110" max="15111" width="14.625" style="2" customWidth="1"/>
    <col min="15112" max="15113" width="13.375" style="2" customWidth="1"/>
    <col min="15114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5.875" style="2" customWidth="1"/>
    <col min="15363" max="15363" width="22.125" style="2" customWidth="1"/>
    <col min="15364" max="15364" width="13.375" style="2" customWidth="1"/>
    <col min="15365" max="15365" width="12.625" style="2" bestFit="1" customWidth="1"/>
    <col min="15366" max="15367" width="14.625" style="2" customWidth="1"/>
    <col min="15368" max="15369" width="13.375" style="2" customWidth="1"/>
    <col min="15370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5.875" style="2" customWidth="1"/>
    <col min="15619" max="15619" width="22.125" style="2" customWidth="1"/>
    <col min="15620" max="15620" width="13.375" style="2" customWidth="1"/>
    <col min="15621" max="15621" width="12.625" style="2" bestFit="1" customWidth="1"/>
    <col min="15622" max="15623" width="14.625" style="2" customWidth="1"/>
    <col min="15624" max="15625" width="13.375" style="2" customWidth="1"/>
    <col min="15626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5.875" style="2" customWidth="1"/>
    <col min="15875" max="15875" width="22.125" style="2" customWidth="1"/>
    <col min="15876" max="15876" width="13.375" style="2" customWidth="1"/>
    <col min="15877" max="15877" width="12.625" style="2" bestFit="1" customWidth="1"/>
    <col min="15878" max="15879" width="14.625" style="2" customWidth="1"/>
    <col min="15880" max="15881" width="13.375" style="2" customWidth="1"/>
    <col min="15882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5.875" style="2" customWidth="1"/>
    <col min="16131" max="16131" width="22.125" style="2" customWidth="1"/>
    <col min="16132" max="16132" width="13.375" style="2" customWidth="1"/>
    <col min="16133" max="16133" width="12.625" style="2" bestFit="1" customWidth="1"/>
    <col min="16134" max="16135" width="14.625" style="2" customWidth="1"/>
    <col min="16136" max="16137" width="13.375" style="2" customWidth="1"/>
    <col min="16138" max="16138" width="12.125" style="2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D6" s="3" t="s">
        <v>115</v>
      </c>
    </row>
    <row r="7" spans="1:11" ht="18" thickBot="1" x14ac:dyDescent="0.25">
      <c r="B7" s="5"/>
      <c r="C7" s="5"/>
      <c r="D7" s="5"/>
      <c r="E7" s="5"/>
      <c r="F7" s="5"/>
      <c r="G7" s="5"/>
      <c r="H7" s="5"/>
      <c r="I7" s="5"/>
      <c r="J7" s="6" t="s">
        <v>116</v>
      </c>
      <c r="K7" s="5"/>
    </row>
    <row r="8" spans="1:11" x14ac:dyDescent="0.2">
      <c r="D8" s="7"/>
      <c r="F8" s="7"/>
      <c r="H8" s="7"/>
      <c r="J8" s="7"/>
    </row>
    <row r="9" spans="1:11" x14ac:dyDescent="0.2">
      <c r="D9" s="14" t="s">
        <v>117</v>
      </c>
      <c r="E9" s="8"/>
      <c r="F9" s="14" t="s">
        <v>118</v>
      </c>
      <c r="G9" s="8"/>
      <c r="H9" s="14" t="s">
        <v>119</v>
      </c>
      <c r="I9" s="8"/>
      <c r="J9" s="14" t="s">
        <v>120</v>
      </c>
      <c r="K9" s="8"/>
    </row>
    <row r="10" spans="1:11" x14ac:dyDescent="0.2">
      <c r="B10" s="8"/>
      <c r="C10" s="8"/>
      <c r="D10" s="13" t="s">
        <v>121</v>
      </c>
      <c r="E10" s="13" t="s">
        <v>122</v>
      </c>
      <c r="F10" s="13" t="s">
        <v>121</v>
      </c>
      <c r="G10" s="13" t="s">
        <v>122</v>
      </c>
      <c r="H10" s="13" t="s">
        <v>121</v>
      </c>
      <c r="I10" s="13" t="s">
        <v>122</v>
      </c>
      <c r="J10" s="13" t="s">
        <v>121</v>
      </c>
      <c r="K10" s="13" t="s">
        <v>122</v>
      </c>
    </row>
    <row r="11" spans="1:11" x14ac:dyDescent="0.2">
      <c r="D11" s="7"/>
    </row>
    <row r="12" spans="1:11" x14ac:dyDescent="0.2">
      <c r="B12" s="1" t="s">
        <v>123</v>
      </c>
      <c r="D12" s="22">
        <v>493870.41666666669</v>
      </c>
      <c r="E12" s="17">
        <v>308357</v>
      </c>
      <c r="F12" s="17">
        <v>2068910.25</v>
      </c>
      <c r="G12" s="17">
        <v>1268706.25</v>
      </c>
      <c r="H12" s="17">
        <v>553968.41666666663</v>
      </c>
      <c r="I12" s="17">
        <v>326230.66666666669</v>
      </c>
      <c r="J12" s="17">
        <v>91152.916666666672</v>
      </c>
      <c r="K12" s="17">
        <v>21324.166666666668</v>
      </c>
    </row>
    <row r="13" spans="1:11" x14ac:dyDescent="0.2">
      <c r="B13" s="3" t="s">
        <v>124</v>
      </c>
      <c r="C13" s="19"/>
      <c r="D13" s="18">
        <f t="shared" ref="D13:K13" si="0">SUM(D15:D27)/12</f>
        <v>490452.75</v>
      </c>
      <c r="E13" s="19">
        <f t="shared" si="0"/>
        <v>303709.5</v>
      </c>
      <c r="F13" s="19">
        <f t="shared" si="0"/>
        <v>2194604.6666666665</v>
      </c>
      <c r="G13" s="19">
        <f t="shared" si="0"/>
        <v>1263393.5833333333</v>
      </c>
      <c r="H13" s="19">
        <f t="shared" si="0"/>
        <v>507170.66666666669</v>
      </c>
      <c r="I13" s="19">
        <f t="shared" si="0"/>
        <v>308884.58333333331</v>
      </c>
      <c r="J13" s="19">
        <f t="shared" si="0"/>
        <v>108298.75</v>
      </c>
      <c r="K13" s="19">
        <f t="shared" si="0"/>
        <v>16572.416666666668</v>
      </c>
    </row>
    <row r="14" spans="1:11" x14ac:dyDescent="0.2">
      <c r="D14" s="7"/>
    </row>
    <row r="15" spans="1:11" x14ac:dyDescent="0.2">
      <c r="C15" s="1" t="s">
        <v>125</v>
      </c>
      <c r="D15" s="22">
        <v>486858</v>
      </c>
      <c r="E15" s="17">
        <v>304760</v>
      </c>
      <c r="F15" s="17">
        <v>2137710</v>
      </c>
      <c r="G15" s="17">
        <v>1262274</v>
      </c>
      <c r="H15" s="17">
        <v>558416</v>
      </c>
      <c r="I15" s="17">
        <v>318351</v>
      </c>
      <c r="J15" s="17">
        <v>89564</v>
      </c>
      <c r="K15" s="17">
        <v>18885</v>
      </c>
    </row>
    <row r="16" spans="1:11" x14ac:dyDescent="0.2">
      <c r="C16" s="1" t="s">
        <v>126</v>
      </c>
      <c r="D16" s="22">
        <v>489624</v>
      </c>
      <c r="E16" s="17">
        <v>301578</v>
      </c>
      <c r="F16" s="17">
        <v>2215979</v>
      </c>
      <c r="G16" s="17">
        <v>1248280</v>
      </c>
      <c r="H16" s="17">
        <v>540190</v>
      </c>
      <c r="I16" s="17">
        <v>316524</v>
      </c>
      <c r="J16" s="17">
        <v>94563</v>
      </c>
      <c r="K16" s="17">
        <v>18880</v>
      </c>
    </row>
    <row r="17" spans="2:11" x14ac:dyDescent="0.2">
      <c r="C17" s="1" t="s">
        <v>127</v>
      </c>
      <c r="D17" s="22">
        <v>488297</v>
      </c>
      <c r="E17" s="17">
        <v>300238</v>
      </c>
      <c r="F17" s="17">
        <v>2246657</v>
      </c>
      <c r="G17" s="17">
        <v>1236754</v>
      </c>
      <c r="H17" s="17">
        <v>535127</v>
      </c>
      <c r="I17" s="17">
        <v>314105</v>
      </c>
      <c r="J17" s="17">
        <v>97203</v>
      </c>
      <c r="K17" s="17">
        <v>18969</v>
      </c>
    </row>
    <row r="18" spans="2:11" x14ac:dyDescent="0.2">
      <c r="C18" s="1" t="s">
        <v>128</v>
      </c>
      <c r="D18" s="22">
        <v>492772</v>
      </c>
      <c r="E18" s="17">
        <v>303523</v>
      </c>
      <c r="F18" s="17">
        <v>2235472</v>
      </c>
      <c r="G18" s="17">
        <v>1253762</v>
      </c>
      <c r="H18" s="17">
        <v>524541</v>
      </c>
      <c r="I18" s="17">
        <v>311846</v>
      </c>
      <c r="J18" s="17">
        <v>100197</v>
      </c>
      <c r="K18" s="17">
        <v>15968</v>
      </c>
    </row>
    <row r="19" spans="2:11" x14ac:dyDescent="0.2">
      <c r="C19" s="1" t="s">
        <v>129</v>
      </c>
      <c r="D19" s="22">
        <v>486190</v>
      </c>
      <c r="E19" s="17">
        <v>299061</v>
      </c>
      <c r="F19" s="17">
        <v>2222013</v>
      </c>
      <c r="G19" s="17">
        <v>1256082</v>
      </c>
      <c r="H19" s="17">
        <v>510412</v>
      </c>
      <c r="I19" s="17">
        <v>309196</v>
      </c>
      <c r="J19" s="17">
        <v>110531</v>
      </c>
      <c r="K19" s="17">
        <v>15728</v>
      </c>
    </row>
    <row r="20" spans="2:11" x14ac:dyDescent="0.2">
      <c r="C20" s="1" t="s">
        <v>130</v>
      </c>
      <c r="D20" s="22">
        <v>489922</v>
      </c>
      <c r="E20" s="17">
        <v>301234</v>
      </c>
      <c r="F20" s="17">
        <v>2215475</v>
      </c>
      <c r="G20" s="17">
        <v>1280887</v>
      </c>
      <c r="H20" s="17">
        <v>499852</v>
      </c>
      <c r="I20" s="17">
        <v>307911</v>
      </c>
      <c r="J20" s="17">
        <v>112812</v>
      </c>
      <c r="K20" s="17">
        <v>15260</v>
      </c>
    </row>
    <row r="21" spans="2:11" x14ac:dyDescent="0.2">
      <c r="D21" s="7"/>
    </row>
    <row r="22" spans="2:11" x14ac:dyDescent="0.2">
      <c r="C22" s="1" t="s">
        <v>131</v>
      </c>
      <c r="D22" s="22">
        <v>496695</v>
      </c>
      <c r="E22" s="17">
        <v>300031</v>
      </c>
      <c r="F22" s="17">
        <v>2185241</v>
      </c>
      <c r="G22" s="17">
        <v>1275108</v>
      </c>
      <c r="H22" s="17">
        <v>495271</v>
      </c>
      <c r="I22" s="17">
        <v>307008</v>
      </c>
      <c r="J22" s="17">
        <v>111768</v>
      </c>
      <c r="K22" s="17">
        <v>15397</v>
      </c>
    </row>
    <row r="23" spans="2:11" x14ac:dyDescent="0.2">
      <c r="C23" s="1" t="s">
        <v>132</v>
      </c>
      <c r="D23" s="22">
        <v>493806</v>
      </c>
      <c r="E23" s="17">
        <v>299059</v>
      </c>
      <c r="F23" s="17">
        <v>2198487</v>
      </c>
      <c r="G23" s="17">
        <v>1254240</v>
      </c>
      <c r="H23" s="17">
        <v>498883</v>
      </c>
      <c r="I23" s="17">
        <v>307242</v>
      </c>
      <c r="J23" s="17">
        <v>113804</v>
      </c>
      <c r="K23" s="17">
        <v>15258</v>
      </c>
    </row>
    <row r="24" spans="2:11" x14ac:dyDescent="0.2">
      <c r="C24" s="1" t="s">
        <v>133</v>
      </c>
      <c r="D24" s="22">
        <v>501790</v>
      </c>
      <c r="E24" s="17">
        <v>308409</v>
      </c>
      <c r="F24" s="17">
        <v>2181585</v>
      </c>
      <c r="G24" s="17">
        <v>1286380</v>
      </c>
      <c r="H24" s="17">
        <v>501244</v>
      </c>
      <c r="I24" s="17">
        <v>308854</v>
      </c>
      <c r="J24" s="17">
        <v>117037</v>
      </c>
      <c r="K24" s="17">
        <v>15220</v>
      </c>
    </row>
    <row r="25" spans="2:11" x14ac:dyDescent="0.2">
      <c r="C25" s="1" t="s">
        <v>134</v>
      </c>
      <c r="D25" s="22">
        <v>488902</v>
      </c>
      <c r="E25" s="17">
        <v>304566</v>
      </c>
      <c r="F25" s="17">
        <v>2129747</v>
      </c>
      <c r="G25" s="17">
        <v>1270243</v>
      </c>
      <c r="H25" s="17">
        <v>481399</v>
      </c>
      <c r="I25" s="17">
        <v>304692</v>
      </c>
      <c r="J25" s="17">
        <v>119489</v>
      </c>
      <c r="K25" s="17">
        <v>15579</v>
      </c>
    </row>
    <row r="26" spans="2:11" x14ac:dyDescent="0.2">
      <c r="C26" s="1" t="s">
        <v>135</v>
      </c>
      <c r="D26" s="22">
        <v>484580</v>
      </c>
      <c r="E26" s="17">
        <v>308024</v>
      </c>
      <c r="F26" s="17">
        <v>2146901</v>
      </c>
      <c r="G26" s="17">
        <v>1287731</v>
      </c>
      <c r="H26" s="17">
        <v>474849</v>
      </c>
      <c r="I26" s="17">
        <v>301583</v>
      </c>
      <c r="J26" s="17">
        <v>114667</v>
      </c>
      <c r="K26" s="17">
        <v>16374</v>
      </c>
    </row>
    <row r="27" spans="2:11" x14ac:dyDescent="0.2">
      <c r="C27" s="1" t="s">
        <v>136</v>
      </c>
      <c r="D27" s="22">
        <v>485997</v>
      </c>
      <c r="E27" s="17">
        <v>314031</v>
      </c>
      <c r="F27" s="17">
        <v>2219989</v>
      </c>
      <c r="G27" s="17">
        <v>1248982</v>
      </c>
      <c r="H27" s="17">
        <v>465864</v>
      </c>
      <c r="I27" s="17">
        <v>299303</v>
      </c>
      <c r="J27" s="17">
        <v>117950</v>
      </c>
      <c r="K27" s="17">
        <v>17351</v>
      </c>
    </row>
    <row r="28" spans="2:11" ht="18" thickBot="1" x14ac:dyDescent="0.25">
      <c r="B28" s="5"/>
      <c r="C28" s="5"/>
      <c r="D28" s="21"/>
      <c r="E28" s="5"/>
      <c r="F28" s="5"/>
      <c r="G28" s="5"/>
      <c r="H28" s="5"/>
      <c r="I28" s="5"/>
      <c r="J28" s="5"/>
      <c r="K28" s="5"/>
    </row>
    <row r="29" spans="2:11" x14ac:dyDescent="0.2">
      <c r="D29" s="7"/>
      <c r="F29" s="7"/>
      <c r="H29" s="7"/>
      <c r="J29" s="7"/>
    </row>
    <row r="30" spans="2:11" x14ac:dyDescent="0.2">
      <c r="D30" s="14" t="s">
        <v>137</v>
      </c>
      <c r="E30" s="8"/>
      <c r="F30" s="14" t="s">
        <v>138</v>
      </c>
      <c r="G30" s="8"/>
      <c r="H30" s="14" t="s">
        <v>139</v>
      </c>
      <c r="I30" s="8"/>
      <c r="J30" s="14" t="s">
        <v>140</v>
      </c>
      <c r="K30" s="8"/>
    </row>
    <row r="31" spans="2:11" x14ac:dyDescent="0.2">
      <c r="B31" s="8"/>
      <c r="C31" s="8"/>
      <c r="D31" s="13" t="s">
        <v>121</v>
      </c>
      <c r="E31" s="13" t="s">
        <v>122</v>
      </c>
      <c r="F31" s="13" t="s">
        <v>121</v>
      </c>
      <c r="G31" s="13" t="s">
        <v>122</v>
      </c>
      <c r="H31" s="13" t="s">
        <v>121</v>
      </c>
      <c r="I31" s="13" t="s">
        <v>122</v>
      </c>
      <c r="J31" s="13" t="s">
        <v>121</v>
      </c>
      <c r="K31" s="13" t="s">
        <v>122</v>
      </c>
    </row>
    <row r="32" spans="2:11" x14ac:dyDescent="0.2">
      <c r="D32" s="7"/>
    </row>
    <row r="33" spans="2:11" x14ac:dyDescent="0.2">
      <c r="B33" s="1" t="s">
        <v>123</v>
      </c>
      <c r="D33" s="22">
        <v>698674</v>
      </c>
      <c r="E33" s="17">
        <v>419799</v>
      </c>
      <c r="F33" s="17">
        <v>22122.333333333332</v>
      </c>
      <c r="G33" s="17">
        <v>107939.16666666667</v>
      </c>
      <c r="H33" s="17">
        <v>171143.16666666666</v>
      </c>
      <c r="I33" s="17">
        <v>250332.41666666666</v>
      </c>
      <c r="J33" s="17">
        <v>127235</v>
      </c>
      <c r="K33" s="17">
        <v>66777.75</v>
      </c>
    </row>
    <row r="34" spans="2:11" x14ac:dyDescent="0.2">
      <c r="B34" s="3" t="s">
        <v>124</v>
      </c>
      <c r="C34" s="19"/>
      <c r="D34" s="18">
        <f t="shared" ref="D34:K34" si="1">SUM(D36:D48)/12</f>
        <v>740108.66666666663</v>
      </c>
      <c r="E34" s="19">
        <f t="shared" si="1"/>
        <v>419017.41666666669</v>
      </c>
      <c r="F34" s="19">
        <f t="shared" si="1"/>
        <v>21313.416666666668</v>
      </c>
      <c r="G34" s="19">
        <f t="shared" si="1"/>
        <v>108175.66666666667</v>
      </c>
      <c r="H34" s="19">
        <v>21901</v>
      </c>
      <c r="I34" s="19">
        <v>40138</v>
      </c>
      <c r="J34" s="19">
        <f t="shared" si="1"/>
        <v>130591.25</v>
      </c>
      <c r="K34" s="19">
        <f t="shared" si="1"/>
        <v>69751.333333333328</v>
      </c>
    </row>
    <row r="35" spans="2:11" x14ac:dyDescent="0.2">
      <c r="D35" s="7"/>
    </row>
    <row r="36" spans="2:11" x14ac:dyDescent="0.2">
      <c r="C36" s="1" t="s">
        <v>125</v>
      </c>
      <c r="D36" s="22">
        <v>720111</v>
      </c>
      <c r="E36" s="17">
        <v>421469</v>
      </c>
      <c r="F36" s="17">
        <v>20992</v>
      </c>
      <c r="G36" s="17">
        <v>107331</v>
      </c>
      <c r="H36" s="17">
        <v>61469</v>
      </c>
      <c r="I36" s="17">
        <v>223557</v>
      </c>
      <c r="J36" s="17">
        <v>127499</v>
      </c>
      <c r="K36" s="17">
        <v>69824</v>
      </c>
    </row>
    <row r="37" spans="2:11" x14ac:dyDescent="0.2">
      <c r="C37" s="1" t="s">
        <v>126</v>
      </c>
      <c r="D37" s="22">
        <v>737233</v>
      </c>
      <c r="E37" s="17">
        <v>419794</v>
      </c>
      <c r="F37" s="17">
        <v>21017</v>
      </c>
      <c r="G37" s="17">
        <v>107048</v>
      </c>
      <c r="H37" s="17">
        <v>24053</v>
      </c>
      <c r="I37" s="17">
        <v>20527</v>
      </c>
      <c r="J37" s="17">
        <v>126981</v>
      </c>
      <c r="K37" s="17">
        <v>69787</v>
      </c>
    </row>
    <row r="38" spans="2:11" x14ac:dyDescent="0.2">
      <c r="C38" s="1" t="s">
        <v>127</v>
      </c>
      <c r="D38" s="22">
        <v>745917</v>
      </c>
      <c r="E38" s="17">
        <v>417581</v>
      </c>
      <c r="F38" s="17">
        <v>21733</v>
      </c>
      <c r="G38" s="17">
        <v>107564</v>
      </c>
      <c r="H38" s="17">
        <v>22876</v>
      </c>
      <c r="I38" s="17">
        <v>20267</v>
      </c>
      <c r="J38" s="17">
        <v>130912</v>
      </c>
      <c r="K38" s="17">
        <v>69420</v>
      </c>
    </row>
    <row r="39" spans="2:11" x14ac:dyDescent="0.2">
      <c r="C39" s="1" t="s">
        <v>128</v>
      </c>
      <c r="D39" s="22">
        <v>746391</v>
      </c>
      <c r="E39" s="17">
        <v>419125</v>
      </c>
      <c r="F39" s="17">
        <v>22223</v>
      </c>
      <c r="G39" s="17">
        <v>108807</v>
      </c>
      <c r="H39" s="17">
        <v>21227</v>
      </c>
      <c r="I39" s="17">
        <v>20173</v>
      </c>
      <c r="J39" s="17">
        <v>131375</v>
      </c>
      <c r="K39" s="17">
        <v>69307</v>
      </c>
    </row>
    <row r="40" spans="2:11" x14ac:dyDescent="0.2">
      <c r="C40" s="1" t="s">
        <v>129</v>
      </c>
      <c r="D40" s="22">
        <v>737375</v>
      </c>
      <c r="E40" s="17">
        <v>416413</v>
      </c>
      <c r="F40" s="17">
        <v>20185</v>
      </c>
      <c r="G40" s="17">
        <v>106645</v>
      </c>
      <c r="H40" s="17">
        <v>19816</v>
      </c>
      <c r="I40" s="17">
        <v>19976</v>
      </c>
      <c r="J40" s="17">
        <v>130394</v>
      </c>
      <c r="K40" s="17">
        <v>69252</v>
      </c>
    </row>
    <row r="41" spans="2:11" x14ac:dyDescent="0.2">
      <c r="C41" s="1" t="s">
        <v>130</v>
      </c>
      <c r="D41" s="22">
        <v>736068</v>
      </c>
      <c r="E41" s="17">
        <v>415491</v>
      </c>
      <c r="F41" s="17">
        <v>21694</v>
      </c>
      <c r="G41" s="17">
        <v>107105</v>
      </c>
      <c r="H41" s="17">
        <v>17436</v>
      </c>
      <c r="I41" s="17">
        <v>19749</v>
      </c>
      <c r="J41" s="17">
        <v>131071</v>
      </c>
      <c r="K41" s="17">
        <v>69467</v>
      </c>
    </row>
    <row r="42" spans="2:11" x14ac:dyDescent="0.2">
      <c r="D42" s="7"/>
    </row>
    <row r="43" spans="2:11" x14ac:dyDescent="0.2">
      <c r="C43" s="1" t="s">
        <v>131</v>
      </c>
      <c r="D43" s="22">
        <v>736790</v>
      </c>
      <c r="E43" s="17">
        <v>414182</v>
      </c>
      <c r="F43" s="17">
        <v>21491</v>
      </c>
      <c r="G43" s="17">
        <v>107632</v>
      </c>
      <c r="H43" s="17">
        <v>15037</v>
      </c>
      <c r="I43" s="17">
        <v>19605</v>
      </c>
      <c r="J43" s="17">
        <v>131049</v>
      </c>
      <c r="K43" s="17">
        <v>69749</v>
      </c>
    </row>
    <row r="44" spans="2:11" x14ac:dyDescent="0.2">
      <c r="C44" s="1" t="s">
        <v>132</v>
      </c>
      <c r="D44" s="22">
        <v>733833</v>
      </c>
      <c r="E44" s="17">
        <v>419706</v>
      </c>
      <c r="F44" s="17">
        <v>21755</v>
      </c>
      <c r="G44" s="17">
        <v>108091</v>
      </c>
      <c r="H44" s="17">
        <v>13486</v>
      </c>
      <c r="I44" s="17">
        <v>19271</v>
      </c>
      <c r="J44" s="17">
        <v>129582</v>
      </c>
      <c r="K44" s="17">
        <v>70353</v>
      </c>
    </row>
    <row r="45" spans="2:11" x14ac:dyDescent="0.2">
      <c r="C45" s="1" t="s">
        <v>133</v>
      </c>
      <c r="D45" s="22">
        <v>754238</v>
      </c>
      <c r="E45" s="17">
        <v>425843</v>
      </c>
      <c r="F45" s="17">
        <v>20997</v>
      </c>
      <c r="G45" s="17">
        <v>110622</v>
      </c>
      <c r="H45" s="17">
        <v>12200</v>
      </c>
      <c r="I45" s="17">
        <v>19161</v>
      </c>
      <c r="J45" s="17">
        <v>133300</v>
      </c>
      <c r="K45" s="17">
        <v>69964</v>
      </c>
    </row>
    <row r="46" spans="2:11" x14ac:dyDescent="0.2">
      <c r="C46" s="1" t="s">
        <v>134</v>
      </c>
      <c r="D46" s="22">
        <v>744910</v>
      </c>
      <c r="E46" s="17">
        <v>420824</v>
      </c>
      <c r="F46" s="17">
        <v>21199</v>
      </c>
      <c r="G46" s="17">
        <v>109796</v>
      </c>
      <c r="H46" s="17">
        <v>11409</v>
      </c>
      <c r="I46" s="17">
        <v>19094</v>
      </c>
      <c r="J46" s="17">
        <v>132562</v>
      </c>
      <c r="K46" s="17">
        <v>69785</v>
      </c>
    </row>
    <row r="47" spans="2:11" x14ac:dyDescent="0.2">
      <c r="C47" s="1" t="s">
        <v>135</v>
      </c>
      <c r="D47" s="22">
        <v>746970</v>
      </c>
      <c r="E47" s="17">
        <v>420226</v>
      </c>
      <c r="F47" s="17">
        <v>21390</v>
      </c>
      <c r="G47" s="17">
        <v>108704</v>
      </c>
      <c r="H47" s="34" t="s">
        <v>141</v>
      </c>
      <c r="I47" s="34" t="s">
        <v>141</v>
      </c>
      <c r="J47" s="17">
        <v>132212</v>
      </c>
      <c r="K47" s="17">
        <v>69923</v>
      </c>
    </row>
    <row r="48" spans="2:11" x14ac:dyDescent="0.2">
      <c r="C48" s="1" t="s">
        <v>136</v>
      </c>
      <c r="D48" s="22">
        <v>741468</v>
      </c>
      <c r="E48" s="17">
        <v>417555</v>
      </c>
      <c r="F48" s="17">
        <v>21085</v>
      </c>
      <c r="G48" s="17">
        <v>108763</v>
      </c>
      <c r="H48" s="34" t="s">
        <v>141</v>
      </c>
      <c r="I48" s="34" t="s">
        <v>141</v>
      </c>
      <c r="J48" s="17">
        <v>130158</v>
      </c>
      <c r="K48" s="17">
        <v>70185</v>
      </c>
    </row>
    <row r="49" spans="2:11" ht="18" thickBot="1" x14ac:dyDescent="0.25">
      <c r="B49" s="5"/>
      <c r="C49" s="5"/>
      <c r="D49" s="21"/>
      <c r="E49" s="5"/>
      <c r="F49" s="5"/>
      <c r="G49" s="5"/>
      <c r="H49" s="5"/>
      <c r="I49" s="5"/>
      <c r="J49" s="5"/>
      <c r="K49" s="5"/>
    </row>
    <row r="50" spans="2:11" x14ac:dyDescent="0.2">
      <c r="D50" s="10" t="s">
        <v>142</v>
      </c>
      <c r="F50" s="7"/>
    </row>
    <row r="51" spans="2:11" x14ac:dyDescent="0.2">
      <c r="D51" s="14" t="s">
        <v>143</v>
      </c>
      <c r="E51" s="8"/>
      <c r="F51" s="14" t="s">
        <v>144</v>
      </c>
      <c r="G51" s="8"/>
      <c r="H51" s="24"/>
      <c r="I51" s="24"/>
      <c r="J51" s="24"/>
      <c r="K51" s="24"/>
    </row>
    <row r="52" spans="2:11" x14ac:dyDescent="0.2">
      <c r="B52" s="8"/>
      <c r="C52" s="8"/>
      <c r="D52" s="13" t="s">
        <v>121</v>
      </c>
      <c r="E52" s="13" t="s">
        <v>122</v>
      </c>
      <c r="F52" s="13" t="s">
        <v>121</v>
      </c>
      <c r="G52" s="13" t="s">
        <v>122</v>
      </c>
      <c r="H52" s="24"/>
      <c r="I52" s="24"/>
      <c r="J52" s="24"/>
      <c r="K52" s="24"/>
    </row>
    <row r="53" spans="2:11" x14ac:dyDescent="0.2">
      <c r="D53" s="7"/>
    </row>
    <row r="54" spans="2:11" x14ac:dyDescent="0.2">
      <c r="B54" s="1" t="s">
        <v>123</v>
      </c>
      <c r="D54" s="22">
        <v>977130</v>
      </c>
      <c r="E54" s="17">
        <v>75116</v>
      </c>
      <c r="F54" s="17">
        <v>1152923.5833333333</v>
      </c>
      <c r="G54" s="17">
        <v>236637.91666666666</v>
      </c>
    </row>
    <row r="55" spans="2:11" x14ac:dyDescent="0.2">
      <c r="B55" s="3" t="s">
        <v>124</v>
      </c>
      <c r="C55" s="19"/>
      <c r="D55" s="18">
        <f>SUM(D57:D69)/12</f>
        <v>1011272.1666666666</v>
      </c>
      <c r="E55" s="19">
        <f>SUM(E57:E69)/12</f>
        <v>85045.75</v>
      </c>
      <c r="F55" s="19">
        <f>SUM(F57:F69)/12</f>
        <v>1197809</v>
      </c>
      <c r="G55" s="19">
        <f>SUM(G57:G69)/12</f>
        <v>253693.58333333334</v>
      </c>
    </row>
    <row r="56" spans="2:11" x14ac:dyDescent="0.2">
      <c r="D56" s="7"/>
    </row>
    <row r="57" spans="2:11" x14ac:dyDescent="0.2">
      <c r="C57" s="1" t="s">
        <v>125</v>
      </c>
      <c r="D57" s="22">
        <v>995654</v>
      </c>
      <c r="E57" s="17">
        <v>88830</v>
      </c>
      <c r="F57" s="17">
        <v>1179458</v>
      </c>
      <c r="G57" s="17">
        <v>247818</v>
      </c>
      <c r="J57" s="17"/>
      <c r="K57" s="17"/>
    </row>
    <row r="58" spans="2:11" x14ac:dyDescent="0.2">
      <c r="C58" s="1" t="s">
        <v>126</v>
      </c>
      <c r="D58" s="22">
        <v>1019802</v>
      </c>
      <c r="E58" s="17">
        <v>87358</v>
      </c>
      <c r="F58" s="17">
        <v>1185627</v>
      </c>
      <c r="G58" s="17">
        <v>246885</v>
      </c>
      <c r="J58" s="17"/>
      <c r="K58" s="17"/>
    </row>
    <row r="59" spans="2:11" x14ac:dyDescent="0.2">
      <c r="C59" s="1" t="s">
        <v>127</v>
      </c>
      <c r="D59" s="22">
        <v>1043261</v>
      </c>
      <c r="E59" s="17">
        <v>86776</v>
      </c>
      <c r="F59" s="17">
        <v>1210894</v>
      </c>
      <c r="G59" s="17">
        <v>247326</v>
      </c>
      <c r="J59" s="17"/>
      <c r="K59" s="17"/>
    </row>
    <row r="60" spans="2:11" x14ac:dyDescent="0.2">
      <c r="C60" s="1" t="s">
        <v>128</v>
      </c>
      <c r="D60" s="22">
        <v>1029409</v>
      </c>
      <c r="E60" s="17">
        <v>86532</v>
      </c>
      <c r="F60" s="17">
        <v>1201350</v>
      </c>
      <c r="G60" s="17">
        <v>250016</v>
      </c>
      <c r="J60" s="17"/>
      <c r="K60" s="17"/>
    </row>
    <row r="61" spans="2:11" x14ac:dyDescent="0.2">
      <c r="C61" s="1" t="s">
        <v>129</v>
      </c>
      <c r="D61" s="22">
        <v>1019617</v>
      </c>
      <c r="E61" s="17">
        <v>86867</v>
      </c>
      <c r="F61" s="17">
        <v>1199867</v>
      </c>
      <c r="G61" s="17">
        <v>252455</v>
      </c>
      <c r="J61" s="17"/>
      <c r="K61" s="17"/>
    </row>
    <row r="62" spans="2:11" x14ac:dyDescent="0.2">
      <c r="C62" s="1" t="s">
        <v>130</v>
      </c>
      <c r="D62" s="22">
        <v>1013945</v>
      </c>
      <c r="E62" s="17">
        <v>90467</v>
      </c>
      <c r="F62" s="17">
        <v>1190756</v>
      </c>
      <c r="G62" s="17">
        <v>253668</v>
      </c>
      <c r="J62" s="17"/>
      <c r="K62" s="17"/>
    </row>
    <row r="63" spans="2:11" x14ac:dyDescent="0.2">
      <c r="D63" s="7"/>
    </row>
    <row r="64" spans="2:11" x14ac:dyDescent="0.2">
      <c r="C64" s="1" t="s">
        <v>131</v>
      </c>
      <c r="D64" s="22">
        <v>1007214</v>
      </c>
      <c r="E64" s="17">
        <v>88846</v>
      </c>
      <c r="F64" s="17">
        <v>1191931</v>
      </c>
      <c r="G64" s="17">
        <v>254797</v>
      </c>
      <c r="J64" s="17"/>
      <c r="K64" s="17"/>
    </row>
    <row r="65" spans="1:11" x14ac:dyDescent="0.2">
      <c r="C65" s="1" t="s">
        <v>132</v>
      </c>
      <c r="D65" s="22">
        <v>1007672</v>
      </c>
      <c r="E65" s="17">
        <v>81894</v>
      </c>
      <c r="F65" s="17">
        <v>1192437</v>
      </c>
      <c r="G65" s="17">
        <v>257242</v>
      </c>
      <c r="J65" s="17"/>
      <c r="K65" s="17"/>
    </row>
    <row r="66" spans="1:11" x14ac:dyDescent="0.2">
      <c r="C66" s="1" t="s">
        <v>133</v>
      </c>
      <c r="D66" s="22">
        <v>1000389</v>
      </c>
      <c r="E66" s="17">
        <v>82017</v>
      </c>
      <c r="F66" s="17">
        <v>1208513</v>
      </c>
      <c r="G66" s="17">
        <v>257647</v>
      </c>
      <c r="J66" s="17"/>
      <c r="K66" s="17"/>
    </row>
    <row r="67" spans="1:11" x14ac:dyDescent="0.2">
      <c r="C67" s="1" t="s">
        <v>134</v>
      </c>
      <c r="D67" s="22">
        <v>999765</v>
      </c>
      <c r="E67" s="17">
        <v>82468</v>
      </c>
      <c r="F67" s="17">
        <v>1201641</v>
      </c>
      <c r="G67" s="17">
        <v>257657</v>
      </c>
      <c r="J67" s="17"/>
      <c r="K67" s="17"/>
    </row>
    <row r="68" spans="1:11" x14ac:dyDescent="0.2">
      <c r="C68" s="1" t="s">
        <v>135</v>
      </c>
      <c r="D68" s="22">
        <v>993624</v>
      </c>
      <c r="E68" s="17">
        <v>82740</v>
      </c>
      <c r="F68" s="17">
        <v>1202695</v>
      </c>
      <c r="G68" s="17">
        <v>258285</v>
      </c>
      <c r="J68" s="17"/>
      <c r="K68" s="17"/>
    </row>
    <row r="69" spans="1:11" x14ac:dyDescent="0.2">
      <c r="C69" s="1" t="s">
        <v>136</v>
      </c>
      <c r="D69" s="22">
        <v>1004914</v>
      </c>
      <c r="E69" s="17">
        <v>75754</v>
      </c>
      <c r="F69" s="17">
        <v>1208539</v>
      </c>
      <c r="G69" s="17">
        <v>260527</v>
      </c>
      <c r="J69" s="17"/>
      <c r="K69" s="17"/>
    </row>
    <row r="70" spans="1:11" ht="18" thickBot="1" x14ac:dyDescent="0.25">
      <c r="B70" s="5"/>
      <c r="C70" s="5"/>
      <c r="D70" s="21"/>
      <c r="E70" s="5"/>
      <c r="F70" s="5"/>
      <c r="G70" s="5"/>
      <c r="H70" s="24"/>
      <c r="I70" s="24"/>
      <c r="J70" s="24"/>
      <c r="K70" s="24"/>
    </row>
    <row r="71" spans="1:11" x14ac:dyDescent="0.2">
      <c r="D71" s="1" t="s">
        <v>145</v>
      </c>
    </row>
    <row r="72" spans="1:11" x14ac:dyDescent="0.2">
      <c r="A72" s="1"/>
    </row>
  </sheetData>
  <phoneticPr fontId="2"/>
  <pageMargins left="0.37" right="0.44" top="0.63" bottom="0.51" header="0.51200000000000001" footer="0.51200000000000001"/>
  <pageSetup paperSize="8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69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3" width="5.875" style="2" customWidth="1"/>
    <col min="4" max="4" width="32.125" style="2" customWidth="1"/>
    <col min="5" max="10" width="14.625" style="2" customWidth="1"/>
    <col min="11" max="256" width="15.875" style="2"/>
    <col min="257" max="257" width="13.375" style="2" customWidth="1"/>
    <col min="258" max="259" width="5.875" style="2" customWidth="1"/>
    <col min="260" max="260" width="32.125" style="2" customWidth="1"/>
    <col min="261" max="266" width="14.625" style="2" customWidth="1"/>
    <col min="267" max="512" width="15.875" style="2"/>
    <col min="513" max="513" width="13.375" style="2" customWidth="1"/>
    <col min="514" max="515" width="5.875" style="2" customWidth="1"/>
    <col min="516" max="516" width="32.125" style="2" customWidth="1"/>
    <col min="517" max="522" width="14.625" style="2" customWidth="1"/>
    <col min="523" max="768" width="15.875" style="2"/>
    <col min="769" max="769" width="13.375" style="2" customWidth="1"/>
    <col min="770" max="771" width="5.875" style="2" customWidth="1"/>
    <col min="772" max="772" width="32.125" style="2" customWidth="1"/>
    <col min="773" max="778" width="14.625" style="2" customWidth="1"/>
    <col min="779" max="1024" width="15.875" style="2"/>
    <col min="1025" max="1025" width="13.375" style="2" customWidth="1"/>
    <col min="1026" max="1027" width="5.875" style="2" customWidth="1"/>
    <col min="1028" max="1028" width="32.125" style="2" customWidth="1"/>
    <col min="1029" max="1034" width="14.625" style="2" customWidth="1"/>
    <col min="1035" max="1280" width="15.875" style="2"/>
    <col min="1281" max="1281" width="13.375" style="2" customWidth="1"/>
    <col min="1282" max="1283" width="5.875" style="2" customWidth="1"/>
    <col min="1284" max="1284" width="32.125" style="2" customWidth="1"/>
    <col min="1285" max="1290" width="14.625" style="2" customWidth="1"/>
    <col min="1291" max="1536" width="15.875" style="2"/>
    <col min="1537" max="1537" width="13.375" style="2" customWidth="1"/>
    <col min="1538" max="1539" width="5.875" style="2" customWidth="1"/>
    <col min="1540" max="1540" width="32.125" style="2" customWidth="1"/>
    <col min="1541" max="1546" width="14.625" style="2" customWidth="1"/>
    <col min="1547" max="1792" width="15.875" style="2"/>
    <col min="1793" max="1793" width="13.375" style="2" customWidth="1"/>
    <col min="1794" max="1795" width="5.875" style="2" customWidth="1"/>
    <col min="1796" max="1796" width="32.125" style="2" customWidth="1"/>
    <col min="1797" max="1802" width="14.625" style="2" customWidth="1"/>
    <col min="1803" max="2048" width="15.875" style="2"/>
    <col min="2049" max="2049" width="13.375" style="2" customWidth="1"/>
    <col min="2050" max="2051" width="5.875" style="2" customWidth="1"/>
    <col min="2052" max="2052" width="32.125" style="2" customWidth="1"/>
    <col min="2053" max="2058" width="14.625" style="2" customWidth="1"/>
    <col min="2059" max="2304" width="15.875" style="2"/>
    <col min="2305" max="2305" width="13.375" style="2" customWidth="1"/>
    <col min="2306" max="2307" width="5.875" style="2" customWidth="1"/>
    <col min="2308" max="2308" width="32.125" style="2" customWidth="1"/>
    <col min="2309" max="2314" width="14.625" style="2" customWidth="1"/>
    <col min="2315" max="2560" width="15.875" style="2"/>
    <col min="2561" max="2561" width="13.375" style="2" customWidth="1"/>
    <col min="2562" max="2563" width="5.875" style="2" customWidth="1"/>
    <col min="2564" max="2564" width="32.125" style="2" customWidth="1"/>
    <col min="2565" max="2570" width="14.625" style="2" customWidth="1"/>
    <col min="2571" max="2816" width="15.875" style="2"/>
    <col min="2817" max="2817" width="13.375" style="2" customWidth="1"/>
    <col min="2818" max="2819" width="5.875" style="2" customWidth="1"/>
    <col min="2820" max="2820" width="32.125" style="2" customWidth="1"/>
    <col min="2821" max="2826" width="14.625" style="2" customWidth="1"/>
    <col min="2827" max="3072" width="15.875" style="2"/>
    <col min="3073" max="3073" width="13.375" style="2" customWidth="1"/>
    <col min="3074" max="3075" width="5.875" style="2" customWidth="1"/>
    <col min="3076" max="3076" width="32.125" style="2" customWidth="1"/>
    <col min="3077" max="3082" width="14.625" style="2" customWidth="1"/>
    <col min="3083" max="3328" width="15.875" style="2"/>
    <col min="3329" max="3329" width="13.375" style="2" customWidth="1"/>
    <col min="3330" max="3331" width="5.875" style="2" customWidth="1"/>
    <col min="3332" max="3332" width="32.125" style="2" customWidth="1"/>
    <col min="3333" max="3338" width="14.625" style="2" customWidth="1"/>
    <col min="3339" max="3584" width="15.875" style="2"/>
    <col min="3585" max="3585" width="13.375" style="2" customWidth="1"/>
    <col min="3586" max="3587" width="5.875" style="2" customWidth="1"/>
    <col min="3588" max="3588" width="32.125" style="2" customWidth="1"/>
    <col min="3589" max="3594" width="14.625" style="2" customWidth="1"/>
    <col min="3595" max="3840" width="15.875" style="2"/>
    <col min="3841" max="3841" width="13.375" style="2" customWidth="1"/>
    <col min="3842" max="3843" width="5.875" style="2" customWidth="1"/>
    <col min="3844" max="3844" width="32.125" style="2" customWidth="1"/>
    <col min="3845" max="3850" width="14.625" style="2" customWidth="1"/>
    <col min="3851" max="4096" width="15.875" style="2"/>
    <col min="4097" max="4097" width="13.375" style="2" customWidth="1"/>
    <col min="4098" max="4099" width="5.875" style="2" customWidth="1"/>
    <col min="4100" max="4100" width="32.125" style="2" customWidth="1"/>
    <col min="4101" max="4106" width="14.625" style="2" customWidth="1"/>
    <col min="4107" max="4352" width="15.875" style="2"/>
    <col min="4353" max="4353" width="13.375" style="2" customWidth="1"/>
    <col min="4354" max="4355" width="5.875" style="2" customWidth="1"/>
    <col min="4356" max="4356" width="32.125" style="2" customWidth="1"/>
    <col min="4357" max="4362" width="14.625" style="2" customWidth="1"/>
    <col min="4363" max="4608" width="15.875" style="2"/>
    <col min="4609" max="4609" width="13.375" style="2" customWidth="1"/>
    <col min="4610" max="4611" width="5.875" style="2" customWidth="1"/>
    <col min="4612" max="4612" width="32.125" style="2" customWidth="1"/>
    <col min="4613" max="4618" width="14.625" style="2" customWidth="1"/>
    <col min="4619" max="4864" width="15.875" style="2"/>
    <col min="4865" max="4865" width="13.375" style="2" customWidth="1"/>
    <col min="4866" max="4867" width="5.875" style="2" customWidth="1"/>
    <col min="4868" max="4868" width="32.125" style="2" customWidth="1"/>
    <col min="4869" max="4874" width="14.625" style="2" customWidth="1"/>
    <col min="4875" max="5120" width="15.875" style="2"/>
    <col min="5121" max="5121" width="13.375" style="2" customWidth="1"/>
    <col min="5122" max="5123" width="5.875" style="2" customWidth="1"/>
    <col min="5124" max="5124" width="32.125" style="2" customWidth="1"/>
    <col min="5125" max="5130" width="14.625" style="2" customWidth="1"/>
    <col min="5131" max="5376" width="15.875" style="2"/>
    <col min="5377" max="5377" width="13.375" style="2" customWidth="1"/>
    <col min="5378" max="5379" width="5.875" style="2" customWidth="1"/>
    <col min="5380" max="5380" width="32.125" style="2" customWidth="1"/>
    <col min="5381" max="5386" width="14.625" style="2" customWidth="1"/>
    <col min="5387" max="5632" width="15.875" style="2"/>
    <col min="5633" max="5633" width="13.375" style="2" customWidth="1"/>
    <col min="5634" max="5635" width="5.875" style="2" customWidth="1"/>
    <col min="5636" max="5636" width="32.125" style="2" customWidth="1"/>
    <col min="5637" max="5642" width="14.625" style="2" customWidth="1"/>
    <col min="5643" max="5888" width="15.875" style="2"/>
    <col min="5889" max="5889" width="13.375" style="2" customWidth="1"/>
    <col min="5890" max="5891" width="5.875" style="2" customWidth="1"/>
    <col min="5892" max="5892" width="32.125" style="2" customWidth="1"/>
    <col min="5893" max="5898" width="14.625" style="2" customWidth="1"/>
    <col min="5899" max="6144" width="15.875" style="2"/>
    <col min="6145" max="6145" width="13.375" style="2" customWidth="1"/>
    <col min="6146" max="6147" width="5.875" style="2" customWidth="1"/>
    <col min="6148" max="6148" width="32.125" style="2" customWidth="1"/>
    <col min="6149" max="6154" width="14.625" style="2" customWidth="1"/>
    <col min="6155" max="6400" width="15.875" style="2"/>
    <col min="6401" max="6401" width="13.375" style="2" customWidth="1"/>
    <col min="6402" max="6403" width="5.875" style="2" customWidth="1"/>
    <col min="6404" max="6404" width="32.125" style="2" customWidth="1"/>
    <col min="6405" max="6410" width="14.625" style="2" customWidth="1"/>
    <col min="6411" max="6656" width="15.875" style="2"/>
    <col min="6657" max="6657" width="13.375" style="2" customWidth="1"/>
    <col min="6658" max="6659" width="5.875" style="2" customWidth="1"/>
    <col min="6660" max="6660" width="32.125" style="2" customWidth="1"/>
    <col min="6661" max="6666" width="14.625" style="2" customWidth="1"/>
    <col min="6667" max="6912" width="15.875" style="2"/>
    <col min="6913" max="6913" width="13.375" style="2" customWidth="1"/>
    <col min="6914" max="6915" width="5.875" style="2" customWidth="1"/>
    <col min="6916" max="6916" width="32.125" style="2" customWidth="1"/>
    <col min="6917" max="6922" width="14.625" style="2" customWidth="1"/>
    <col min="6923" max="7168" width="15.875" style="2"/>
    <col min="7169" max="7169" width="13.375" style="2" customWidth="1"/>
    <col min="7170" max="7171" width="5.875" style="2" customWidth="1"/>
    <col min="7172" max="7172" width="32.125" style="2" customWidth="1"/>
    <col min="7173" max="7178" width="14.625" style="2" customWidth="1"/>
    <col min="7179" max="7424" width="15.875" style="2"/>
    <col min="7425" max="7425" width="13.375" style="2" customWidth="1"/>
    <col min="7426" max="7427" width="5.875" style="2" customWidth="1"/>
    <col min="7428" max="7428" width="32.125" style="2" customWidth="1"/>
    <col min="7429" max="7434" width="14.625" style="2" customWidth="1"/>
    <col min="7435" max="7680" width="15.875" style="2"/>
    <col min="7681" max="7681" width="13.375" style="2" customWidth="1"/>
    <col min="7682" max="7683" width="5.875" style="2" customWidth="1"/>
    <col min="7684" max="7684" width="32.125" style="2" customWidth="1"/>
    <col min="7685" max="7690" width="14.625" style="2" customWidth="1"/>
    <col min="7691" max="7936" width="15.875" style="2"/>
    <col min="7937" max="7937" width="13.375" style="2" customWidth="1"/>
    <col min="7938" max="7939" width="5.875" style="2" customWidth="1"/>
    <col min="7940" max="7940" width="32.125" style="2" customWidth="1"/>
    <col min="7941" max="7946" width="14.625" style="2" customWidth="1"/>
    <col min="7947" max="8192" width="15.875" style="2"/>
    <col min="8193" max="8193" width="13.375" style="2" customWidth="1"/>
    <col min="8194" max="8195" width="5.875" style="2" customWidth="1"/>
    <col min="8196" max="8196" width="32.125" style="2" customWidth="1"/>
    <col min="8197" max="8202" width="14.625" style="2" customWidth="1"/>
    <col min="8203" max="8448" width="15.875" style="2"/>
    <col min="8449" max="8449" width="13.375" style="2" customWidth="1"/>
    <col min="8450" max="8451" width="5.875" style="2" customWidth="1"/>
    <col min="8452" max="8452" width="32.125" style="2" customWidth="1"/>
    <col min="8453" max="8458" width="14.625" style="2" customWidth="1"/>
    <col min="8459" max="8704" width="15.875" style="2"/>
    <col min="8705" max="8705" width="13.375" style="2" customWidth="1"/>
    <col min="8706" max="8707" width="5.875" style="2" customWidth="1"/>
    <col min="8708" max="8708" width="32.125" style="2" customWidth="1"/>
    <col min="8709" max="8714" width="14.625" style="2" customWidth="1"/>
    <col min="8715" max="8960" width="15.875" style="2"/>
    <col min="8961" max="8961" width="13.375" style="2" customWidth="1"/>
    <col min="8962" max="8963" width="5.875" style="2" customWidth="1"/>
    <col min="8964" max="8964" width="32.125" style="2" customWidth="1"/>
    <col min="8965" max="8970" width="14.625" style="2" customWidth="1"/>
    <col min="8971" max="9216" width="15.875" style="2"/>
    <col min="9217" max="9217" width="13.375" style="2" customWidth="1"/>
    <col min="9218" max="9219" width="5.875" style="2" customWidth="1"/>
    <col min="9220" max="9220" width="32.125" style="2" customWidth="1"/>
    <col min="9221" max="9226" width="14.625" style="2" customWidth="1"/>
    <col min="9227" max="9472" width="15.875" style="2"/>
    <col min="9473" max="9473" width="13.375" style="2" customWidth="1"/>
    <col min="9474" max="9475" width="5.875" style="2" customWidth="1"/>
    <col min="9476" max="9476" width="32.125" style="2" customWidth="1"/>
    <col min="9477" max="9482" width="14.625" style="2" customWidth="1"/>
    <col min="9483" max="9728" width="15.875" style="2"/>
    <col min="9729" max="9729" width="13.375" style="2" customWidth="1"/>
    <col min="9730" max="9731" width="5.875" style="2" customWidth="1"/>
    <col min="9732" max="9732" width="32.125" style="2" customWidth="1"/>
    <col min="9733" max="9738" width="14.625" style="2" customWidth="1"/>
    <col min="9739" max="9984" width="15.875" style="2"/>
    <col min="9985" max="9985" width="13.375" style="2" customWidth="1"/>
    <col min="9986" max="9987" width="5.875" style="2" customWidth="1"/>
    <col min="9988" max="9988" width="32.125" style="2" customWidth="1"/>
    <col min="9989" max="9994" width="14.625" style="2" customWidth="1"/>
    <col min="9995" max="10240" width="15.875" style="2"/>
    <col min="10241" max="10241" width="13.375" style="2" customWidth="1"/>
    <col min="10242" max="10243" width="5.875" style="2" customWidth="1"/>
    <col min="10244" max="10244" width="32.125" style="2" customWidth="1"/>
    <col min="10245" max="10250" width="14.625" style="2" customWidth="1"/>
    <col min="10251" max="10496" width="15.875" style="2"/>
    <col min="10497" max="10497" width="13.375" style="2" customWidth="1"/>
    <col min="10498" max="10499" width="5.875" style="2" customWidth="1"/>
    <col min="10500" max="10500" width="32.125" style="2" customWidth="1"/>
    <col min="10501" max="10506" width="14.625" style="2" customWidth="1"/>
    <col min="10507" max="10752" width="15.875" style="2"/>
    <col min="10753" max="10753" width="13.375" style="2" customWidth="1"/>
    <col min="10754" max="10755" width="5.875" style="2" customWidth="1"/>
    <col min="10756" max="10756" width="32.125" style="2" customWidth="1"/>
    <col min="10757" max="10762" width="14.625" style="2" customWidth="1"/>
    <col min="10763" max="11008" width="15.875" style="2"/>
    <col min="11009" max="11009" width="13.375" style="2" customWidth="1"/>
    <col min="11010" max="11011" width="5.875" style="2" customWidth="1"/>
    <col min="11012" max="11012" width="32.125" style="2" customWidth="1"/>
    <col min="11013" max="11018" width="14.625" style="2" customWidth="1"/>
    <col min="11019" max="11264" width="15.875" style="2"/>
    <col min="11265" max="11265" width="13.375" style="2" customWidth="1"/>
    <col min="11266" max="11267" width="5.875" style="2" customWidth="1"/>
    <col min="11268" max="11268" width="32.125" style="2" customWidth="1"/>
    <col min="11269" max="11274" width="14.625" style="2" customWidth="1"/>
    <col min="11275" max="11520" width="15.875" style="2"/>
    <col min="11521" max="11521" width="13.375" style="2" customWidth="1"/>
    <col min="11522" max="11523" width="5.875" style="2" customWidth="1"/>
    <col min="11524" max="11524" width="32.125" style="2" customWidth="1"/>
    <col min="11525" max="11530" width="14.625" style="2" customWidth="1"/>
    <col min="11531" max="11776" width="15.875" style="2"/>
    <col min="11777" max="11777" width="13.375" style="2" customWidth="1"/>
    <col min="11778" max="11779" width="5.875" style="2" customWidth="1"/>
    <col min="11780" max="11780" width="32.125" style="2" customWidth="1"/>
    <col min="11781" max="11786" width="14.625" style="2" customWidth="1"/>
    <col min="11787" max="12032" width="15.875" style="2"/>
    <col min="12033" max="12033" width="13.375" style="2" customWidth="1"/>
    <col min="12034" max="12035" width="5.875" style="2" customWidth="1"/>
    <col min="12036" max="12036" width="32.125" style="2" customWidth="1"/>
    <col min="12037" max="12042" width="14.625" style="2" customWidth="1"/>
    <col min="12043" max="12288" width="15.875" style="2"/>
    <col min="12289" max="12289" width="13.375" style="2" customWidth="1"/>
    <col min="12290" max="12291" width="5.875" style="2" customWidth="1"/>
    <col min="12292" max="12292" width="32.125" style="2" customWidth="1"/>
    <col min="12293" max="12298" width="14.625" style="2" customWidth="1"/>
    <col min="12299" max="12544" width="15.875" style="2"/>
    <col min="12545" max="12545" width="13.375" style="2" customWidth="1"/>
    <col min="12546" max="12547" width="5.875" style="2" customWidth="1"/>
    <col min="12548" max="12548" width="32.125" style="2" customWidth="1"/>
    <col min="12549" max="12554" width="14.625" style="2" customWidth="1"/>
    <col min="12555" max="12800" width="15.875" style="2"/>
    <col min="12801" max="12801" width="13.375" style="2" customWidth="1"/>
    <col min="12802" max="12803" width="5.875" style="2" customWidth="1"/>
    <col min="12804" max="12804" width="32.125" style="2" customWidth="1"/>
    <col min="12805" max="12810" width="14.625" style="2" customWidth="1"/>
    <col min="12811" max="13056" width="15.875" style="2"/>
    <col min="13057" max="13057" width="13.375" style="2" customWidth="1"/>
    <col min="13058" max="13059" width="5.875" style="2" customWidth="1"/>
    <col min="13060" max="13060" width="32.125" style="2" customWidth="1"/>
    <col min="13061" max="13066" width="14.625" style="2" customWidth="1"/>
    <col min="13067" max="13312" width="15.875" style="2"/>
    <col min="13313" max="13313" width="13.375" style="2" customWidth="1"/>
    <col min="13314" max="13315" width="5.875" style="2" customWidth="1"/>
    <col min="13316" max="13316" width="32.125" style="2" customWidth="1"/>
    <col min="13317" max="13322" width="14.625" style="2" customWidth="1"/>
    <col min="13323" max="13568" width="15.875" style="2"/>
    <col min="13569" max="13569" width="13.375" style="2" customWidth="1"/>
    <col min="13570" max="13571" width="5.875" style="2" customWidth="1"/>
    <col min="13572" max="13572" width="32.125" style="2" customWidth="1"/>
    <col min="13573" max="13578" width="14.625" style="2" customWidth="1"/>
    <col min="13579" max="13824" width="15.875" style="2"/>
    <col min="13825" max="13825" width="13.375" style="2" customWidth="1"/>
    <col min="13826" max="13827" width="5.875" style="2" customWidth="1"/>
    <col min="13828" max="13828" width="32.125" style="2" customWidth="1"/>
    <col min="13829" max="13834" width="14.625" style="2" customWidth="1"/>
    <col min="13835" max="14080" width="15.875" style="2"/>
    <col min="14081" max="14081" width="13.375" style="2" customWidth="1"/>
    <col min="14082" max="14083" width="5.875" style="2" customWidth="1"/>
    <col min="14084" max="14084" width="32.125" style="2" customWidth="1"/>
    <col min="14085" max="14090" width="14.625" style="2" customWidth="1"/>
    <col min="14091" max="14336" width="15.875" style="2"/>
    <col min="14337" max="14337" width="13.375" style="2" customWidth="1"/>
    <col min="14338" max="14339" width="5.875" style="2" customWidth="1"/>
    <col min="14340" max="14340" width="32.125" style="2" customWidth="1"/>
    <col min="14341" max="14346" width="14.625" style="2" customWidth="1"/>
    <col min="14347" max="14592" width="15.875" style="2"/>
    <col min="14593" max="14593" width="13.375" style="2" customWidth="1"/>
    <col min="14594" max="14595" width="5.875" style="2" customWidth="1"/>
    <col min="14596" max="14596" width="32.125" style="2" customWidth="1"/>
    <col min="14597" max="14602" width="14.625" style="2" customWidth="1"/>
    <col min="14603" max="14848" width="15.875" style="2"/>
    <col min="14849" max="14849" width="13.375" style="2" customWidth="1"/>
    <col min="14850" max="14851" width="5.875" style="2" customWidth="1"/>
    <col min="14852" max="14852" width="32.125" style="2" customWidth="1"/>
    <col min="14853" max="14858" width="14.625" style="2" customWidth="1"/>
    <col min="14859" max="15104" width="15.875" style="2"/>
    <col min="15105" max="15105" width="13.375" style="2" customWidth="1"/>
    <col min="15106" max="15107" width="5.875" style="2" customWidth="1"/>
    <col min="15108" max="15108" width="32.125" style="2" customWidth="1"/>
    <col min="15109" max="15114" width="14.625" style="2" customWidth="1"/>
    <col min="15115" max="15360" width="15.875" style="2"/>
    <col min="15361" max="15361" width="13.375" style="2" customWidth="1"/>
    <col min="15362" max="15363" width="5.875" style="2" customWidth="1"/>
    <col min="15364" max="15364" width="32.125" style="2" customWidth="1"/>
    <col min="15365" max="15370" width="14.625" style="2" customWidth="1"/>
    <col min="15371" max="15616" width="15.875" style="2"/>
    <col min="15617" max="15617" width="13.375" style="2" customWidth="1"/>
    <col min="15618" max="15619" width="5.875" style="2" customWidth="1"/>
    <col min="15620" max="15620" width="32.125" style="2" customWidth="1"/>
    <col min="15621" max="15626" width="14.625" style="2" customWidth="1"/>
    <col min="15627" max="15872" width="15.875" style="2"/>
    <col min="15873" max="15873" width="13.375" style="2" customWidth="1"/>
    <col min="15874" max="15875" width="5.875" style="2" customWidth="1"/>
    <col min="15876" max="15876" width="32.125" style="2" customWidth="1"/>
    <col min="15877" max="15882" width="14.625" style="2" customWidth="1"/>
    <col min="15883" max="16128" width="15.875" style="2"/>
    <col min="16129" max="16129" width="13.375" style="2" customWidth="1"/>
    <col min="16130" max="16131" width="5.875" style="2" customWidth="1"/>
    <col min="16132" max="16132" width="32.125" style="2" customWidth="1"/>
    <col min="16133" max="16138" width="14.625" style="2" customWidth="1"/>
    <col min="16139" max="16384" width="15.875" style="2"/>
  </cols>
  <sheetData>
    <row r="1" spans="1:10" x14ac:dyDescent="0.2">
      <c r="A1" s="1"/>
    </row>
    <row r="6" spans="1:10" x14ac:dyDescent="0.2">
      <c r="E6" s="3" t="s">
        <v>146</v>
      </c>
    </row>
    <row r="7" spans="1:10" ht="18" thickBot="1" x14ac:dyDescent="0.25">
      <c r="B7" s="5"/>
      <c r="C7" s="5"/>
      <c r="D7" s="5"/>
      <c r="E7" s="5"/>
      <c r="F7" s="6" t="s">
        <v>147</v>
      </c>
      <c r="G7" s="5"/>
      <c r="H7" s="5"/>
      <c r="I7" s="5"/>
      <c r="J7" s="35" t="s">
        <v>3</v>
      </c>
    </row>
    <row r="8" spans="1:10" x14ac:dyDescent="0.2">
      <c r="E8" s="10" t="s">
        <v>148</v>
      </c>
      <c r="F8" s="10" t="s">
        <v>149</v>
      </c>
      <c r="G8" s="10" t="s">
        <v>150</v>
      </c>
      <c r="H8" s="10" t="s">
        <v>151</v>
      </c>
      <c r="I8" s="10" t="s">
        <v>152</v>
      </c>
      <c r="J8" s="10" t="s">
        <v>153</v>
      </c>
    </row>
    <row r="9" spans="1:10" x14ac:dyDescent="0.2">
      <c r="B9" s="8"/>
      <c r="C9" s="8"/>
      <c r="D9" s="8"/>
      <c r="E9" s="14" t="s">
        <v>154</v>
      </c>
      <c r="F9" s="14" t="s">
        <v>155</v>
      </c>
      <c r="G9" s="14" t="s">
        <v>156</v>
      </c>
      <c r="H9" s="14" t="s">
        <v>157</v>
      </c>
      <c r="I9" s="14" t="s">
        <v>158</v>
      </c>
      <c r="J9" s="14" t="s">
        <v>159</v>
      </c>
    </row>
    <row r="10" spans="1:10" x14ac:dyDescent="0.2">
      <c r="E10" s="7"/>
    </row>
    <row r="11" spans="1:10" x14ac:dyDescent="0.2">
      <c r="B11" s="19"/>
      <c r="C11" s="19"/>
      <c r="D11" s="3" t="s">
        <v>160</v>
      </c>
      <c r="E11" s="18">
        <f>E13+E18+E19+E21+E44+E45+E47+SUM(E53:E59)+8</f>
        <v>21817</v>
      </c>
      <c r="F11" s="19">
        <f>F13+F18+F19+F21+F44+F45+F47+SUM(F53:F59)+8</f>
        <v>22635</v>
      </c>
      <c r="G11" s="19">
        <f>G13+G18+G19+G21+G44+G45+G47+SUM(G53:G59)+5</f>
        <v>21842</v>
      </c>
      <c r="H11" s="19">
        <f>H13+H18+H19+H21+H44+H45+H47+SUM(H53:H59)</f>
        <v>19811.599999999999</v>
      </c>
      <c r="I11" s="19">
        <f>I13+I18+I19+I21+I44+I45+I47+SUM(I53:I59)+10</f>
        <v>19361</v>
      </c>
      <c r="J11" s="19">
        <f>J13+J18+J19+J21+J44+J45+J47+SUM(J53:J59)</f>
        <v>17770</v>
      </c>
    </row>
    <row r="12" spans="1:10" x14ac:dyDescent="0.2">
      <c r="E12" s="7"/>
    </row>
    <row r="13" spans="1:10" x14ac:dyDescent="0.2">
      <c r="C13" s="1" t="s">
        <v>161</v>
      </c>
      <c r="E13" s="15">
        <f t="shared" ref="E13:J13" si="0">E14+E15+E16</f>
        <v>259</v>
      </c>
      <c r="F13" s="16">
        <f t="shared" si="0"/>
        <v>245</v>
      </c>
      <c r="G13" s="16">
        <f t="shared" si="0"/>
        <v>244</v>
      </c>
      <c r="H13" s="16">
        <f t="shared" si="0"/>
        <v>208.4</v>
      </c>
      <c r="I13" s="16">
        <f t="shared" si="0"/>
        <v>192</v>
      </c>
      <c r="J13" s="16">
        <f t="shared" si="0"/>
        <v>163</v>
      </c>
    </row>
    <row r="14" spans="1:10" x14ac:dyDescent="0.2">
      <c r="D14" s="1" t="s">
        <v>162</v>
      </c>
      <c r="E14" s="22">
        <v>99</v>
      </c>
      <c r="F14" s="17">
        <v>89</v>
      </c>
      <c r="G14" s="17">
        <v>90</v>
      </c>
      <c r="H14" s="17">
        <v>76.400000000000006</v>
      </c>
      <c r="I14" s="17">
        <v>66</v>
      </c>
      <c r="J14" s="17">
        <v>55</v>
      </c>
    </row>
    <row r="15" spans="1:10" x14ac:dyDescent="0.2">
      <c r="D15" s="1" t="s">
        <v>163</v>
      </c>
      <c r="E15" s="22">
        <v>86</v>
      </c>
      <c r="F15" s="17">
        <v>84</v>
      </c>
      <c r="G15" s="17">
        <v>92</v>
      </c>
      <c r="H15" s="17">
        <v>86</v>
      </c>
      <c r="I15" s="17">
        <v>81</v>
      </c>
      <c r="J15" s="17">
        <v>71</v>
      </c>
    </row>
    <row r="16" spans="1:10" x14ac:dyDescent="0.2">
      <c r="D16" s="1" t="s">
        <v>164</v>
      </c>
      <c r="E16" s="22">
        <v>74</v>
      </c>
      <c r="F16" s="17">
        <v>72</v>
      </c>
      <c r="G16" s="17">
        <v>62</v>
      </c>
      <c r="H16" s="17">
        <v>46</v>
      </c>
      <c r="I16" s="17">
        <v>45</v>
      </c>
      <c r="J16" s="17">
        <v>37</v>
      </c>
    </row>
    <row r="17" spans="3:10" x14ac:dyDescent="0.2">
      <c r="E17" s="22"/>
      <c r="F17" s="17"/>
      <c r="G17" s="17"/>
      <c r="H17" s="17"/>
      <c r="I17" s="17"/>
      <c r="J17" s="17"/>
    </row>
    <row r="18" spans="3:10" x14ac:dyDescent="0.2">
      <c r="C18" s="1" t="s">
        <v>165</v>
      </c>
      <c r="E18" s="22">
        <v>240</v>
      </c>
      <c r="F18" s="17">
        <v>230</v>
      </c>
      <c r="G18" s="17">
        <v>213</v>
      </c>
      <c r="H18" s="17">
        <v>148</v>
      </c>
      <c r="I18" s="17">
        <v>143</v>
      </c>
      <c r="J18" s="17">
        <v>144</v>
      </c>
    </row>
    <row r="19" spans="3:10" x14ac:dyDescent="0.2">
      <c r="C19" s="1" t="s">
        <v>166</v>
      </c>
      <c r="E19" s="22">
        <v>1905</v>
      </c>
      <c r="F19" s="17">
        <v>2000</v>
      </c>
      <c r="G19" s="17">
        <v>1984</v>
      </c>
      <c r="H19" s="17">
        <v>1877</v>
      </c>
      <c r="I19" s="17">
        <v>1850</v>
      </c>
      <c r="J19" s="17">
        <v>1631</v>
      </c>
    </row>
    <row r="20" spans="3:10" x14ac:dyDescent="0.2">
      <c r="E20" s="7"/>
    </row>
    <row r="21" spans="3:10" x14ac:dyDescent="0.2">
      <c r="C21" s="1" t="s">
        <v>167</v>
      </c>
      <c r="E21" s="15">
        <f>SUM(E23:E42)+10</f>
        <v>3751</v>
      </c>
      <c r="F21" s="16">
        <f>SUM(F23:F42)+5</f>
        <v>3775</v>
      </c>
      <c r="G21" s="16">
        <f>SUM(G23:G42)+7</f>
        <v>3589</v>
      </c>
      <c r="H21" s="16">
        <f>SUM(H23:H42)</f>
        <v>3175</v>
      </c>
      <c r="I21" s="17">
        <v>3033</v>
      </c>
      <c r="J21" s="17">
        <v>2952</v>
      </c>
    </row>
    <row r="22" spans="3:10" x14ac:dyDescent="0.2">
      <c r="E22" s="7"/>
    </row>
    <row r="23" spans="3:10" x14ac:dyDescent="0.2">
      <c r="D23" s="1" t="s">
        <v>168</v>
      </c>
      <c r="E23" s="22">
        <v>530</v>
      </c>
      <c r="F23" s="17">
        <v>531</v>
      </c>
      <c r="G23" s="17">
        <v>565</v>
      </c>
      <c r="H23" s="17">
        <v>444</v>
      </c>
      <c r="I23" s="34" t="s">
        <v>106</v>
      </c>
      <c r="J23" s="34" t="s">
        <v>106</v>
      </c>
    </row>
    <row r="24" spans="3:10" x14ac:dyDescent="0.2">
      <c r="D24" s="1" t="s">
        <v>169</v>
      </c>
      <c r="E24" s="22">
        <v>858</v>
      </c>
      <c r="F24" s="17">
        <v>836</v>
      </c>
      <c r="G24" s="17">
        <v>787</v>
      </c>
      <c r="H24" s="17">
        <v>704</v>
      </c>
      <c r="I24" s="34" t="s">
        <v>106</v>
      </c>
      <c r="J24" s="34" t="s">
        <v>106</v>
      </c>
    </row>
    <row r="25" spans="3:10" x14ac:dyDescent="0.2">
      <c r="D25" s="1" t="s">
        <v>170</v>
      </c>
      <c r="E25" s="22">
        <v>614</v>
      </c>
      <c r="F25" s="17">
        <v>627</v>
      </c>
      <c r="G25" s="17">
        <v>587</v>
      </c>
      <c r="H25" s="17">
        <v>515</v>
      </c>
      <c r="I25" s="34" t="s">
        <v>106</v>
      </c>
      <c r="J25" s="34" t="s">
        <v>106</v>
      </c>
    </row>
    <row r="26" spans="3:10" x14ac:dyDescent="0.2">
      <c r="E26" s="7"/>
      <c r="I26" s="17"/>
      <c r="J26" s="17"/>
    </row>
    <row r="27" spans="3:10" x14ac:dyDescent="0.2">
      <c r="D27" s="1" t="s">
        <v>171</v>
      </c>
      <c r="E27" s="22">
        <v>109</v>
      </c>
      <c r="F27" s="17">
        <v>112</v>
      </c>
      <c r="G27" s="17">
        <v>100</v>
      </c>
      <c r="H27" s="17">
        <v>84</v>
      </c>
      <c r="I27" s="34" t="s">
        <v>106</v>
      </c>
      <c r="J27" s="34" t="s">
        <v>106</v>
      </c>
    </row>
    <row r="28" spans="3:10" x14ac:dyDescent="0.2">
      <c r="D28" s="1" t="s">
        <v>172</v>
      </c>
      <c r="E28" s="22">
        <v>50</v>
      </c>
      <c r="F28" s="17">
        <v>48</v>
      </c>
      <c r="G28" s="17">
        <v>46</v>
      </c>
      <c r="H28" s="17">
        <v>42</v>
      </c>
      <c r="I28" s="34" t="s">
        <v>106</v>
      </c>
      <c r="J28" s="34" t="s">
        <v>106</v>
      </c>
    </row>
    <row r="29" spans="3:10" x14ac:dyDescent="0.2">
      <c r="D29" s="1" t="s">
        <v>173</v>
      </c>
      <c r="E29" s="22">
        <v>264</v>
      </c>
      <c r="F29" s="17">
        <v>267</v>
      </c>
      <c r="G29" s="17">
        <v>240</v>
      </c>
      <c r="H29" s="17">
        <v>216</v>
      </c>
      <c r="I29" s="34" t="s">
        <v>106</v>
      </c>
      <c r="J29" s="34" t="s">
        <v>106</v>
      </c>
    </row>
    <row r="30" spans="3:10" x14ac:dyDescent="0.2">
      <c r="E30" s="7"/>
      <c r="I30" s="17"/>
      <c r="J30" s="17"/>
    </row>
    <row r="31" spans="3:10" x14ac:dyDescent="0.2">
      <c r="D31" s="1" t="s">
        <v>174</v>
      </c>
      <c r="E31" s="22">
        <v>17</v>
      </c>
      <c r="F31" s="17">
        <v>7</v>
      </c>
      <c r="G31" s="17">
        <v>4</v>
      </c>
      <c r="H31" s="17">
        <v>7</v>
      </c>
      <c r="I31" s="34" t="s">
        <v>106</v>
      </c>
      <c r="J31" s="34" t="s">
        <v>106</v>
      </c>
    </row>
    <row r="32" spans="3:10" x14ac:dyDescent="0.2">
      <c r="D32" s="1" t="s">
        <v>175</v>
      </c>
      <c r="E32" s="22">
        <v>249</v>
      </c>
      <c r="F32" s="17">
        <v>234</v>
      </c>
      <c r="G32" s="17">
        <v>230</v>
      </c>
      <c r="H32" s="17">
        <v>234</v>
      </c>
      <c r="I32" s="34" t="s">
        <v>106</v>
      </c>
      <c r="J32" s="34" t="s">
        <v>106</v>
      </c>
    </row>
    <row r="33" spans="3:10" x14ac:dyDescent="0.2">
      <c r="D33" s="1" t="s">
        <v>176</v>
      </c>
      <c r="E33" s="22">
        <v>83</v>
      </c>
      <c r="F33" s="17">
        <v>93</v>
      </c>
      <c r="G33" s="17">
        <v>89</v>
      </c>
      <c r="H33" s="17">
        <v>83</v>
      </c>
      <c r="I33" s="34" t="s">
        <v>106</v>
      </c>
      <c r="J33" s="34" t="s">
        <v>106</v>
      </c>
    </row>
    <row r="34" spans="3:10" x14ac:dyDescent="0.2">
      <c r="E34" s="7"/>
      <c r="I34" s="17"/>
      <c r="J34" s="17"/>
    </row>
    <row r="35" spans="3:10" x14ac:dyDescent="0.2">
      <c r="D35" s="1" t="s">
        <v>177</v>
      </c>
      <c r="E35" s="22">
        <v>9</v>
      </c>
      <c r="F35" s="17">
        <v>9</v>
      </c>
      <c r="G35" s="17">
        <v>9</v>
      </c>
      <c r="H35" s="17">
        <v>9</v>
      </c>
      <c r="I35" s="34" t="s">
        <v>106</v>
      </c>
      <c r="J35" s="34" t="s">
        <v>106</v>
      </c>
    </row>
    <row r="36" spans="3:10" x14ac:dyDescent="0.2">
      <c r="D36" s="1" t="s">
        <v>178</v>
      </c>
      <c r="E36" s="22">
        <v>122</v>
      </c>
      <c r="F36" s="17">
        <v>148</v>
      </c>
      <c r="G36" s="17">
        <v>142</v>
      </c>
      <c r="H36" s="17">
        <v>128</v>
      </c>
      <c r="I36" s="34" t="s">
        <v>106</v>
      </c>
      <c r="J36" s="34" t="s">
        <v>106</v>
      </c>
    </row>
    <row r="37" spans="3:10" x14ac:dyDescent="0.2">
      <c r="D37" s="1" t="s">
        <v>179</v>
      </c>
      <c r="E37" s="22">
        <v>264</v>
      </c>
      <c r="F37" s="17">
        <v>269</v>
      </c>
      <c r="G37" s="17">
        <v>254</v>
      </c>
      <c r="H37" s="17">
        <v>235</v>
      </c>
      <c r="I37" s="34" t="s">
        <v>106</v>
      </c>
      <c r="J37" s="34" t="s">
        <v>106</v>
      </c>
    </row>
    <row r="38" spans="3:10" x14ac:dyDescent="0.2">
      <c r="E38" s="7"/>
      <c r="I38" s="17"/>
      <c r="J38" s="17"/>
    </row>
    <row r="39" spans="3:10" x14ac:dyDescent="0.2">
      <c r="D39" s="1" t="s">
        <v>180</v>
      </c>
      <c r="E39" s="22">
        <v>78</v>
      </c>
      <c r="F39" s="17">
        <v>81</v>
      </c>
      <c r="G39" s="17">
        <v>80</v>
      </c>
      <c r="H39" s="17">
        <v>68</v>
      </c>
      <c r="I39" s="34" t="s">
        <v>106</v>
      </c>
      <c r="J39" s="34" t="s">
        <v>106</v>
      </c>
    </row>
    <row r="40" spans="3:10" x14ac:dyDescent="0.2">
      <c r="D40" s="1" t="s">
        <v>181</v>
      </c>
      <c r="E40" s="22">
        <v>46</v>
      </c>
      <c r="F40" s="17">
        <v>43</v>
      </c>
      <c r="G40" s="17">
        <v>29</v>
      </c>
      <c r="H40" s="17">
        <v>19</v>
      </c>
      <c r="I40" s="34" t="s">
        <v>106</v>
      </c>
      <c r="J40" s="34" t="s">
        <v>106</v>
      </c>
    </row>
    <row r="41" spans="3:10" x14ac:dyDescent="0.2">
      <c r="D41" s="1" t="s">
        <v>182</v>
      </c>
      <c r="E41" s="22">
        <v>68</v>
      </c>
      <c r="F41" s="17">
        <v>72</v>
      </c>
      <c r="G41" s="17">
        <v>58</v>
      </c>
      <c r="H41" s="17">
        <v>51</v>
      </c>
      <c r="I41" s="34" t="s">
        <v>106</v>
      </c>
      <c r="J41" s="34" t="s">
        <v>106</v>
      </c>
    </row>
    <row r="42" spans="3:10" x14ac:dyDescent="0.2">
      <c r="D42" s="1" t="s">
        <v>183</v>
      </c>
      <c r="E42" s="22">
        <v>380</v>
      </c>
      <c r="F42" s="17">
        <v>393</v>
      </c>
      <c r="G42" s="17">
        <v>362</v>
      </c>
      <c r="H42" s="17">
        <v>336</v>
      </c>
      <c r="I42" s="34" t="s">
        <v>106</v>
      </c>
      <c r="J42" s="34" t="s">
        <v>106</v>
      </c>
    </row>
    <row r="43" spans="3:10" x14ac:dyDescent="0.2">
      <c r="E43" s="22"/>
      <c r="F43" s="17"/>
      <c r="G43" s="17"/>
      <c r="H43" s="17"/>
      <c r="I43" s="17"/>
      <c r="J43" s="17"/>
    </row>
    <row r="44" spans="3:10" x14ac:dyDescent="0.2">
      <c r="C44" s="1" t="s">
        <v>184</v>
      </c>
      <c r="E44" s="22">
        <v>12</v>
      </c>
      <c r="F44" s="17">
        <v>12</v>
      </c>
      <c r="G44" s="17">
        <v>15</v>
      </c>
      <c r="H44" s="17">
        <v>21</v>
      </c>
      <c r="I44" s="17">
        <v>19</v>
      </c>
      <c r="J44" s="17">
        <v>20</v>
      </c>
    </row>
    <row r="45" spans="3:10" x14ac:dyDescent="0.2">
      <c r="C45" s="1" t="s">
        <v>185</v>
      </c>
      <c r="E45" s="22">
        <v>447</v>
      </c>
      <c r="F45" s="17">
        <v>458</v>
      </c>
      <c r="G45" s="17">
        <v>451</v>
      </c>
      <c r="H45" s="17">
        <v>420</v>
      </c>
      <c r="I45" s="17">
        <v>422</v>
      </c>
      <c r="J45" s="17">
        <v>437</v>
      </c>
    </row>
    <row r="46" spans="3:10" x14ac:dyDescent="0.2">
      <c r="E46" s="7"/>
    </row>
    <row r="47" spans="3:10" x14ac:dyDescent="0.2">
      <c r="C47" s="1" t="s">
        <v>186</v>
      </c>
      <c r="E47" s="15">
        <f>E49+E50+E51+1</f>
        <v>4080</v>
      </c>
      <c r="F47" s="16">
        <f>F49+F50+F51</f>
        <v>4114</v>
      </c>
      <c r="G47" s="16">
        <f>G49+G50+G51+1</f>
        <v>4007</v>
      </c>
      <c r="H47" s="16">
        <f>H49+H50+H51</f>
        <v>3627</v>
      </c>
      <c r="I47" s="16">
        <f>I49+I50+I51</f>
        <v>3533</v>
      </c>
      <c r="J47" s="16">
        <f>J49+J50+J51</f>
        <v>3377</v>
      </c>
    </row>
    <row r="48" spans="3:10" x14ac:dyDescent="0.2">
      <c r="E48" s="7"/>
    </row>
    <row r="49" spans="2:10" x14ac:dyDescent="0.2">
      <c r="D49" s="1" t="s">
        <v>187</v>
      </c>
      <c r="E49" s="22">
        <v>1886</v>
      </c>
      <c r="F49" s="17">
        <v>1942</v>
      </c>
      <c r="G49" s="17">
        <v>1895</v>
      </c>
      <c r="H49" s="17">
        <v>1718</v>
      </c>
      <c r="I49" s="17">
        <v>1629</v>
      </c>
      <c r="J49" s="17">
        <v>1580</v>
      </c>
    </row>
    <row r="50" spans="2:10" x14ac:dyDescent="0.2">
      <c r="D50" s="1" t="s">
        <v>188</v>
      </c>
      <c r="E50" s="22">
        <v>1870</v>
      </c>
      <c r="F50" s="17">
        <v>1857</v>
      </c>
      <c r="G50" s="17">
        <v>1797</v>
      </c>
      <c r="H50" s="17">
        <v>1670</v>
      </c>
      <c r="I50" s="17">
        <v>1667</v>
      </c>
      <c r="J50" s="17">
        <v>1584</v>
      </c>
    </row>
    <row r="51" spans="2:10" x14ac:dyDescent="0.2">
      <c r="D51" s="1" t="s">
        <v>189</v>
      </c>
      <c r="E51" s="22">
        <v>323</v>
      </c>
      <c r="F51" s="17">
        <v>315</v>
      </c>
      <c r="G51" s="17">
        <v>314</v>
      </c>
      <c r="H51" s="17">
        <v>239</v>
      </c>
      <c r="I51" s="17">
        <v>237</v>
      </c>
      <c r="J51" s="17">
        <v>213</v>
      </c>
    </row>
    <row r="52" spans="2:10" x14ac:dyDescent="0.2">
      <c r="E52" s="22"/>
      <c r="F52" s="17"/>
      <c r="G52" s="17"/>
      <c r="H52" s="17"/>
      <c r="I52" s="17"/>
      <c r="J52" s="17"/>
    </row>
    <row r="53" spans="2:10" x14ac:dyDescent="0.2">
      <c r="C53" s="1" t="s">
        <v>190</v>
      </c>
      <c r="E53" s="22">
        <v>564</v>
      </c>
      <c r="F53" s="17">
        <v>529</v>
      </c>
      <c r="G53" s="17">
        <v>483</v>
      </c>
      <c r="H53" s="17">
        <v>433</v>
      </c>
      <c r="I53" s="17">
        <v>430</v>
      </c>
      <c r="J53" s="17">
        <v>327</v>
      </c>
    </row>
    <row r="54" spans="2:10" x14ac:dyDescent="0.2">
      <c r="C54" s="1" t="s">
        <v>191</v>
      </c>
      <c r="E54" s="22">
        <v>2484</v>
      </c>
      <c r="F54" s="17">
        <v>2586</v>
      </c>
      <c r="G54" s="17">
        <v>2498</v>
      </c>
      <c r="H54" s="17">
        <v>2054</v>
      </c>
      <c r="I54" s="17">
        <v>2082</v>
      </c>
      <c r="J54" s="17">
        <v>1789</v>
      </c>
    </row>
    <row r="55" spans="2:10" x14ac:dyDescent="0.2">
      <c r="C55" s="1" t="s">
        <v>192</v>
      </c>
      <c r="E55" s="22">
        <v>2855</v>
      </c>
      <c r="F55" s="17">
        <v>2874</v>
      </c>
      <c r="G55" s="17">
        <v>2944</v>
      </c>
      <c r="H55" s="17">
        <v>2613</v>
      </c>
      <c r="I55" s="17">
        <v>2327</v>
      </c>
      <c r="J55" s="17">
        <v>1228</v>
      </c>
    </row>
    <row r="56" spans="2:10" x14ac:dyDescent="0.2">
      <c r="E56" s="22"/>
      <c r="F56" s="17"/>
      <c r="G56" s="17"/>
      <c r="H56" s="17"/>
      <c r="I56" s="17"/>
      <c r="J56" s="17"/>
    </row>
    <row r="57" spans="2:10" x14ac:dyDescent="0.2">
      <c r="C57" s="1" t="s">
        <v>193</v>
      </c>
      <c r="E57" s="22">
        <v>1328</v>
      </c>
      <c r="F57" s="17">
        <v>1668</v>
      </c>
      <c r="G57" s="17">
        <v>1392</v>
      </c>
      <c r="H57" s="17">
        <v>1455.4</v>
      </c>
      <c r="I57" s="17">
        <v>1460</v>
      </c>
      <c r="J57" s="17">
        <v>1338</v>
      </c>
    </row>
    <row r="58" spans="2:10" x14ac:dyDescent="0.2">
      <c r="C58" s="1" t="s">
        <v>194</v>
      </c>
      <c r="E58" s="22">
        <v>3829</v>
      </c>
      <c r="F58" s="17">
        <v>4089</v>
      </c>
      <c r="G58" s="17">
        <v>3989</v>
      </c>
      <c r="H58" s="17">
        <v>3736.4</v>
      </c>
      <c r="I58" s="17">
        <v>3837</v>
      </c>
      <c r="J58" s="17">
        <v>4345</v>
      </c>
    </row>
    <row r="59" spans="2:10" x14ac:dyDescent="0.2">
      <c r="C59" s="1" t="s">
        <v>195</v>
      </c>
      <c r="E59" s="22">
        <v>55</v>
      </c>
      <c r="F59" s="17">
        <v>47</v>
      </c>
      <c r="G59" s="17">
        <v>28</v>
      </c>
      <c r="H59" s="17">
        <v>43.4</v>
      </c>
      <c r="I59" s="17">
        <v>23</v>
      </c>
      <c r="J59" s="17">
        <v>19</v>
      </c>
    </row>
    <row r="60" spans="2:10" x14ac:dyDescent="0.2">
      <c r="B60" s="8"/>
      <c r="C60" s="8"/>
      <c r="D60" s="8"/>
      <c r="E60" s="12"/>
      <c r="F60" s="8"/>
      <c r="G60" s="8"/>
      <c r="H60" s="8"/>
      <c r="I60" s="8"/>
      <c r="J60" s="8"/>
    </row>
    <row r="61" spans="2:10" x14ac:dyDescent="0.2">
      <c r="E61" s="7"/>
      <c r="I61" s="4" t="s">
        <v>196</v>
      </c>
      <c r="J61" s="4" t="s">
        <v>196</v>
      </c>
    </row>
    <row r="62" spans="2:10" x14ac:dyDescent="0.2">
      <c r="B62" s="19"/>
      <c r="C62" s="19"/>
      <c r="D62" s="3" t="s">
        <v>197</v>
      </c>
      <c r="E62" s="18">
        <f t="shared" ref="E62:J62" si="1">E64+E65</f>
        <v>21817</v>
      </c>
      <c r="F62" s="19">
        <f t="shared" si="1"/>
        <v>22635</v>
      </c>
      <c r="G62" s="19">
        <f t="shared" si="1"/>
        <v>21842</v>
      </c>
      <c r="H62" s="19">
        <f t="shared" si="1"/>
        <v>19811.599999999999</v>
      </c>
      <c r="I62" s="19">
        <f t="shared" si="1"/>
        <v>14039</v>
      </c>
      <c r="J62" s="19">
        <f t="shared" si="1"/>
        <v>13091</v>
      </c>
    </row>
    <row r="63" spans="2:10" x14ac:dyDescent="0.2">
      <c r="E63" s="7"/>
    </row>
    <row r="64" spans="2:10" x14ac:dyDescent="0.2">
      <c r="C64" s="1" t="s">
        <v>198</v>
      </c>
      <c r="D64" s="2" t="s">
        <v>199</v>
      </c>
      <c r="E64" s="22">
        <v>7255</v>
      </c>
      <c r="F64" s="17">
        <v>7664</v>
      </c>
      <c r="G64" s="17">
        <v>7687</v>
      </c>
      <c r="H64" s="17">
        <v>7095.3</v>
      </c>
      <c r="I64" s="17">
        <v>3942</v>
      </c>
      <c r="J64" s="17">
        <v>3556</v>
      </c>
    </row>
    <row r="65" spans="1:10" x14ac:dyDescent="0.2">
      <c r="D65" s="28" t="s">
        <v>200</v>
      </c>
      <c r="E65" s="22">
        <v>14562</v>
      </c>
      <c r="F65" s="17">
        <v>14971</v>
      </c>
      <c r="G65" s="17">
        <v>14155</v>
      </c>
      <c r="H65" s="17">
        <v>12716.3</v>
      </c>
      <c r="I65" s="17">
        <v>10097</v>
      </c>
      <c r="J65" s="17">
        <v>9535</v>
      </c>
    </row>
    <row r="66" spans="1:10" ht="18" thickBot="1" x14ac:dyDescent="0.25">
      <c r="B66" s="5"/>
      <c r="C66" s="5"/>
      <c r="D66" s="5"/>
      <c r="E66" s="21"/>
      <c r="F66" s="5"/>
      <c r="G66" s="5"/>
      <c r="H66" s="5"/>
      <c r="I66" s="5"/>
      <c r="J66" s="5"/>
    </row>
    <row r="67" spans="1:10" x14ac:dyDescent="0.2">
      <c r="E67" s="1" t="s">
        <v>201</v>
      </c>
    </row>
    <row r="68" spans="1:10" x14ac:dyDescent="0.2">
      <c r="E68" s="1" t="s">
        <v>48</v>
      </c>
    </row>
    <row r="69" spans="1:10" x14ac:dyDescent="0.2">
      <c r="A69" s="1"/>
      <c r="E69" s="4"/>
    </row>
  </sheetData>
  <phoneticPr fontId="2"/>
  <pageMargins left="0.34" right="0.4" top="0.56999999999999995" bottom="0.48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1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5" width="13.375" style="2"/>
    <col min="6" max="9" width="12.125" style="2" customWidth="1"/>
    <col min="10" max="10" width="13.375" style="2"/>
    <col min="11" max="11" width="12.125" style="2" customWidth="1"/>
    <col min="12" max="256" width="13.375" style="2"/>
    <col min="257" max="257" width="13.375" style="2" customWidth="1"/>
    <col min="258" max="258" width="19.625" style="2" customWidth="1"/>
    <col min="259" max="259" width="12.125" style="2" customWidth="1"/>
    <col min="260" max="261" width="13.375" style="2"/>
    <col min="262" max="265" width="12.125" style="2" customWidth="1"/>
    <col min="266" max="266" width="13.375" style="2"/>
    <col min="267" max="267" width="12.125" style="2" customWidth="1"/>
    <col min="268" max="512" width="13.375" style="2"/>
    <col min="513" max="513" width="13.375" style="2" customWidth="1"/>
    <col min="514" max="514" width="19.625" style="2" customWidth="1"/>
    <col min="515" max="515" width="12.125" style="2" customWidth="1"/>
    <col min="516" max="517" width="13.375" style="2"/>
    <col min="518" max="521" width="12.125" style="2" customWidth="1"/>
    <col min="522" max="522" width="13.375" style="2"/>
    <col min="523" max="523" width="12.125" style="2" customWidth="1"/>
    <col min="524" max="768" width="13.375" style="2"/>
    <col min="769" max="769" width="13.375" style="2" customWidth="1"/>
    <col min="770" max="770" width="19.625" style="2" customWidth="1"/>
    <col min="771" max="771" width="12.125" style="2" customWidth="1"/>
    <col min="772" max="773" width="13.375" style="2"/>
    <col min="774" max="777" width="12.125" style="2" customWidth="1"/>
    <col min="778" max="778" width="13.375" style="2"/>
    <col min="779" max="779" width="12.125" style="2" customWidth="1"/>
    <col min="780" max="1024" width="13.375" style="2"/>
    <col min="1025" max="1025" width="13.375" style="2" customWidth="1"/>
    <col min="1026" max="1026" width="19.625" style="2" customWidth="1"/>
    <col min="1027" max="1027" width="12.125" style="2" customWidth="1"/>
    <col min="1028" max="1029" width="13.375" style="2"/>
    <col min="1030" max="1033" width="12.125" style="2" customWidth="1"/>
    <col min="1034" max="1034" width="13.375" style="2"/>
    <col min="1035" max="1035" width="12.125" style="2" customWidth="1"/>
    <col min="1036" max="1280" width="13.375" style="2"/>
    <col min="1281" max="1281" width="13.375" style="2" customWidth="1"/>
    <col min="1282" max="1282" width="19.625" style="2" customWidth="1"/>
    <col min="1283" max="1283" width="12.125" style="2" customWidth="1"/>
    <col min="1284" max="1285" width="13.375" style="2"/>
    <col min="1286" max="1289" width="12.125" style="2" customWidth="1"/>
    <col min="1290" max="1290" width="13.375" style="2"/>
    <col min="1291" max="1291" width="12.125" style="2" customWidth="1"/>
    <col min="1292" max="1536" width="13.375" style="2"/>
    <col min="1537" max="1537" width="13.375" style="2" customWidth="1"/>
    <col min="1538" max="1538" width="19.625" style="2" customWidth="1"/>
    <col min="1539" max="1539" width="12.125" style="2" customWidth="1"/>
    <col min="1540" max="1541" width="13.375" style="2"/>
    <col min="1542" max="1545" width="12.125" style="2" customWidth="1"/>
    <col min="1546" max="1546" width="13.375" style="2"/>
    <col min="1547" max="1547" width="12.125" style="2" customWidth="1"/>
    <col min="1548" max="1792" width="13.375" style="2"/>
    <col min="1793" max="1793" width="13.375" style="2" customWidth="1"/>
    <col min="1794" max="1794" width="19.625" style="2" customWidth="1"/>
    <col min="1795" max="1795" width="12.125" style="2" customWidth="1"/>
    <col min="1796" max="1797" width="13.375" style="2"/>
    <col min="1798" max="1801" width="12.125" style="2" customWidth="1"/>
    <col min="1802" max="1802" width="13.375" style="2"/>
    <col min="1803" max="1803" width="12.125" style="2" customWidth="1"/>
    <col min="1804" max="2048" width="13.375" style="2"/>
    <col min="2049" max="2049" width="13.375" style="2" customWidth="1"/>
    <col min="2050" max="2050" width="19.625" style="2" customWidth="1"/>
    <col min="2051" max="2051" width="12.125" style="2" customWidth="1"/>
    <col min="2052" max="2053" width="13.375" style="2"/>
    <col min="2054" max="2057" width="12.125" style="2" customWidth="1"/>
    <col min="2058" max="2058" width="13.375" style="2"/>
    <col min="2059" max="2059" width="12.125" style="2" customWidth="1"/>
    <col min="2060" max="2304" width="13.375" style="2"/>
    <col min="2305" max="2305" width="13.375" style="2" customWidth="1"/>
    <col min="2306" max="2306" width="19.625" style="2" customWidth="1"/>
    <col min="2307" max="2307" width="12.125" style="2" customWidth="1"/>
    <col min="2308" max="2309" width="13.375" style="2"/>
    <col min="2310" max="2313" width="12.125" style="2" customWidth="1"/>
    <col min="2314" max="2314" width="13.375" style="2"/>
    <col min="2315" max="2315" width="12.125" style="2" customWidth="1"/>
    <col min="2316" max="2560" width="13.375" style="2"/>
    <col min="2561" max="2561" width="13.375" style="2" customWidth="1"/>
    <col min="2562" max="2562" width="19.625" style="2" customWidth="1"/>
    <col min="2563" max="2563" width="12.125" style="2" customWidth="1"/>
    <col min="2564" max="2565" width="13.375" style="2"/>
    <col min="2566" max="2569" width="12.125" style="2" customWidth="1"/>
    <col min="2570" max="2570" width="13.375" style="2"/>
    <col min="2571" max="2571" width="12.125" style="2" customWidth="1"/>
    <col min="2572" max="2816" width="13.375" style="2"/>
    <col min="2817" max="2817" width="13.375" style="2" customWidth="1"/>
    <col min="2818" max="2818" width="19.625" style="2" customWidth="1"/>
    <col min="2819" max="2819" width="12.125" style="2" customWidth="1"/>
    <col min="2820" max="2821" width="13.375" style="2"/>
    <col min="2822" max="2825" width="12.125" style="2" customWidth="1"/>
    <col min="2826" max="2826" width="13.375" style="2"/>
    <col min="2827" max="2827" width="12.125" style="2" customWidth="1"/>
    <col min="2828" max="3072" width="13.375" style="2"/>
    <col min="3073" max="3073" width="13.375" style="2" customWidth="1"/>
    <col min="3074" max="3074" width="19.625" style="2" customWidth="1"/>
    <col min="3075" max="3075" width="12.125" style="2" customWidth="1"/>
    <col min="3076" max="3077" width="13.375" style="2"/>
    <col min="3078" max="3081" width="12.125" style="2" customWidth="1"/>
    <col min="3082" max="3082" width="13.375" style="2"/>
    <col min="3083" max="3083" width="12.125" style="2" customWidth="1"/>
    <col min="3084" max="3328" width="13.375" style="2"/>
    <col min="3329" max="3329" width="13.375" style="2" customWidth="1"/>
    <col min="3330" max="3330" width="19.625" style="2" customWidth="1"/>
    <col min="3331" max="3331" width="12.125" style="2" customWidth="1"/>
    <col min="3332" max="3333" width="13.375" style="2"/>
    <col min="3334" max="3337" width="12.125" style="2" customWidth="1"/>
    <col min="3338" max="3338" width="13.375" style="2"/>
    <col min="3339" max="3339" width="12.125" style="2" customWidth="1"/>
    <col min="3340" max="3584" width="13.375" style="2"/>
    <col min="3585" max="3585" width="13.375" style="2" customWidth="1"/>
    <col min="3586" max="3586" width="19.625" style="2" customWidth="1"/>
    <col min="3587" max="3587" width="12.125" style="2" customWidth="1"/>
    <col min="3588" max="3589" width="13.375" style="2"/>
    <col min="3590" max="3593" width="12.125" style="2" customWidth="1"/>
    <col min="3594" max="3594" width="13.375" style="2"/>
    <col min="3595" max="3595" width="12.125" style="2" customWidth="1"/>
    <col min="3596" max="3840" width="13.375" style="2"/>
    <col min="3841" max="3841" width="13.375" style="2" customWidth="1"/>
    <col min="3842" max="3842" width="19.625" style="2" customWidth="1"/>
    <col min="3843" max="3843" width="12.125" style="2" customWidth="1"/>
    <col min="3844" max="3845" width="13.375" style="2"/>
    <col min="3846" max="3849" width="12.125" style="2" customWidth="1"/>
    <col min="3850" max="3850" width="13.375" style="2"/>
    <col min="3851" max="3851" width="12.125" style="2" customWidth="1"/>
    <col min="3852" max="4096" width="13.375" style="2"/>
    <col min="4097" max="4097" width="13.375" style="2" customWidth="1"/>
    <col min="4098" max="4098" width="19.625" style="2" customWidth="1"/>
    <col min="4099" max="4099" width="12.125" style="2" customWidth="1"/>
    <col min="4100" max="4101" width="13.375" style="2"/>
    <col min="4102" max="4105" width="12.125" style="2" customWidth="1"/>
    <col min="4106" max="4106" width="13.375" style="2"/>
    <col min="4107" max="4107" width="12.125" style="2" customWidth="1"/>
    <col min="4108" max="4352" width="13.375" style="2"/>
    <col min="4353" max="4353" width="13.375" style="2" customWidth="1"/>
    <col min="4354" max="4354" width="19.625" style="2" customWidth="1"/>
    <col min="4355" max="4355" width="12.125" style="2" customWidth="1"/>
    <col min="4356" max="4357" width="13.375" style="2"/>
    <col min="4358" max="4361" width="12.125" style="2" customWidth="1"/>
    <col min="4362" max="4362" width="13.375" style="2"/>
    <col min="4363" max="4363" width="12.125" style="2" customWidth="1"/>
    <col min="4364" max="4608" width="13.375" style="2"/>
    <col min="4609" max="4609" width="13.375" style="2" customWidth="1"/>
    <col min="4610" max="4610" width="19.625" style="2" customWidth="1"/>
    <col min="4611" max="4611" width="12.125" style="2" customWidth="1"/>
    <col min="4612" max="4613" width="13.375" style="2"/>
    <col min="4614" max="4617" width="12.125" style="2" customWidth="1"/>
    <col min="4618" max="4618" width="13.375" style="2"/>
    <col min="4619" max="4619" width="12.125" style="2" customWidth="1"/>
    <col min="4620" max="4864" width="13.375" style="2"/>
    <col min="4865" max="4865" width="13.375" style="2" customWidth="1"/>
    <col min="4866" max="4866" width="19.625" style="2" customWidth="1"/>
    <col min="4867" max="4867" width="12.125" style="2" customWidth="1"/>
    <col min="4868" max="4869" width="13.375" style="2"/>
    <col min="4870" max="4873" width="12.125" style="2" customWidth="1"/>
    <col min="4874" max="4874" width="13.375" style="2"/>
    <col min="4875" max="4875" width="12.125" style="2" customWidth="1"/>
    <col min="4876" max="5120" width="13.375" style="2"/>
    <col min="5121" max="5121" width="13.375" style="2" customWidth="1"/>
    <col min="5122" max="5122" width="19.625" style="2" customWidth="1"/>
    <col min="5123" max="5123" width="12.125" style="2" customWidth="1"/>
    <col min="5124" max="5125" width="13.375" style="2"/>
    <col min="5126" max="5129" width="12.125" style="2" customWidth="1"/>
    <col min="5130" max="5130" width="13.375" style="2"/>
    <col min="5131" max="5131" width="12.125" style="2" customWidth="1"/>
    <col min="5132" max="5376" width="13.375" style="2"/>
    <col min="5377" max="5377" width="13.375" style="2" customWidth="1"/>
    <col min="5378" max="5378" width="19.625" style="2" customWidth="1"/>
    <col min="5379" max="5379" width="12.125" style="2" customWidth="1"/>
    <col min="5380" max="5381" width="13.375" style="2"/>
    <col min="5382" max="5385" width="12.125" style="2" customWidth="1"/>
    <col min="5386" max="5386" width="13.375" style="2"/>
    <col min="5387" max="5387" width="12.125" style="2" customWidth="1"/>
    <col min="5388" max="5632" width="13.375" style="2"/>
    <col min="5633" max="5633" width="13.375" style="2" customWidth="1"/>
    <col min="5634" max="5634" width="19.625" style="2" customWidth="1"/>
    <col min="5635" max="5635" width="12.125" style="2" customWidth="1"/>
    <col min="5636" max="5637" width="13.375" style="2"/>
    <col min="5638" max="5641" width="12.125" style="2" customWidth="1"/>
    <col min="5642" max="5642" width="13.375" style="2"/>
    <col min="5643" max="5643" width="12.125" style="2" customWidth="1"/>
    <col min="5644" max="5888" width="13.375" style="2"/>
    <col min="5889" max="5889" width="13.375" style="2" customWidth="1"/>
    <col min="5890" max="5890" width="19.625" style="2" customWidth="1"/>
    <col min="5891" max="5891" width="12.125" style="2" customWidth="1"/>
    <col min="5892" max="5893" width="13.375" style="2"/>
    <col min="5894" max="5897" width="12.125" style="2" customWidth="1"/>
    <col min="5898" max="5898" width="13.375" style="2"/>
    <col min="5899" max="5899" width="12.125" style="2" customWidth="1"/>
    <col min="5900" max="6144" width="13.375" style="2"/>
    <col min="6145" max="6145" width="13.375" style="2" customWidth="1"/>
    <col min="6146" max="6146" width="19.625" style="2" customWidth="1"/>
    <col min="6147" max="6147" width="12.125" style="2" customWidth="1"/>
    <col min="6148" max="6149" width="13.375" style="2"/>
    <col min="6150" max="6153" width="12.125" style="2" customWidth="1"/>
    <col min="6154" max="6154" width="13.375" style="2"/>
    <col min="6155" max="6155" width="12.125" style="2" customWidth="1"/>
    <col min="6156" max="6400" width="13.375" style="2"/>
    <col min="6401" max="6401" width="13.375" style="2" customWidth="1"/>
    <col min="6402" max="6402" width="19.625" style="2" customWidth="1"/>
    <col min="6403" max="6403" width="12.125" style="2" customWidth="1"/>
    <col min="6404" max="6405" width="13.375" style="2"/>
    <col min="6406" max="6409" width="12.125" style="2" customWidth="1"/>
    <col min="6410" max="6410" width="13.375" style="2"/>
    <col min="6411" max="6411" width="12.125" style="2" customWidth="1"/>
    <col min="6412" max="6656" width="13.375" style="2"/>
    <col min="6657" max="6657" width="13.375" style="2" customWidth="1"/>
    <col min="6658" max="6658" width="19.625" style="2" customWidth="1"/>
    <col min="6659" max="6659" width="12.125" style="2" customWidth="1"/>
    <col min="6660" max="6661" width="13.375" style="2"/>
    <col min="6662" max="6665" width="12.125" style="2" customWidth="1"/>
    <col min="6666" max="6666" width="13.375" style="2"/>
    <col min="6667" max="6667" width="12.125" style="2" customWidth="1"/>
    <col min="6668" max="6912" width="13.375" style="2"/>
    <col min="6913" max="6913" width="13.375" style="2" customWidth="1"/>
    <col min="6914" max="6914" width="19.625" style="2" customWidth="1"/>
    <col min="6915" max="6915" width="12.125" style="2" customWidth="1"/>
    <col min="6916" max="6917" width="13.375" style="2"/>
    <col min="6918" max="6921" width="12.125" style="2" customWidth="1"/>
    <col min="6922" max="6922" width="13.375" style="2"/>
    <col min="6923" max="6923" width="12.125" style="2" customWidth="1"/>
    <col min="6924" max="7168" width="13.375" style="2"/>
    <col min="7169" max="7169" width="13.375" style="2" customWidth="1"/>
    <col min="7170" max="7170" width="19.625" style="2" customWidth="1"/>
    <col min="7171" max="7171" width="12.125" style="2" customWidth="1"/>
    <col min="7172" max="7173" width="13.375" style="2"/>
    <col min="7174" max="7177" width="12.125" style="2" customWidth="1"/>
    <col min="7178" max="7178" width="13.375" style="2"/>
    <col min="7179" max="7179" width="12.125" style="2" customWidth="1"/>
    <col min="7180" max="7424" width="13.375" style="2"/>
    <col min="7425" max="7425" width="13.375" style="2" customWidth="1"/>
    <col min="7426" max="7426" width="19.625" style="2" customWidth="1"/>
    <col min="7427" max="7427" width="12.125" style="2" customWidth="1"/>
    <col min="7428" max="7429" width="13.375" style="2"/>
    <col min="7430" max="7433" width="12.125" style="2" customWidth="1"/>
    <col min="7434" max="7434" width="13.375" style="2"/>
    <col min="7435" max="7435" width="12.125" style="2" customWidth="1"/>
    <col min="7436" max="7680" width="13.375" style="2"/>
    <col min="7681" max="7681" width="13.375" style="2" customWidth="1"/>
    <col min="7682" max="7682" width="19.625" style="2" customWidth="1"/>
    <col min="7683" max="7683" width="12.125" style="2" customWidth="1"/>
    <col min="7684" max="7685" width="13.375" style="2"/>
    <col min="7686" max="7689" width="12.125" style="2" customWidth="1"/>
    <col min="7690" max="7690" width="13.375" style="2"/>
    <col min="7691" max="7691" width="12.125" style="2" customWidth="1"/>
    <col min="7692" max="7936" width="13.375" style="2"/>
    <col min="7937" max="7937" width="13.375" style="2" customWidth="1"/>
    <col min="7938" max="7938" width="19.625" style="2" customWidth="1"/>
    <col min="7939" max="7939" width="12.125" style="2" customWidth="1"/>
    <col min="7940" max="7941" width="13.375" style="2"/>
    <col min="7942" max="7945" width="12.125" style="2" customWidth="1"/>
    <col min="7946" max="7946" width="13.375" style="2"/>
    <col min="7947" max="7947" width="12.125" style="2" customWidth="1"/>
    <col min="7948" max="8192" width="13.375" style="2"/>
    <col min="8193" max="8193" width="13.375" style="2" customWidth="1"/>
    <col min="8194" max="8194" width="19.625" style="2" customWidth="1"/>
    <col min="8195" max="8195" width="12.125" style="2" customWidth="1"/>
    <col min="8196" max="8197" width="13.375" style="2"/>
    <col min="8198" max="8201" width="12.125" style="2" customWidth="1"/>
    <col min="8202" max="8202" width="13.375" style="2"/>
    <col min="8203" max="8203" width="12.125" style="2" customWidth="1"/>
    <col min="8204" max="8448" width="13.375" style="2"/>
    <col min="8449" max="8449" width="13.375" style="2" customWidth="1"/>
    <col min="8450" max="8450" width="19.625" style="2" customWidth="1"/>
    <col min="8451" max="8451" width="12.125" style="2" customWidth="1"/>
    <col min="8452" max="8453" width="13.375" style="2"/>
    <col min="8454" max="8457" width="12.125" style="2" customWidth="1"/>
    <col min="8458" max="8458" width="13.375" style="2"/>
    <col min="8459" max="8459" width="12.125" style="2" customWidth="1"/>
    <col min="8460" max="8704" width="13.375" style="2"/>
    <col min="8705" max="8705" width="13.375" style="2" customWidth="1"/>
    <col min="8706" max="8706" width="19.625" style="2" customWidth="1"/>
    <col min="8707" max="8707" width="12.125" style="2" customWidth="1"/>
    <col min="8708" max="8709" width="13.375" style="2"/>
    <col min="8710" max="8713" width="12.125" style="2" customWidth="1"/>
    <col min="8714" max="8714" width="13.375" style="2"/>
    <col min="8715" max="8715" width="12.125" style="2" customWidth="1"/>
    <col min="8716" max="8960" width="13.375" style="2"/>
    <col min="8961" max="8961" width="13.375" style="2" customWidth="1"/>
    <col min="8962" max="8962" width="19.625" style="2" customWidth="1"/>
    <col min="8963" max="8963" width="12.125" style="2" customWidth="1"/>
    <col min="8964" max="8965" width="13.375" style="2"/>
    <col min="8966" max="8969" width="12.125" style="2" customWidth="1"/>
    <col min="8970" max="8970" width="13.375" style="2"/>
    <col min="8971" max="8971" width="12.125" style="2" customWidth="1"/>
    <col min="8972" max="9216" width="13.375" style="2"/>
    <col min="9217" max="9217" width="13.375" style="2" customWidth="1"/>
    <col min="9218" max="9218" width="19.625" style="2" customWidth="1"/>
    <col min="9219" max="9219" width="12.125" style="2" customWidth="1"/>
    <col min="9220" max="9221" width="13.375" style="2"/>
    <col min="9222" max="9225" width="12.125" style="2" customWidth="1"/>
    <col min="9226" max="9226" width="13.375" style="2"/>
    <col min="9227" max="9227" width="12.125" style="2" customWidth="1"/>
    <col min="9228" max="9472" width="13.375" style="2"/>
    <col min="9473" max="9473" width="13.375" style="2" customWidth="1"/>
    <col min="9474" max="9474" width="19.625" style="2" customWidth="1"/>
    <col min="9475" max="9475" width="12.125" style="2" customWidth="1"/>
    <col min="9476" max="9477" width="13.375" style="2"/>
    <col min="9478" max="9481" width="12.125" style="2" customWidth="1"/>
    <col min="9482" max="9482" width="13.375" style="2"/>
    <col min="9483" max="9483" width="12.125" style="2" customWidth="1"/>
    <col min="9484" max="9728" width="13.375" style="2"/>
    <col min="9729" max="9729" width="13.375" style="2" customWidth="1"/>
    <col min="9730" max="9730" width="19.625" style="2" customWidth="1"/>
    <col min="9731" max="9731" width="12.125" style="2" customWidth="1"/>
    <col min="9732" max="9733" width="13.375" style="2"/>
    <col min="9734" max="9737" width="12.125" style="2" customWidth="1"/>
    <col min="9738" max="9738" width="13.375" style="2"/>
    <col min="9739" max="9739" width="12.125" style="2" customWidth="1"/>
    <col min="9740" max="9984" width="13.375" style="2"/>
    <col min="9985" max="9985" width="13.375" style="2" customWidth="1"/>
    <col min="9986" max="9986" width="19.625" style="2" customWidth="1"/>
    <col min="9987" max="9987" width="12.125" style="2" customWidth="1"/>
    <col min="9988" max="9989" width="13.375" style="2"/>
    <col min="9990" max="9993" width="12.125" style="2" customWidth="1"/>
    <col min="9994" max="9994" width="13.375" style="2"/>
    <col min="9995" max="9995" width="12.125" style="2" customWidth="1"/>
    <col min="9996" max="10240" width="13.375" style="2"/>
    <col min="10241" max="10241" width="13.375" style="2" customWidth="1"/>
    <col min="10242" max="10242" width="19.625" style="2" customWidth="1"/>
    <col min="10243" max="10243" width="12.125" style="2" customWidth="1"/>
    <col min="10244" max="10245" width="13.375" style="2"/>
    <col min="10246" max="10249" width="12.125" style="2" customWidth="1"/>
    <col min="10250" max="10250" width="13.375" style="2"/>
    <col min="10251" max="10251" width="12.125" style="2" customWidth="1"/>
    <col min="10252" max="10496" width="13.375" style="2"/>
    <col min="10497" max="10497" width="13.375" style="2" customWidth="1"/>
    <col min="10498" max="10498" width="19.625" style="2" customWidth="1"/>
    <col min="10499" max="10499" width="12.125" style="2" customWidth="1"/>
    <col min="10500" max="10501" width="13.375" style="2"/>
    <col min="10502" max="10505" width="12.125" style="2" customWidth="1"/>
    <col min="10506" max="10506" width="13.375" style="2"/>
    <col min="10507" max="10507" width="12.125" style="2" customWidth="1"/>
    <col min="10508" max="10752" width="13.375" style="2"/>
    <col min="10753" max="10753" width="13.375" style="2" customWidth="1"/>
    <col min="10754" max="10754" width="19.625" style="2" customWidth="1"/>
    <col min="10755" max="10755" width="12.125" style="2" customWidth="1"/>
    <col min="10756" max="10757" width="13.375" style="2"/>
    <col min="10758" max="10761" width="12.125" style="2" customWidth="1"/>
    <col min="10762" max="10762" width="13.375" style="2"/>
    <col min="10763" max="10763" width="12.125" style="2" customWidth="1"/>
    <col min="10764" max="11008" width="13.375" style="2"/>
    <col min="11009" max="11009" width="13.375" style="2" customWidth="1"/>
    <col min="11010" max="11010" width="19.625" style="2" customWidth="1"/>
    <col min="11011" max="11011" width="12.125" style="2" customWidth="1"/>
    <col min="11012" max="11013" width="13.375" style="2"/>
    <col min="11014" max="11017" width="12.125" style="2" customWidth="1"/>
    <col min="11018" max="11018" width="13.375" style="2"/>
    <col min="11019" max="11019" width="12.125" style="2" customWidth="1"/>
    <col min="11020" max="11264" width="13.375" style="2"/>
    <col min="11265" max="11265" width="13.375" style="2" customWidth="1"/>
    <col min="11266" max="11266" width="19.625" style="2" customWidth="1"/>
    <col min="11267" max="11267" width="12.125" style="2" customWidth="1"/>
    <col min="11268" max="11269" width="13.375" style="2"/>
    <col min="11270" max="11273" width="12.125" style="2" customWidth="1"/>
    <col min="11274" max="11274" width="13.375" style="2"/>
    <col min="11275" max="11275" width="12.125" style="2" customWidth="1"/>
    <col min="11276" max="11520" width="13.375" style="2"/>
    <col min="11521" max="11521" width="13.375" style="2" customWidth="1"/>
    <col min="11522" max="11522" width="19.625" style="2" customWidth="1"/>
    <col min="11523" max="11523" width="12.125" style="2" customWidth="1"/>
    <col min="11524" max="11525" width="13.375" style="2"/>
    <col min="11526" max="11529" width="12.125" style="2" customWidth="1"/>
    <col min="11530" max="11530" width="13.375" style="2"/>
    <col min="11531" max="11531" width="12.125" style="2" customWidth="1"/>
    <col min="11532" max="11776" width="13.375" style="2"/>
    <col min="11777" max="11777" width="13.375" style="2" customWidth="1"/>
    <col min="11778" max="11778" width="19.625" style="2" customWidth="1"/>
    <col min="11779" max="11779" width="12.125" style="2" customWidth="1"/>
    <col min="11780" max="11781" width="13.375" style="2"/>
    <col min="11782" max="11785" width="12.125" style="2" customWidth="1"/>
    <col min="11786" max="11786" width="13.375" style="2"/>
    <col min="11787" max="11787" width="12.125" style="2" customWidth="1"/>
    <col min="11788" max="12032" width="13.375" style="2"/>
    <col min="12033" max="12033" width="13.375" style="2" customWidth="1"/>
    <col min="12034" max="12034" width="19.625" style="2" customWidth="1"/>
    <col min="12035" max="12035" width="12.125" style="2" customWidth="1"/>
    <col min="12036" max="12037" width="13.375" style="2"/>
    <col min="12038" max="12041" width="12.125" style="2" customWidth="1"/>
    <col min="12042" max="12042" width="13.375" style="2"/>
    <col min="12043" max="12043" width="12.125" style="2" customWidth="1"/>
    <col min="12044" max="12288" width="13.375" style="2"/>
    <col min="12289" max="12289" width="13.375" style="2" customWidth="1"/>
    <col min="12290" max="12290" width="19.625" style="2" customWidth="1"/>
    <col min="12291" max="12291" width="12.125" style="2" customWidth="1"/>
    <col min="12292" max="12293" width="13.375" style="2"/>
    <col min="12294" max="12297" width="12.125" style="2" customWidth="1"/>
    <col min="12298" max="12298" width="13.375" style="2"/>
    <col min="12299" max="12299" width="12.125" style="2" customWidth="1"/>
    <col min="12300" max="12544" width="13.375" style="2"/>
    <col min="12545" max="12545" width="13.375" style="2" customWidth="1"/>
    <col min="12546" max="12546" width="19.625" style="2" customWidth="1"/>
    <col min="12547" max="12547" width="12.125" style="2" customWidth="1"/>
    <col min="12548" max="12549" width="13.375" style="2"/>
    <col min="12550" max="12553" width="12.125" style="2" customWidth="1"/>
    <col min="12554" max="12554" width="13.375" style="2"/>
    <col min="12555" max="12555" width="12.125" style="2" customWidth="1"/>
    <col min="12556" max="12800" width="13.375" style="2"/>
    <col min="12801" max="12801" width="13.375" style="2" customWidth="1"/>
    <col min="12802" max="12802" width="19.625" style="2" customWidth="1"/>
    <col min="12803" max="12803" width="12.125" style="2" customWidth="1"/>
    <col min="12804" max="12805" width="13.375" style="2"/>
    <col min="12806" max="12809" width="12.125" style="2" customWidth="1"/>
    <col min="12810" max="12810" width="13.375" style="2"/>
    <col min="12811" max="12811" width="12.125" style="2" customWidth="1"/>
    <col min="12812" max="13056" width="13.375" style="2"/>
    <col min="13057" max="13057" width="13.375" style="2" customWidth="1"/>
    <col min="13058" max="13058" width="19.625" style="2" customWidth="1"/>
    <col min="13059" max="13059" width="12.125" style="2" customWidth="1"/>
    <col min="13060" max="13061" width="13.375" style="2"/>
    <col min="13062" max="13065" width="12.125" style="2" customWidth="1"/>
    <col min="13066" max="13066" width="13.375" style="2"/>
    <col min="13067" max="13067" width="12.125" style="2" customWidth="1"/>
    <col min="13068" max="13312" width="13.375" style="2"/>
    <col min="13313" max="13313" width="13.375" style="2" customWidth="1"/>
    <col min="13314" max="13314" width="19.625" style="2" customWidth="1"/>
    <col min="13315" max="13315" width="12.125" style="2" customWidth="1"/>
    <col min="13316" max="13317" width="13.375" style="2"/>
    <col min="13318" max="13321" width="12.125" style="2" customWidth="1"/>
    <col min="13322" max="13322" width="13.375" style="2"/>
    <col min="13323" max="13323" width="12.125" style="2" customWidth="1"/>
    <col min="13324" max="13568" width="13.375" style="2"/>
    <col min="13569" max="13569" width="13.375" style="2" customWidth="1"/>
    <col min="13570" max="13570" width="19.625" style="2" customWidth="1"/>
    <col min="13571" max="13571" width="12.125" style="2" customWidth="1"/>
    <col min="13572" max="13573" width="13.375" style="2"/>
    <col min="13574" max="13577" width="12.125" style="2" customWidth="1"/>
    <col min="13578" max="13578" width="13.375" style="2"/>
    <col min="13579" max="13579" width="12.125" style="2" customWidth="1"/>
    <col min="13580" max="13824" width="13.375" style="2"/>
    <col min="13825" max="13825" width="13.375" style="2" customWidth="1"/>
    <col min="13826" max="13826" width="19.625" style="2" customWidth="1"/>
    <col min="13827" max="13827" width="12.125" style="2" customWidth="1"/>
    <col min="13828" max="13829" width="13.375" style="2"/>
    <col min="13830" max="13833" width="12.125" style="2" customWidth="1"/>
    <col min="13834" max="13834" width="13.375" style="2"/>
    <col min="13835" max="13835" width="12.125" style="2" customWidth="1"/>
    <col min="13836" max="14080" width="13.375" style="2"/>
    <col min="14081" max="14081" width="13.375" style="2" customWidth="1"/>
    <col min="14082" max="14082" width="19.625" style="2" customWidth="1"/>
    <col min="14083" max="14083" width="12.125" style="2" customWidth="1"/>
    <col min="14084" max="14085" width="13.375" style="2"/>
    <col min="14086" max="14089" width="12.125" style="2" customWidth="1"/>
    <col min="14090" max="14090" width="13.375" style="2"/>
    <col min="14091" max="14091" width="12.125" style="2" customWidth="1"/>
    <col min="14092" max="14336" width="13.375" style="2"/>
    <col min="14337" max="14337" width="13.375" style="2" customWidth="1"/>
    <col min="14338" max="14338" width="19.625" style="2" customWidth="1"/>
    <col min="14339" max="14339" width="12.125" style="2" customWidth="1"/>
    <col min="14340" max="14341" width="13.375" style="2"/>
    <col min="14342" max="14345" width="12.125" style="2" customWidth="1"/>
    <col min="14346" max="14346" width="13.375" style="2"/>
    <col min="14347" max="14347" width="12.125" style="2" customWidth="1"/>
    <col min="14348" max="14592" width="13.375" style="2"/>
    <col min="14593" max="14593" width="13.375" style="2" customWidth="1"/>
    <col min="14594" max="14594" width="19.625" style="2" customWidth="1"/>
    <col min="14595" max="14595" width="12.125" style="2" customWidth="1"/>
    <col min="14596" max="14597" width="13.375" style="2"/>
    <col min="14598" max="14601" width="12.125" style="2" customWidth="1"/>
    <col min="14602" max="14602" width="13.375" style="2"/>
    <col min="14603" max="14603" width="12.125" style="2" customWidth="1"/>
    <col min="14604" max="14848" width="13.375" style="2"/>
    <col min="14849" max="14849" width="13.375" style="2" customWidth="1"/>
    <col min="14850" max="14850" width="19.625" style="2" customWidth="1"/>
    <col min="14851" max="14851" width="12.125" style="2" customWidth="1"/>
    <col min="14852" max="14853" width="13.375" style="2"/>
    <col min="14854" max="14857" width="12.125" style="2" customWidth="1"/>
    <col min="14858" max="14858" width="13.375" style="2"/>
    <col min="14859" max="14859" width="12.125" style="2" customWidth="1"/>
    <col min="14860" max="15104" width="13.375" style="2"/>
    <col min="15105" max="15105" width="13.375" style="2" customWidth="1"/>
    <col min="15106" max="15106" width="19.625" style="2" customWidth="1"/>
    <col min="15107" max="15107" width="12.125" style="2" customWidth="1"/>
    <col min="15108" max="15109" width="13.375" style="2"/>
    <col min="15110" max="15113" width="12.125" style="2" customWidth="1"/>
    <col min="15114" max="15114" width="13.375" style="2"/>
    <col min="15115" max="15115" width="12.125" style="2" customWidth="1"/>
    <col min="15116" max="15360" width="13.375" style="2"/>
    <col min="15361" max="15361" width="13.375" style="2" customWidth="1"/>
    <col min="15362" max="15362" width="19.625" style="2" customWidth="1"/>
    <col min="15363" max="15363" width="12.125" style="2" customWidth="1"/>
    <col min="15364" max="15365" width="13.375" style="2"/>
    <col min="15366" max="15369" width="12.125" style="2" customWidth="1"/>
    <col min="15370" max="15370" width="13.375" style="2"/>
    <col min="15371" max="15371" width="12.125" style="2" customWidth="1"/>
    <col min="15372" max="15616" width="13.375" style="2"/>
    <col min="15617" max="15617" width="13.375" style="2" customWidth="1"/>
    <col min="15618" max="15618" width="19.625" style="2" customWidth="1"/>
    <col min="15619" max="15619" width="12.125" style="2" customWidth="1"/>
    <col min="15620" max="15621" width="13.375" style="2"/>
    <col min="15622" max="15625" width="12.125" style="2" customWidth="1"/>
    <col min="15626" max="15626" width="13.375" style="2"/>
    <col min="15627" max="15627" width="12.125" style="2" customWidth="1"/>
    <col min="15628" max="15872" width="13.375" style="2"/>
    <col min="15873" max="15873" width="13.375" style="2" customWidth="1"/>
    <col min="15874" max="15874" width="19.625" style="2" customWidth="1"/>
    <col min="15875" max="15875" width="12.125" style="2" customWidth="1"/>
    <col min="15876" max="15877" width="13.375" style="2"/>
    <col min="15878" max="15881" width="12.125" style="2" customWidth="1"/>
    <col min="15882" max="15882" width="13.375" style="2"/>
    <col min="15883" max="15883" width="12.125" style="2" customWidth="1"/>
    <col min="15884" max="16128" width="13.375" style="2"/>
    <col min="16129" max="16129" width="13.375" style="2" customWidth="1"/>
    <col min="16130" max="16130" width="19.625" style="2" customWidth="1"/>
    <col min="16131" max="16131" width="12.125" style="2" customWidth="1"/>
    <col min="16132" max="16133" width="13.375" style="2"/>
    <col min="16134" max="16137" width="12.125" style="2" customWidth="1"/>
    <col min="16138" max="16138" width="13.375" style="2"/>
    <col min="16139" max="16139" width="12.125" style="2" customWidth="1"/>
    <col min="16140" max="16384" width="13.375" style="2"/>
  </cols>
  <sheetData>
    <row r="1" spans="1:11" x14ac:dyDescent="0.2">
      <c r="A1" s="1"/>
    </row>
    <row r="3" spans="1:11" x14ac:dyDescent="0.2">
      <c r="B3" s="1" t="s">
        <v>202</v>
      </c>
    </row>
    <row r="6" spans="1:11" x14ac:dyDescent="0.2">
      <c r="E6" s="3" t="s">
        <v>203</v>
      </c>
    </row>
    <row r="7" spans="1:11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">
      <c r="C8" s="7"/>
      <c r="D8" s="7"/>
      <c r="F8" s="7"/>
      <c r="H8" s="10" t="s">
        <v>204</v>
      </c>
      <c r="J8" s="10" t="s">
        <v>204</v>
      </c>
    </row>
    <row r="9" spans="1:11" x14ac:dyDescent="0.2">
      <c r="C9" s="11" t="s">
        <v>205</v>
      </c>
      <c r="D9" s="14" t="s">
        <v>206</v>
      </c>
      <c r="E9" s="8"/>
      <c r="F9" s="14" t="s">
        <v>207</v>
      </c>
      <c r="G9" s="8"/>
      <c r="H9" s="14" t="s">
        <v>208</v>
      </c>
      <c r="I9" s="8"/>
      <c r="J9" s="14" t="s">
        <v>209</v>
      </c>
      <c r="K9" s="8"/>
    </row>
    <row r="10" spans="1:11" x14ac:dyDescent="0.2">
      <c r="B10" s="8"/>
      <c r="C10" s="13" t="s">
        <v>210</v>
      </c>
      <c r="D10" s="13" t="s">
        <v>211</v>
      </c>
      <c r="E10" s="13" t="s">
        <v>212</v>
      </c>
      <c r="F10" s="13" t="s">
        <v>211</v>
      </c>
      <c r="G10" s="13" t="s">
        <v>212</v>
      </c>
      <c r="H10" s="13" t="s">
        <v>211</v>
      </c>
      <c r="I10" s="13" t="s">
        <v>213</v>
      </c>
      <c r="J10" s="13" t="s">
        <v>211</v>
      </c>
      <c r="K10" s="13" t="s">
        <v>214</v>
      </c>
    </row>
    <row r="11" spans="1:11" x14ac:dyDescent="0.2">
      <c r="C11" s="36" t="s">
        <v>215</v>
      </c>
      <c r="E11" s="4" t="s">
        <v>215</v>
      </c>
      <c r="G11" s="4" t="s">
        <v>215</v>
      </c>
      <c r="I11" s="4" t="s">
        <v>215</v>
      </c>
      <c r="K11" s="4" t="s">
        <v>215</v>
      </c>
    </row>
    <row r="12" spans="1:11" x14ac:dyDescent="0.2">
      <c r="B12" s="1" t="s">
        <v>216</v>
      </c>
      <c r="C12" s="22">
        <v>47</v>
      </c>
      <c r="D12" s="17">
        <v>7903</v>
      </c>
      <c r="E12" s="17">
        <v>561</v>
      </c>
      <c r="F12" s="17">
        <v>494</v>
      </c>
      <c r="G12" s="17">
        <v>32</v>
      </c>
      <c r="H12" s="17">
        <v>1463</v>
      </c>
      <c r="I12" s="17">
        <v>53</v>
      </c>
      <c r="J12" s="17">
        <v>18723</v>
      </c>
      <c r="K12" s="17">
        <v>951</v>
      </c>
    </row>
    <row r="13" spans="1:11" x14ac:dyDescent="0.2">
      <c r="B13" s="1" t="s">
        <v>217</v>
      </c>
      <c r="C13" s="22">
        <v>50</v>
      </c>
      <c r="D13" s="17">
        <v>7913</v>
      </c>
      <c r="E13" s="17">
        <v>594</v>
      </c>
      <c r="F13" s="17">
        <v>423</v>
      </c>
      <c r="G13" s="17">
        <v>29</v>
      </c>
      <c r="H13" s="17">
        <v>947</v>
      </c>
      <c r="I13" s="17">
        <v>25</v>
      </c>
      <c r="J13" s="17">
        <v>17741</v>
      </c>
      <c r="K13" s="17">
        <v>965</v>
      </c>
    </row>
    <row r="14" spans="1:11" x14ac:dyDescent="0.2">
      <c r="B14" s="1" t="s">
        <v>218</v>
      </c>
      <c r="C14" s="22">
        <v>56</v>
      </c>
      <c r="D14" s="17">
        <v>7787</v>
      </c>
      <c r="E14" s="17">
        <v>570</v>
      </c>
      <c r="F14" s="17">
        <v>433</v>
      </c>
      <c r="G14" s="17">
        <v>25</v>
      </c>
      <c r="H14" s="17">
        <v>945</v>
      </c>
      <c r="I14" s="17">
        <v>24</v>
      </c>
      <c r="J14" s="17">
        <v>17314</v>
      </c>
      <c r="K14" s="17">
        <v>972</v>
      </c>
    </row>
    <row r="15" spans="1:11" x14ac:dyDescent="0.2">
      <c r="B15" s="1" t="s">
        <v>219</v>
      </c>
      <c r="C15" s="22">
        <v>61</v>
      </c>
      <c r="D15" s="17">
        <v>7108</v>
      </c>
      <c r="E15" s="17">
        <v>616</v>
      </c>
      <c r="F15" s="17">
        <v>477</v>
      </c>
      <c r="G15" s="17">
        <v>25</v>
      </c>
      <c r="H15" s="17">
        <v>897</v>
      </c>
      <c r="I15" s="17">
        <v>20</v>
      </c>
      <c r="J15" s="17">
        <v>17568</v>
      </c>
      <c r="K15" s="17">
        <v>1054</v>
      </c>
    </row>
    <row r="16" spans="1:11" x14ac:dyDescent="0.2">
      <c r="C16" s="7"/>
    </row>
    <row r="17" spans="2:11" x14ac:dyDescent="0.2">
      <c r="B17" s="1" t="s">
        <v>220</v>
      </c>
      <c r="C17" s="22">
        <v>68</v>
      </c>
      <c r="D17" s="17">
        <v>8097</v>
      </c>
      <c r="E17" s="17">
        <v>720</v>
      </c>
      <c r="F17" s="17">
        <v>180</v>
      </c>
      <c r="G17" s="17">
        <v>9</v>
      </c>
      <c r="H17" s="17">
        <v>602</v>
      </c>
      <c r="I17" s="17">
        <v>11</v>
      </c>
      <c r="J17" s="17">
        <v>19324</v>
      </c>
      <c r="K17" s="17">
        <v>1240</v>
      </c>
    </row>
    <row r="18" spans="2:11" x14ac:dyDescent="0.2">
      <c r="B18" s="1" t="s">
        <v>221</v>
      </c>
      <c r="C18" s="22">
        <v>76</v>
      </c>
      <c r="D18" s="17">
        <v>8406</v>
      </c>
      <c r="E18" s="17">
        <v>777</v>
      </c>
      <c r="F18" s="17">
        <v>111</v>
      </c>
      <c r="G18" s="17">
        <v>5</v>
      </c>
      <c r="H18" s="17">
        <v>327</v>
      </c>
      <c r="I18" s="17">
        <v>5</v>
      </c>
      <c r="J18" s="17">
        <v>21624</v>
      </c>
      <c r="K18" s="17">
        <v>1462</v>
      </c>
    </row>
    <row r="19" spans="2:11" x14ac:dyDescent="0.2">
      <c r="B19" s="1" t="s">
        <v>222</v>
      </c>
      <c r="C19" s="22">
        <v>86</v>
      </c>
      <c r="D19" s="17">
        <v>8728</v>
      </c>
      <c r="E19" s="17">
        <v>740</v>
      </c>
      <c r="F19" s="17">
        <v>175</v>
      </c>
      <c r="G19" s="17">
        <v>12</v>
      </c>
      <c r="H19" s="17">
        <v>183</v>
      </c>
      <c r="I19" s="17">
        <v>5</v>
      </c>
      <c r="J19" s="17">
        <v>23583</v>
      </c>
      <c r="K19" s="17">
        <v>1607</v>
      </c>
    </row>
    <row r="20" spans="2:11" x14ac:dyDescent="0.2">
      <c r="B20" s="1" t="s">
        <v>223</v>
      </c>
      <c r="C20" s="22">
        <v>95</v>
      </c>
      <c r="D20" s="17">
        <v>10327</v>
      </c>
      <c r="E20" s="17">
        <v>908</v>
      </c>
      <c r="F20" s="17">
        <v>239</v>
      </c>
      <c r="G20" s="17">
        <v>16</v>
      </c>
      <c r="H20" s="17">
        <v>238</v>
      </c>
      <c r="I20" s="17">
        <v>7</v>
      </c>
      <c r="J20" s="17">
        <v>24398</v>
      </c>
      <c r="K20" s="17">
        <v>1709</v>
      </c>
    </row>
    <row r="21" spans="2:11" x14ac:dyDescent="0.2">
      <c r="C21" s="7"/>
    </row>
    <row r="22" spans="2:11" x14ac:dyDescent="0.2">
      <c r="B22" s="1" t="s">
        <v>224</v>
      </c>
      <c r="C22" s="22">
        <v>101</v>
      </c>
      <c r="D22" s="17">
        <v>11299</v>
      </c>
      <c r="E22" s="17">
        <v>1021</v>
      </c>
      <c r="F22" s="17">
        <v>300</v>
      </c>
      <c r="G22" s="17">
        <v>23</v>
      </c>
      <c r="H22" s="17">
        <v>295</v>
      </c>
      <c r="I22" s="17">
        <v>12</v>
      </c>
      <c r="J22" s="17">
        <v>25153</v>
      </c>
      <c r="K22" s="17">
        <v>1842</v>
      </c>
    </row>
    <row r="23" spans="2:11" x14ac:dyDescent="0.2">
      <c r="B23" s="1" t="s">
        <v>225</v>
      </c>
      <c r="C23" s="22">
        <v>106</v>
      </c>
      <c r="D23" s="17">
        <v>11882</v>
      </c>
      <c r="E23" s="17">
        <v>1081</v>
      </c>
      <c r="F23" s="17">
        <v>290</v>
      </c>
      <c r="G23" s="17">
        <v>24</v>
      </c>
      <c r="H23" s="17">
        <v>359</v>
      </c>
      <c r="I23" s="17">
        <v>15</v>
      </c>
      <c r="J23" s="17">
        <v>26673</v>
      </c>
      <c r="K23" s="17">
        <v>2006</v>
      </c>
    </row>
    <row r="24" spans="2:11" x14ac:dyDescent="0.2">
      <c r="B24" s="1" t="s">
        <v>226</v>
      </c>
      <c r="C24" s="22">
        <v>108</v>
      </c>
      <c r="D24" s="17">
        <v>13331</v>
      </c>
      <c r="E24" s="17">
        <v>1214</v>
      </c>
      <c r="F24" s="17">
        <v>326</v>
      </c>
      <c r="G24" s="17">
        <v>26</v>
      </c>
      <c r="H24" s="17">
        <v>466</v>
      </c>
      <c r="I24" s="17">
        <v>16</v>
      </c>
      <c r="J24" s="17">
        <v>28670</v>
      </c>
      <c r="K24" s="17">
        <v>2182</v>
      </c>
    </row>
    <row r="25" spans="2:11" x14ac:dyDescent="0.2">
      <c r="B25" s="1" t="s">
        <v>227</v>
      </c>
      <c r="C25" s="22">
        <v>113</v>
      </c>
      <c r="D25" s="17">
        <v>12773</v>
      </c>
      <c r="E25" s="17">
        <v>1169</v>
      </c>
      <c r="F25" s="17">
        <v>305</v>
      </c>
      <c r="G25" s="17">
        <v>27</v>
      </c>
      <c r="H25" s="17">
        <v>545</v>
      </c>
      <c r="I25" s="17">
        <v>19</v>
      </c>
      <c r="J25" s="17">
        <v>30842</v>
      </c>
      <c r="K25" s="17">
        <v>2300</v>
      </c>
    </row>
    <row r="26" spans="2:11" x14ac:dyDescent="0.2">
      <c r="C26" s="7"/>
    </row>
    <row r="27" spans="2:11" x14ac:dyDescent="0.2">
      <c r="B27" s="1" t="s">
        <v>228</v>
      </c>
      <c r="C27" s="22">
        <v>120</v>
      </c>
      <c r="D27" s="17">
        <v>11802</v>
      </c>
      <c r="E27" s="17">
        <v>1143</v>
      </c>
      <c r="F27" s="17">
        <v>333</v>
      </c>
      <c r="G27" s="17">
        <v>34</v>
      </c>
      <c r="H27" s="17">
        <v>620</v>
      </c>
      <c r="I27" s="17">
        <v>21</v>
      </c>
      <c r="J27" s="17">
        <v>31330</v>
      </c>
      <c r="K27" s="17">
        <v>2326</v>
      </c>
    </row>
    <row r="28" spans="2:11" x14ac:dyDescent="0.2">
      <c r="B28" s="1" t="s">
        <v>229</v>
      </c>
      <c r="C28" s="22">
        <v>140</v>
      </c>
      <c r="D28" s="17">
        <v>16823</v>
      </c>
      <c r="E28" s="17">
        <v>2155</v>
      </c>
      <c r="F28" s="17">
        <v>384</v>
      </c>
      <c r="G28" s="17">
        <v>33</v>
      </c>
      <c r="H28" s="17">
        <v>688</v>
      </c>
      <c r="I28" s="17">
        <v>21</v>
      </c>
      <c r="J28" s="17">
        <v>34783</v>
      </c>
      <c r="K28" s="17">
        <v>3231</v>
      </c>
    </row>
    <row r="29" spans="2:11" x14ac:dyDescent="0.2">
      <c r="B29" s="3" t="s">
        <v>230</v>
      </c>
      <c r="C29" s="25">
        <v>146</v>
      </c>
      <c r="D29" s="20">
        <v>13827</v>
      </c>
      <c r="E29" s="20">
        <v>1626</v>
      </c>
      <c r="F29" s="20">
        <v>473</v>
      </c>
      <c r="G29" s="20">
        <v>51</v>
      </c>
      <c r="H29" s="20">
        <v>814</v>
      </c>
      <c r="I29" s="20">
        <v>28</v>
      </c>
      <c r="J29" s="20">
        <v>37610</v>
      </c>
      <c r="K29" s="20">
        <v>3446</v>
      </c>
    </row>
    <row r="30" spans="2:11" ht="18" thickBot="1" x14ac:dyDescent="0.25">
      <c r="B30" s="5"/>
      <c r="C30" s="21"/>
      <c r="D30" s="5"/>
      <c r="E30" s="5"/>
      <c r="F30" s="5"/>
      <c r="G30" s="5"/>
      <c r="H30" s="5"/>
      <c r="I30" s="5"/>
      <c r="J30" s="5"/>
      <c r="K30" s="5"/>
    </row>
    <row r="31" spans="2:11" x14ac:dyDescent="0.2">
      <c r="C31" s="1" t="s">
        <v>231</v>
      </c>
    </row>
  </sheetData>
  <phoneticPr fontId="2"/>
  <pageMargins left="0.43" right="0.43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5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5" width="13.375" style="2"/>
    <col min="6" max="9" width="12.125" style="2" customWidth="1"/>
    <col min="10" max="10" width="13.375" style="2"/>
    <col min="11" max="11" width="12.125" style="2" customWidth="1"/>
    <col min="12" max="256" width="13.375" style="2"/>
    <col min="257" max="257" width="13.375" style="2" customWidth="1"/>
    <col min="258" max="258" width="19.625" style="2" customWidth="1"/>
    <col min="259" max="259" width="12.125" style="2" customWidth="1"/>
    <col min="260" max="261" width="13.375" style="2"/>
    <col min="262" max="265" width="12.125" style="2" customWidth="1"/>
    <col min="266" max="266" width="13.375" style="2"/>
    <col min="267" max="267" width="12.125" style="2" customWidth="1"/>
    <col min="268" max="512" width="13.375" style="2"/>
    <col min="513" max="513" width="13.375" style="2" customWidth="1"/>
    <col min="514" max="514" width="19.625" style="2" customWidth="1"/>
    <col min="515" max="515" width="12.125" style="2" customWidth="1"/>
    <col min="516" max="517" width="13.375" style="2"/>
    <col min="518" max="521" width="12.125" style="2" customWidth="1"/>
    <col min="522" max="522" width="13.375" style="2"/>
    <col min="523" max="523" width="12.125" style="2" customWidth="1"/>
    <col min="524" max="768" width="13.375" style="2"/>
    <col min="769" max="769" width="13.375" style="2" customWidth="1"/>
    <col min="770" max="770" width="19.625" style="2" customWidth="1"/>
    <col min="771" max="771" width="12.125" style="2" customWidth="1"/>
    <col min="772" max="773" width="13.375" style="2"/>
    <col min="774" max="777" width="12.125" style="2" customWidth="1"/>
    <col min="778" max="778" width="13.375" style="2"/>
    <col min="779" max="779" width="12.125" style="2" customWidth="1"/>
    <col min="780" max="1024" width="13.375" style="2"/>
    <col min="1025" max="1025" width="13.375" style="2" customWidth="1"/>
    <col min="1026" max="1026" width="19.625" style="2" customWidth="1"/>
    <col min="1027" max="1027" width="12.125" style="2" customWidth="1"/>
    <col min="1028" max="1029" width="13.375" style="2"/>
    <col min="1030" max="1033" width="12.125" style="2" customWidth="1"/>
    <col min="1034" max="1034" width="13.375" style="2"/>
    <col min="1035" max="1035" width="12.125" style="2" customWidth="1"/>
    <col min="1036" max="1280" width="13.375" style="2"/>
    <col min="1281" max="1281" width="13.375" style="2" customWidth="1"/>
    <col min="1282" max="1282" width="19.625" style="2" customWidth="1"/>
    <col min="1283" max="1283" width="12.125" style="2" customWidth="1"/>
    <col min="1284" max="1285" width="13.375" style="2"/>
    <col min="1286" max="1289" width="12.125" style="2" customWidth="1"/>
    <col min="1290" max="1290" width="13.375" style="2"/>
    <col min="1291" max="1291" width="12.125" style="2" customWidth="1"/>
    <col min="1292" max="1536" width="13.375" style="2"/>
    <col min="1537" max="1537" width="13.375" style="2" customWidth="1"/>
    <col min="1538" max="1538" width="19.625" style="2" customWidth="1"/>
    <col min="1539" max="1539" width="12.125" style="2" customWidth="1"/>
    <col min="1540" max="1541" width="13.375" style="2"/>
    <col min="1542" max="1545" width="12.125" style="2" customWidth="1"/>
    <col min="1546" max="1546" width="13.375" style="2"/>
    <col min="1547" max="1547" width="12.125" style="2" customWidth="1"/>
    <col min="1548" max="1792" width="13.375" style="2"/>
    <col min="1793" max="1793" width="13.375" style="2" customWidth="1"/>
    <col min="1794" max="1794" width="19.625" style="2" customWidth="1"/>
    <col min="1795" max="1795" width="12.125" style="2" customWidth="1"/>
    <col min="1796" max="1797" width="13.375" style="2"/>
    <col min="1798" max="1801" width="12.125" style="2" customWidth="1"/>
    <col min="1802" max="1802" width="13.375" style="2"/>
    <col min="1803" max="1803" width="12.125" style="2" customWidth="1"/>
    <col min="1804" max="2048" width="13.375" style="2"/>
    <col min="2049" max="2049" width="13.375" style="2" customWidth="1"/>
    <col min="2050" max="2050" width="19.625" style="2" customWidth="1"/>
    <col min="2051" max="2051" width="12.125" style="2" customWidth="1"/>
    <col min="2052" max="2053" width="13.375" style="2"/>
    <col min="2054" max="2057" width="12.125" style="2" customWidth="1"/>
    <col min="2058" max="2058" width="13.375" style="2"/>
    <col min="2059" max="2059" width="12.125" style="2" customWidth="1"/>
    <col min="2060" max="2304" width="13.375" style="2"/>
    <col min="2305" max="2305" width="13.375" style="2" customWidth="1"/>
    <col min="2306" max="2306" width="19.625" style="2" customWidth="1"/>
    <col min="2307" max="2307" width="12.125" style="2" customWidth="1"/>
    <col min="2308" max="2309" width="13.375" style="2"/>
    <col min="2310" max="2313" width="12.125" style="2" customWidth="1"/>
    <col min="2314" max="2314" width="13.375" style="2"/>
    <col min="2315" max="2315" width="12.125" style="2" customWidth="1"/>
    <col min="2316" max="2560" width="13.375" style="2"/>
    <col min="2561" max="2561" width="13.375" style="2" customWidth="1"/>
    <col min="2562" max="2562" width="19.625" style="2" customWidth="1"/>
    <col min="2563" max="2563" width="12.125" style="2" customWidth="1"/>
    <col min="2564" max="2565" width="13.375" style="2"/>
    <col min="2566" max="2569" width="12.125" style="2" customWidth="1"/>
    <col min="2570" max="2570" width="13.375" style="2"/>
    <col min="2571" max="2571" width="12.125" style="2" customWidth="1"/>
    <col min="2572" max="2816" width="13.375" style="2"/>
    <col min="2817" max="2817" width="13.375" style="2" customWidth="1"/>
    <col min="2818" max="2818" width="19.625" style="2" customWidth="1"/>
    <col min="2819" max="2819" width="12.125" style="2" customWidth="1"/>
    <col min="2820" max="2821" width="13.375" style="2"/>
    <col min="2822" max="2825" width="12.125" style="2" customWidth="1"/>
    <col min="2826" max="2826" width="13.375" style="2"/>
    <col min="2827" max="2827" width="12.125" style="2" customWidth="1"/>
    <col min="2828" max="3072" width="13.375" style="2"/>
    <col min="3073" max="3073" width="13.375" style="2" customWidth="1"/>
    <col min="3074" max="3074" width="19.625" style="2" customWidth="1"/>
    <col min="3075" max="3075" width="12.125" style="2" customWidth="1"/>
    <col min="3076" max="3077" width="13.375" style="2"/>
    <col min="3078" max="3081" width="12.125" style="2" customWidth="1"/>
    <col min="3082" max="3082" width="13.375" style="2"/>
    <col min="3083" max="3083" width="12.125" style="2" customWidth="1"/>
    <col min="3084" max="3328" width="13.375" style="2"/>
    <col min="3329" max="3329" width="13.375" style="2" customWidth="1"/>
    <col min="3330" max="3330" width="19.625" style="2" customWidth="1"/>
    <col min="3331" max="3331" width="12.125" style="2" customWidth="1"/>
    <col min="3332" max="3333" width="13.375" style="2"/>
    <col min="3334" max="3337" width="12.125" style="2" customWidth="1"/>
    <col min="3338" max="3338" width="13.375" style="2"/>
    <col min="3339" max="3339" width="12.125" style="2" customWidth="1"/>
    <col min="3340" max="3584" width="13.375" style="2"/>
    <col min="3585" max="3585" width="13.375" style="2" customWidth="1"/>
    <col min="3586" max="3586" width="19.625" style="2" customWidth="1"/>
    <col min="3587" max="3587" width="12.125" style="2" customWidth="1"/>
    <col min="3588" max="3589" width="13.375" style="2"/>
    <col min="3590" max="3593" width="12.125" style="2" customWidth="1"/>
    <col min="3594" max="3594" width="13.375" style="2"/>
    <col min="3595" max="3595" width="12.125" style="2" customWidth="1"/>
    <col min="3596" max="3840" width="13.375" style="2"/>
    <col min="3841" max="3841" width="13.375" style="2" customWidth="1"/>
    <col min="3842" max="3842" width="19.625" style="2" customWidth="1"/>
    <col min="3843" max="3843" width="12.125" style="2" customWidth="1"/>
    <col min="3844" max="3845" width="13.375" style="2"/>
    <col min="3846" max="3849" width="12.125" style="2" customWidth="1"/>
    <col min="3850" max="3850" width="13.375" style="2"/>
    <col min="3851" max="3851" width="12.125" style="2" customWidth="1"/>
    <col min="3852" max="4096" width="13.375" style="2"/>
    <col min="4097" max="4097" width="13.375" style="2" customWidth="1"/>
    <col min="4098" max="4098" width="19.625" style="2" customWidth="1"/>
    <col min="4099" max="4099" width="12.125" style="2" customWidth="1"/>
    <col min="4100" max="4101" width="13.375" style="2"/>
    <col min="4102" max="4105" width="12.125" style="2" customWidth="1"/>
    <col min="4106" max="4106" width="13.375" style="2"/>
    <col min="4107" max="4107" width="12.125" style="2" customWidth="1"/>
    <col min="4108" max="4352" width="13.375" style="2"/>
    <col min="4353" max="4353" width="13.375" style="2" customWidth="1"/>
    <col min="4354" max="4354" width="19.625" style="2" customWidth="1"/>
    <col min="4355" max="4355" width="12.125" style="2" customWidth="1"/>
    <col min="4356" max="4357" width="13.375" style="2"/>
    <col min="4358" max="4361" width="12.125" style="2" customWidth="1"/>
    <col min="4362" max="4362" width="13.375" style="2"/>
    <col min="4363" max="4363" width="12.125" style="2" customWidth="1"/>
    <col min="4364" max="4608" width="13.375" style="2"/>
    <col min="4609" max="4609" width="13.375" style="2" customWidth="1"/>
    <col min="4610" max="4610" width="19.625" style="2" customWidth="1"/>
    <col min="4611" max="4611" width="12.125" style="2" customWidth="1"/>
    <col min="4612" max="4613" width="13.375" style="2"/>
    <col min="4614" max="4617" width="12.125" style="2" customWidth="1"/>
    <col min="4618" max="4618" width="13.375" style="2"/>
    <col min="4619" max="4619" width="12.125" style="2" customWidth="1"/>
    <col min="4620" max="4864" width="13.375" style="2"/>
    <col min="4865" max="4865" width="13.375" style="2" customWidth="1"/>
    <col min="4866" max="4866" width="19.625" style="2" customWidth="1"/>
    <col min="4867" max="4867" width="12.125" style="2" customWidth="1"/>
    <col min="4868" max="4869" width="13.375" style="2"/>
    <col min="4870" max="4873" width="12.125" style="2" customWidth="1"/>
    <col min="4874" max="4874" width="13.375" style="2"/>
    <col min="4875" max="4875" width="12.125" style="2" customWidth="1"/>
    <col min="4876" max="5120" width="13.375" style="2"/>
    <col min="5121" max="5121" width="13.375" style="2" customWidth="1"/>
    <col min="5122" max="5122" width="19.625" style="2" customWidth="1"/>
    <col min="5123" max="5123" width="12.125" style="2" customWidth="1"/>
    <col min="5124" max="5125" width="13.375" style="2"/>
    <col min="5126" max="5129" width="12.125" style="2" customWidth="1"/>
    <col min="5130" max="5130" width="13.375" style="2"/>
    <col min="5131" max="5131" width="12.125" style="2" customWidth="1"/>
    <col min="5132" max="5376" width="13.375" style="2"/>
    <col min="5377" max="5377" width="13.375" style="2" customWidth="1"/>
    <col min="5378" max="5378" width="19.625" style="2" customWidth="1"/>
    <col min="5379" max="5379" width="12.125" style="2" customWidth="1"/>
    <col min="5380" max="5381" width="13.375" style="2"/>
    <col min="5382" max="5385" width="12.125" style="2" customWidth="1"/>
    <col min="5386" max="5386" width="13.375" style="2"/>
    <col min="5387" max="5387" width="12.125" style="2" customWidth="1"/>
    <col min="5388" max="5632" width="13.375" style="2"/>
    <col min="5633" max="5633" width="13.375" style="2" customWidth="1"/>
    <col min="5634" max="5634" width="19.625" style="2" customWidth="1"/>
    <col min="5635" max="5635" width="12.125" style="2" customWidth="1"/>
    <col min="5636" max="5637" width="13.375" style="2"/>
    <col min="5638" max="5641" width="12.125" style="2" customWidth="1"/>
    <col min="5642" max="5642" width="13.375" style="2"/>
    <col min="5643" max="5643" width="12.125" style="2" customWidth="1"/>
    <col min="5644" max="5888" width="13.375" style="2"/>
    <col min="5889" max="5889" width="13.375" style="2" customWidth="1"/>
    <col min="5890" max="5890" width="19.625" style="2" customWidth="1"/>
    <col min="5891" max="5891" width="12.125" style="2" customWidth="1"/>
    <col min="5892" max="5893" width="13.375" style="2"/>
    <col min="5894" max="5897" width="12.125" style="2" customWidth="1"/>
    <col min="5898" max="5898" width="13.375" style="2"/>
    <col min="5899" max="5899" width="12.125" style="2" customWidth="1"/>
    <col min="5900" max="6144" width="13.375" style="2"/>
    <col min="6145" max="6145" width="13.375" style="2" customWidth="1"/>
    <col min="6146" max="6146" width="19.625" style="2" customWidth="1"/>
    <col min="6147" max="6147" width="12.125" style="2" customWidth="1"/>
    <col min="6148" max="6149" width="13.375" style="2"/>
    <col min="6150" max="6153" width="12.125" style="2" customWidth="1"/>
    <col min="6154" max="6154" width="13.375" style="2"/>
    <col min="6155" max="6155" width="12.125" style="2" customWidth="1"/>
    <col min="6156" max="6400" width="13.375" style="2"/>
    <col min="6401" max="6401" width="13.375" style="2" customWidth="1"/>
    <col min="6402" max="6402" width="19.625" style="2" customWidth="1"/>
    <col min="6403" max="6403" width="12.125" style="2" customWidth="1"/>
    <col min="6404" max="6405" width="13.375" style="2"/>
    <col min="6406" max="6409" width="12.125" style="2" customWidth="1"/>
    <col min="6410" max="6410" width="13.375" style="2"/>
    <col min="6411" max="6411" width="12.125" style="2" customWidth="1"/>
    <col min="6412" max="6656" width="13.375" style="2"/>
    <col min="6657" max="6657" width="13.375" style="2" customWidth="1"/>
    <col min="6658" max="6658" width="19.625" style="2" customWidth="1"/>
    <col min="6659" max="6659" width="12.125" style="2" customWidth="1"/>
    <col min="6660" max="6661" width="13.375" style="2"/>
    <col min="6662" max="6665" width="12.125" style="2" customWidth="1"/>
    <col min="6666" max="6666" width="13.375" style="2"/>
    <col min="6667" max="6667" width="12.125" style="2" customWidth="1"/>
    <col min="6668" max="6912" width="13.375" style="2"/>
    <col min="6913" max="6913" width="13.375" style="2" customWidth="1"/>
    <col min="6914" max="6914" width="19.625" style="2" customWidth="1"/>
    <col min="6915" max="6915" width="12.125" style="2" customWidth="1"/>
    <col min="6916" max="6917" width="13.375" style="2"/>
    <col min="6918" max="6921" width="12.125" style="2" customWidth="1"/>
    <col min="6922" max="6922" width="13.375" style="2"/>
    <col min="6923" max="6923" width="12.125" style="2" customWidth="1"/>
    <col min="6924" max="7168" width="13.375" style="2"/>
    <col min="7169" max="7169" width="13.375" style="2" customWidth="1"/>
    <col min="7170" max="7170" width="19.625" style="2" customWidth="1"/>
    <col min="7171" max="7171" width="12.125" style="2" customWidth="1"/>
    <col min="7172" max="7173" width="13.375" style="2"/>
    <col min="7174" max="7177" width="12.125" style="2" customWidth="1"/>
    <col min="7178" max="7178" width="13.375" style="2"/>
    <col min="7179" max="7179" width="12.125" style="2" customWidth="1"/>
    <col min="7180" max="7424" width="13.375" style="2"/>
    <col min="7425" max="7425" width="13.375" style="2" customWidth="1"/>
    <col min="7426" max="7426" width="19.625" style="2" customWidth="1"/>
    <col min="7427" max="7427" width="12.125" style="2" customWidth="1"/>
    <col min="7428" max="7429" width="13.375" style="2"/>
    <col min="7430" max="7433" width="12.125" style="2" customWidth="1"/>
    <col min="7434" max="7434" width="13.375" style="2"/>
    <col min="7435" max="7435" width="12.125" style="2" customWidth="1"/>
    <col min="7436" max="7680" width="13.375" style="2"/>
    <col min="7681" max="7681" width="13.375" style="2" customWidth="1"/>
    <col min="7682" max="7682" width="19.625" style="2" customWidth="1"/>
    <col min="7683" max="7683" width="12.125" style="2" customWidth="1"/>
    <col min="7684" max="7685" width="13.375" style="2"/>
    <col min="7686" max="7689" width="12.125" style="2" customWidth="1"/>
    <col min="7690" max="7690" width="13.375" style="2"/>
    <col min="7691" max="7691" width="12.125" style="2" customWidth="1"/>
    <col min="7692" max="7936" width="13.375" style="2"/>
    <col min="7937" max="7937" width="13.375" style="2" customWidth="1"/>
    <col min="7938" max="7938" width="19.625" style="2" customWidth="1"/>
    <col min="7939" max="7939" width="12.125" style="2" customWidth="1"/>
    <col min="7940" max="7941" width="13.375" style="2"/>
    <col min="7942" max="7945" width="12.125" style="2" customWidth="1"/>
    <col min="7946" max="7946" width="13.375" style="2"/>
    <col min="7947" max="7947" width="12.125" style="2" customWidth="1"/>
    <col min="7948" max="8192" width="13.375" style="2"/>
    <col min="8193" max="8193" width="13.375" style="2" customWidth="1"/>
    <col min="8194" max="8194" width="19.625" style="2" customWidth="1"/>
    <col min="8195" max="8195" width="12.125" style="2" customWidth="1"/>
    <col min="8196" max="8197" width="13.375" style="2"/>
    <col min="8198" max="8201" width="12.125" style="2" customWidth="1"/>
    <col min="8202" max="8202" width="13.375" style="2"/>
    <col min="8203" max="8203" width="12.125" style="2" customWidth="1"/>
    <col min="8204" max="8448" width="13.375" style="2"/>
    <col min="8449" max="8449" width="13.375" style="2" customWidth="1"/>
    <col min="8450" max="8450" width="19.625" style="2" customWidth="1"/>
    <col min="8451" max="8451" width="12.125" style="2" customWidth="1"/>
    <col min="8452" max="8453" width="13.375" style="2"/>
    <col min="8454" max="8457" width="12.125" style="2" customWidth="1"/>
    <col min="8458" max="8458" width="13.375" style="2"/>
    <col min="8459" max="8459" width="12.125" style="2" customWidth="1"/>
    <col min="8460" max="8704" width="13.375" style="2"/>
    <col min="8705" max="8705" width="13.375" style="2" customWidth="1"/>
    <col min="8706" max="8706" width="19.625" style="2" customWidth="1"/>
    <col min="8707" max="8707" width="12.125" style="2" customWidth="1"/>
    <col min="8708" max="8709" width="13.375" style="2"/>
    <col min="8710" max="8713" width="12.125" style="2" customWidth="1"/>
    <col min="8714" max="8714" width="13.375" style="2"/>
    <col min="8715" max="8715" width="12.125" style="2" customWidth="1"/>
    <col min="8716" max="8960" width="13.375" style="2"/>
    <col min="8961" max="8961" width="13.375" style="2" customWidth="1"/>
    <col min="8962" max="8962" width="19.625" style="2" customWidth="1"/>
    <col min="8963" max="8963" width="12.125" style="2" customWidth="1"/>
    <col min="8964" max="8965" width="13.375" style="2"/>
    <col min="8966" max="8969" width="12.125" style="2" customWidth="1"/>
    <col min="8970" max="8970" width="13.375" style="2"/>
    <col min="8971" max="8971" width="12.125" style="2" customWidth="1"/>
    <col min="8972" max="9216" width="13.375" style="2"/>
    <col min="9217" max="9217" width="13.375" style="2" customWidth="1"/>
    <col min="9218" max="9218" width="19.625" style="2" customWidth="1"/>
    <col min="9219" max="9219" width="12.125" style="2" customWidth="1"/>
    <col min="9220" max="9221" width="13.375" style="2"/>
    <col min="9222" max="9225" width="12.125" style="2" customWidth="1"/>
    <col min="9226" max="9226" width="13.375" style="2"/>
    <col min="9227" max="9227" width="12.125" style="2" customWidth="1"/>
    <col min="9228" max="9472" width="13.375" style="2"/>
    <col min="9473" max="9473" width="13.375" style="2" customWidth="1"/>
    <col min="9474" max="9474" width="19.625" style="2" customWidth="1"/>
    <col min="9475" max="9475" width="12.125" style="2" customWidth="1"/>
    <col min="9476" max="9477" width="13.375" style="2"/>
    <col min="9478" max="9481" width="12.125" style="2" customWidth="1"/>
    <col min="9482" max="9482" width="13.375" style="2"/>
    <col min="9483" max="9483" width="12.125" style="2" customWidth="1"/>
    <col min="9484" max="9728" width="13.375" style="2"/>
    <col min="9729" max="9729" width="13.375" style="2" customWidth="1"/>
    <col min="9730" max="9730" width="19.625" style="2" customWidth="1"/>
    <col min="9731" max="9731" width="12.125" style="2" customWidth="1"/>
    <col min="9732" max="9733" width="13.375" style="2"/>
    <col min="9734" max="9737" width="12.125" style="2" customWidth="1"/>
    <col min="9738" max="9738" width="13.375" style="2"/>
    <col min="9739" max="9739" width="12.125" style="2" customWidth="1"/>
    <col min="9740" max="9984" width="13.375" style="2"/>
    <col min="9985" max="9985" width="13.375" style="2" customWidth="1"/>
    <col min="9986" max="9986" width="19.625" style="2" customWidth="1"/>
    <col min="9987" max="9987" width="12.125" style="2" customWidth="1"/>
    <col min="9988" max="9989" width="13.375" style="2"/>
    <col min="9990" max="9993" width="12.125" style="2" customWidth="1"/>
    <col min="9994" max="9994" width="13.375" style="2"/>
    <col min="9995" max="9995" width="12.125" style="2" customWidth="1"/>
    <col min="9996" max="10240" width="13.375" style="2"/>
    <col min="10241" max="10241" width="13.375" style="2" customWidth="1"/>
    <col min="10242" max="10242" width="19.625" style="2" customWidth="1"/>
    <col min="10243" max="10243" width="12.125" style="2" customWidth="1"/>
    <col min="10244" max="10245" width="13.375" style="2"/>
    <col min="10246" max="10249" width="12.125" style="2" customWidth="1"/>
    <col min="10250" max="10250" width="13.375" style="2"/>
    <col min="10251" max="10251" width="12.125" style="2" customWidth="1"/>
    <col min="10252" max="10496" width="13.375" style="2"/>
    <col min="10497" max="10497" width="13.375" style="2" customWidth="1"/>
    <col min="10498" max="10498" width="19.625" style="2" customWidth="1"/>
    <col min="10499" max="10499" width="12.125" style="2" customWidth="1"/>
    <col min="10500" max="10501" width="13.375" style="2"/>
    <col min="10502" max="10505" width="12.125" style="2" customWidth="1"/>
    <col min="10506" max="10506" width="13.375" style="2"/>
    <col min="10507" max="10507" width="12.125" style="2" customWidth="1"/>
    <col min="10508" max="10752" width="13.375" style="2"/>
    <col min="10753" max="10753" width="13.375" style="2" customWidth="1"/>
    <col min="10754" max="10754" width="19.625" style="2" customWidth="1"/>
    <col min="10755" max="10755" width="12.125" style="2" customWidth="1"/>
    <col min="10756" max="10757" width="13.375" style="2"/>
    <col min="10758" max="10761" width="12.125" style="2" customWidth="1"/>
    <col min="10762" max="10762" width="13.375" style="2"/>
    <col min="10763" max="10763" width="12.125" style="2" customWidth="1"/>
    <col min="10764" max="11008" width="13.375" style="2"/>
    <col min="11009" max="11009" width="13.375" style="2" customWidth="1"/>
    <col min="11010" max="11010" width="19.625" style="2" customWidth="1"/>
    <col min="11011" max="11011" width="12.125" style="2" customWidth="1"/>
    <col min="11012" max="11013" width="13.375" style="2"/>
    <col min="11014" max="11017" width="12.125" style="2" customWidth="1"/>
    <col min="11018" max="11018" width="13.375" style="2"/>
    <col min="11019" max="11019" width="12.125" style="2" customWidth="1"/>
    <col min="11020" max="11264" width="13.375" style="2"/>
    <col min="11265" max="11265" width="13.375" style="2" customWidth="1"/>
    <col min="11266" max="11266" width="19.625" style="2" customWidth="1"/>
    <col min="11267" max="11267" width="12.125" style="2" customWidth="1"/>
    <col min="11268" max="11269" width="13.375" style="2"/>
    <col min="11270" max="11273" width="12.125" style="2" customWidth="1"/>
    <col min="11274" max="11274" width="13.375" style="2"/>
    <col min="11275" max="11275" width="12.125" style="2" customWidth="1"/>
    <col min="11276" max="11520" width="13.375" style="2"/>
    <col min="11521" max="11521" width="13.375" style="2" customWidth="1"/>
    <col min="11522" max="11522" width="19.625" style="2" customWidth="1"/>
    <col min="11523" max="11523" width="12.125" style="2" customWidth="1"/>
    <col min="11524" max="11525" width="13.375" style="2"/>
    <col min="11526" max="11529" width="12.125" style="2" customWidth="1"/>
    <col min="11530" max="11530" width="13.375" style="2"/>
    <col min="11531" max="11531" width="12.125" style="2" customWidth="1"/>
    <col min="11532" max="11776" width="13.375" style="2"/>
    <col min="11777" max="11777" width="13.375" style="2" customWidth="1"/>
    <col min="11778" max="11778" width="19.625" style="2" customWidth="1"/>
    <col min="11779" max="11779" width="12.125" style="2" customWidth="1"/>
    <col min="11780" max="11781" width="13.375" style="2"/>
    <col min="11782" max="11785" width="12.125" style="2" customWidth="1"/>
    <col min="11786" max="11786" width="13.375" style="2"/>
    <col min="11787" max="11787" width="12.125" style="2" customWidth="1"/>
    <col min="11788" max="12032" width="13.375" style="2"/>
    <col min="12033" max="12033" width="13.375" style="2" customWidth="1"/>
    <col min="12034" max="12034" width="19.625" style="2" customWidth="1"/>
    <col min="12035" max="12035" width="12.125" style="2" customWidth="1"/>
    <col min="12036" max="12037" width="13.375" style="2"/>
    <col min="12038" max="12041" width="12.125" style="2" customWidth="1"/>
    <col min="12042" max="12042" width="13.375" style="2"/>
    <col min="12043" max="12043" width="12.125" style="2" customWidth="1"/>
    <col min="12044" max="12288" width="13.375" style="2"/>
    <col min="12289" max="12289" width="13.375" style="2" customWidth="1"/>
    <col min="12290" max="12290" width="19.625" style="2" customWidth="1"/>
    <col min="12291" max="12291" width="12.125" style="2" customWidth="1"/>
    <col min="12292" max="12293" width="13.375" style="2"/>
    <col min="12294" max="12297" width="12.125" style="2" customWidth="1"/>
    <col min="12298" max="12298" width="13.375" style="2"/>
    <col min="12299" max="12299" width="12.125" style="2" customWidth="1"/>
    <col min="12300" max="12544" width="13.375" style="2"/>
    <col min="12545" max="12545" width="13.375" style="2" customWidth="1"/>
    <col min="12546" max="12546" width="19.625" style="2" customWidth="1"/>
    <col min="12547" max="12547" width="12.125" style="2" customWidth="1"/>
    <col min="12548" max="12549" width="13.375" style="2"/>
    <col min="12550" max="12553" width="12.125" style="2" customWidth="1"/>
    <col min="12554" max="12554" width="13.375" style="2"/>
    <col min="12555" max="12555" width="12.125" style="2" customWidth="1"/>
    <col min="12556" max="12800" width="13.375" style="2"/>
    <col min="12801" max="12801" width="13.375" style="2" customWidth="1"/>
    <col min="12802" max="12802" width="19.625" style="2" customWidth="1"/>
    <col min="12803" max="12803" width="12.125" style="2" customWidth="1"/>
    <col min="12804" max="12805" width="13.375" style="2"/>
    <col min="12806" max="12809" width="12.125" style="2" customWidth="1"/>
    <col min="12810" max="12810" width="13.375" style="2"/>
    <col min="12811" max="12811" width="12.125" style="2" customWidth="1"/>
    <col min="12812" max="13056" width="13.375" style="2"/>
    <col min="13057" max="13057" width="13.375" style="2" customWidth="1"/>
    <col min="13058" max="13058" width="19.625" style="2" customWidth="1"/>
    <col min="13059" max="13059" width="12.125" style="2" customWidth="1"/>
    <col min="13060" max="13061" width="13.375" style="2"/>
    <col min="13062" max="13065" width="12.125" style="2" customWidth="1"/>
    <col min="13066" max="13066" width="13.375" style="2"/>
    <col min="13067" max="13067" width="12.125" style="2" customWidth="1"/>
    <col min="13068" max="13312" width="13.375" style="2"/>
    <col min="13313" max="13313" width="13.375" style="2" customWidth="1"/>
    <col min="13314" max="13314" width="19.625" style="2" customWidth="1"/>
    <col min="13315" max="13315" width="12.125" style="2" customWidth="1"/>
    <col min="13316" max="13317" width="13.375" style="2"/>
    <col min="13318" max="13321" width="12.125" style="2" customWidth="1"/>
    <col min="13322" max="13322" width="13.375" style="2"/>
    <col min="13323" max="13323" width="12.125" style="2" customWidth="1"/>
    <col min="13324" max="13568" width="13.375" style="2"/>
    <col min="13569" max="13569" width="13.375" style="2" customWidth="1"/>
    <col min="13570" max="13570" width="19.625" style="2" customWidth="1"/>
    <col min="13571" max="13571" width="12.125" style="2" customWidth="1"/>
    <col min="13572" max="13573" width="13.375" style="2"/>
    <col min="13574" max="13577" width="12.125" style="2" customWidth="1"/>
    <col min="13578" max="13578" width="13.375" style="2"/>
    <col min="13579" max="13579" width="12.125" style="2" customWidth="1"/>
    <col min="13580" max="13824" width="13.375" style="2"/>
    <col min="13825" max="13825" width="13.375" style="2" customWidth="1"/>
    <col min="13826" max="13826" width="19.625" style="2" customWidth="1"/>
    <col min="13827" max="13827" width="12.125" style="2" customWidth="1"/>
    <col min="13828" max="13829" width="13.375" style="2"/>
    <col min="13830" max="13833" width="12.125" style="2" customWidth="1"/>
    <col min="13834" max="13834" width="13.375" style="2"/>
    <col min="13835" max="13835" width="12.125" style="2" customWidth="1"/>
    <col min="13836" max="14080" width="13.375" style="2"/>
    <col min="14081" max="14081" width="13.375" style="2" customWidth="1"/>
    <col min="14082" max="14082" width="19.625" style="2" customWidth="1"/>
    <col min="14083" max="14083" width="12.125" style="2" customWidth="1"/>
    <col min="14084" max="14085" width="13.375" style="2"/>
    <col min="14086" max="14089" width="12.125" style="2" customWidth="1"/>
    <col min="14090" max="14090" width="13.375" style="2"/>
    <col min="14091" max="14091" width="12.125" style="2" customWidth="1"/>
    <col min="14092" max="14336" width="13.375" style="2"/>
    <col min="14337" max="14337" width="13.375" style="2" customWidth="1"/>
    <col min="14338" max="14338" width="19.625" style="2" customWidth="1"/>
    <col min="14339" max="14339" width="12.125" style="2" customWidth="1"/>
    <col min="14340" max="14341" width="13.375" style="2"/>
    <col min="14342" max="14345" width="12.125" style="2" customWidth="1"/>
    <col min="14346" max="14346" width="13.375" style="2"/>
    <col min="14347" max="14347" width="12.125" style="2" customWidth="1"/>
    <col min="14348" max="14592" width="13.375" style="2"/>
    <col min="14593" max="14593" width="13.375" style="2" customWidth="1"/>
    <col min="14594" max="14594" width="19.625" style="2" customWidth="1"/>
    <col min="14595" max="14595" width="12.125" style="2" customWidth="1"/>
    <col min="14596" max="14597" width="13.375" style="2"/>
    <col min="14598" max="14601" width="12.125" style="2" customWidth="1"/>
    <col min="14602" max="14602" width="13.375" style="2"/>
    <col min="14603" max="14603" width="12.125" style="2" customWidth="1"/>
    <col min="14604" max="14848" width="13.375" style="2"/>
    <col min="14849" max="14849" width="13.375" style="2" customWidth="1"/>
    <col min="14850" max="14850" width="19.625" style="2" customWidth="1"/>
    <col min="14851" max="14851" width="12.125" style="2" customWidth="1"/>
    <col min="14852" max="14853" width="13.375" style="2"/>
    <col min="14854" max="14857" width="12.125" style="2" customWidth="1"/>
    <col min="14858" max="14858" width="13.375" style="2"/>
    <col min="14859" max="14859" width="12.125" style="2" customWidth="1"/>
    <col min="14860" max="15104" width="13.375" style="2"/>
    <col min="15105" max="15105" width="13.375" style="2" customWidth="1"/>
    <col min="15106" max="15106" width="19.625" style="2" customWidth="1"/>
    <col min="15107" max="15107" width="12.125" style="2" customWidth="1"/>
    <col min="15108" max="15109" width="13.375" style="2"/>
    <col min="15110" max="15113" width="12.125" style="2" customWidth="1"/>
    <col min="15114" max="15114" width="13.375" style="2"/>
    <col min="15115" max="15115" width="12.125" style="2" customWidth="1"/>
    <col min="15116" max="15360" width="13.375" style="2"/>
    <col min="15361" max="15361" width="13.375" style="2" customWidth="1"/>
    <col min="15362" max="15362" width="19.625" style="2" customWidth="1"/>
    <col min="15363" max="15363" width="12.125" style="2" customWidth="1"/>
    <col min="15364" max="15365" width="13.375" style="2"/>
    <col min="15366" max="15369" width="12.125" style="2" customWidth="1"/>
    <col min="15370" max="15370" width="13.375" style="2"/>
    <col min="15371" max="15371" width="12.125" style="2" customWidth="1"/>
    <col min="15372" max="15616" width="13.375" style="2"/>
    <col min="15617" max="15617" width="13.375" style="2" customWidth="1"/>
    <col min="15618" max="15618" width="19.625" style="2" customWidth="1"/>
    <col min="15619" max="15619" width="12.125" style="2" customWidth="1"/>
    <col min="15620" max="15621" width="13.375" style="2"/>
    <col min="15622" max="15625" width="12.125" style="2" customWidth="1"/>
    <col min="15626" max="15626" width="13.375" style="2"/>
    <col min="15627" max="15627" width="12.125" style="2" customWidth="1"/>
    <col min="15628" max="15872" width="13.375" style="2"/>
    <col min="15873" max="15873" width="13.375" style="2" customWidth="1"/>
    <col min="15874" max="15874" width="19.625" style="2" customWidth="1"/>
    <col min="15875" max="15875" width="12.125" style="2" customWidth="1"/>
    <col min="15876" max="15877" width="13.375" style="2"/>
    <col min="15878" max="15881" width="12.125" style="2" customWidth="1"/>
    <col min="15882" max="15882" width="13.375" style="2"/>
    <col min="15883" max="15883" width="12.125" style="2" customWidth="1"/>
    <col min="15884" max="16128" width="13.375" style="2"/>
    <col min="16129" max="16129" width="13.375" style="2" customWidth="1"/>
    <col min="16130" max="16130" width="19.625" style="2" customWidth="1"/>
    <col min="16131" max="16131" width="12.125" style="2" customWidth="1"/>
    <col min="16132" max="16133" width="13.375" style="2"/>
    <col min="16134" max="16137" width="12.125" style="2" customWidth="1"/>
    <col min="16138" max="16138" width="13.375" style="2"/>
    <col min="16139" max="16139" width="12.125" style="2" customWidth="1"/>
    <col min="16140" max="16384" width="13.375" style="2"/>
  </cols>
  <sheetData>
    <row r="1" spans="1:14" x14ac:dyDescent="0.2">
      <c r="A1" s="1"/>
    </row>
    <row r="3" spans="1:14" x14ac:dyDescent="0.2">
      <c r="B3" s="1" t="s">
        <v>202</v>
      </c>
    </row>
    <row r="6" spans="1:14" x14ac:dyDescent="0.2">
      <c r="D6" s="24"/>
      <c r="E6" s="37" t="s">
        <v>232</v>
      </c>
      <c r="F6" s="24"/>
      <c r="G6" s="24"/>
      <c r="H6" s="24"/>
      <c r="I6" s="24"/>
      <c r="J6" s="24"/>
      <c r="K6" s="24"/>
      <c r="L6" s="24"/>
      <c r="M6" s="24"/>
    </row>
    <row r="7" spans="1:14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24"/>
      <c r="N7" s="24"/>
    </row>
    <row r="8" spans="1:14" x14ac:dyDescent="0.2">
      <c r="C8" s="12"/>
      <c r="D8" s="9" t="s">
        <v>233</v>
      </c>
      <c r="E8" s="8"/>
      <c r="F8" s="14" t="s">
        <v>234</v>
      </c>
      <c r="G8" s="8"/>
      <c r="H8" s="8"/>
      <c r="I8" s="14" t="s">
        <v>235</v>
      </c>
      <c r="J8" s="8"/>
      <c r="N8" s="24"/>
    </row>
    <row r="9" spans="1:14" x14ac:dyDescent="0.2">
      <c r="B9" s="8"/>
      <c r="C9" s="14" t="s">
        <v>236</v>
      </c>
      <c r="D9" s="14" t="s">
        <v>237</v>
      </c>
      <c r="E9" s="14" t="s">
        <v>238</v>
      </c>
      <c r="F9" s="14" t="s">
        <v>211</v>
      </c>
      <c r="G9" s="14" t="s">
        <v>239</v>
      </c>
      <c r="H9" s="14" t="s">
        <v>213</v>
      </c>
      <c r="I9" s="14" t="s">
        <v>211</v>
      </c>
      <c r="J9" s="14" t="s">
        <v>240</v>
      </c>
      <c r="K9" s="24"/>
      <c r="N9" s="24"/>
    </row>
    <row r="10" spans="1:14" x14ac:dyDescent="0.2">
      <c r="C10" s="36" t="s">
        <v>241</v>
      </c>
      <c r="D10" s="4" t="s">
        <v>242</v>
      </c>
      <c r="E10" s="4" t="s">
        <v>215</v>
      </c>
      <c r="G10" s="4" t="s">
        <v>243</v>
      </c>
      <c r="H10" s="4" t="s">
        <v>244</v>
      </c>
      <c r="J10" s="4" t="s">
        <v>215</v>
      </c>
      <c r="N10" s="24"/>
    </row>
    <row r="11" spans="1:14" x14ac:dyDescent="0.2">
      <c r="B11" s="1" t="s">
        <v>245</v>
      </c>
      <c r="C11" s="22">
        <v>277</v>
      </c>
      <c r="D11" s="17">
        <v>2440.2950000000001</v>
      </c>
      <c r="E11" s="17">
        <v>21799.29</v>
      </c>
      <c r="F11" s="17">
        <v>124</v>
      </c>
      <c r="G11" s="17">
        <v>379</v>
      </c>
      <c r="H11" s="17">
        <v>324</v>
      </c>
      <c r="I11" s="17">
        <v>45</v>
      </c>
      <c r="J11" s="17">
        <v>92</v>
      </c>
      <c r="N11" s="24"/>
    </row>
    <row r="12" spans="1:14" x14ac:dyDescent="0.2">
      <c r="B12" s="1" t="s">
        <v>246</v>
      </c>
      <c r="C12" s="22">
        <v>276</v>
      </c>
      <c r="D12" s="17">
        <v>2924.0659999999998</v>
      </c>
      <c r="E12" s="17">
        <v>22418.98</v>
      </c>
      <c r="F12" s="17">
        <v>135</v>
      </c>
      <c r="G12" s="17">
        <v>311</v>
      </c>
      <c r="H12" s="17">
        <v>298</v>
      </c>
      <c r="I12" s="17">
        <v>36</v>
      </c>
      <c r="J12" s="17">
        <v>82</v>
      </c>
      <c r="N12" s="24"/>
    </row>
    <row r="13" spans="1:14" x14ac:dyDescent="0.2">
      <c r="B13" s="1" t="s">
        <v>247</v>
      </c>
      <c r="C13" s="22">
        <v>250</v>
      </c>
      <c r="D13" s="17">
        <v>2862.4259999999999</v>
      </c>
      <c r="E13" s="17">
        <v>23504</v>
      </c>
      <c r="F13" s="17">
        <v>65</v>
      </c>
      <c r="G13" s="17">
        <v>151</v>
      </c>
      <c r="H13" s="17">
        <v>320</v>
      </c>
      <c r="I13" s="17">
        <v>30</v>
      </c>
      <c r="J13" s="17">
        <v>46</v>
      </c>
      <c r="N13" s="24"/>
    </row>
    <row r="14" spans="1:14" x14ac:dyDescent="0.2">
      <c r="B14" s="1" t="s">
        <v>248</v>
      </c>
      <c r="C14" s="22">
        <v>247</v>
      </c>
      <c r="D14" s="17">
        <v>2877.9470000000001</v>
      </c>
      <c r="E14" s="17">
        <v>26107.9</v>
      </c>
      <c r="F14" s="17">
        <v>46</v>
      </c>
      <c r="G14" s="17">
        <v>89</v>
      </c>
      <c r="H14" s="17">
        <v>271</v>
      </c>
      <c r="I14" s="17">
        <v>36</v>
      </c>
      <c r="J14" s="17">
        <v>50</v>
      </c>
      <c r="N14" s="24"/>
    </row>
    <row r="15" spans="1:14" x14ac:dyDescent="0.2">
      <c r="C15" s="7"/>
      <c r="N15" s="24"/>
    </row>
    <row r="16" spans="1:14" x14ac:dyDescent="0.2">
      <c r="B16" s="1" t="s">
        <v>249</v>
      </c>
      <c r="C16" s="22">
        <v>247</v>
      </c>
      <c r="D16" s="17">
        <v>2799.4180000000001</v>
      </c>
      <c r="E16" s="17">
        <v>25413.08</v>
      </c>
      <c r="F16" s="17">
        <v>102</v>
      </c>
      <c r="G16" s="17">
        <v>230</v>
      </c>
      <c r="H16" s="17">
        <v>471</v>
      </c>
      <c r="I16" s="17">
        <v>64</v>
      </c>
      <c r="J16" s="17">
        <v>151</v>
      </c>
      <c r="N16" s="24"/>
    </row>
    <row r="17" spans="2:14" x14ac:dyDescent="0.2">
      <c r="B17" s="1" t="s">
        <v>250</v>
      </c>
      <c r="C17" s="22">
        <v>248</v>
      </c>
      <c r="D17" s="17">
        <v>2692.0810000000001</v>
      </c>
      <c r="E17" s="17">
        <v>23040.3</v>
      </c>
      <c r="F17" s="17">
        <v>130</v>
      </c>
      <c r="G17" s="17">
        <v>365</v>
      </c>
      <c r="H17" s="17">
        <v>494</v>
      </c>
      <c r="I17" s="17">
        <v>106</v>
      </c>
      <c r="J17" s="17">
        <v>254</v>
      </c>
      <c r="N17" s="24"/>
    </row>
    <row r="18" spans="2:14" x14ac:dyDescent="0.2">
      <c r="B18" s="1" t="s">
        <v>251</v>
      </c>
      <c r="C18" s="22">
        <v>246</v>
      </c>
      <c r="D18" s="17">
        <v>2505.2490000000003</v>
      </c>
      <c r="E18" s="17">
        <v>20725.990000000002</v>
      </c>
      <c r="F18" s="17">
        <v>126</v>
      </c>
      <c r="G18" s="17">
        <v>363</v>
      </c>
      <c r="H18" s="17">
        <v>453</v>
      </c>
      <c r="I18" s="17">
        <v>131</v>
      </c>
      <c r="J18" s="17">
        <v>269</v>
      </c>
      <c r="K18" s="17"/>
      <c r="N18" s="24"/>
    </row>
    <row r="19" spans="2:14" x14ac:dyDescent="0.2">
      <c r="C19" s="7"/>
      <c r="N19" s="24"/>
    </row>
    <row r="20" spans="2:14" x14ac:dyDescent="0.2">
      <c r="B20" s="1" t="s">
        <v>252</v>
      </c>
      <c r="C20" s="22">
        <v>247</v>
      </c>
      <c r="D20" s="17">
        <v>2403</v>
      </c>
      <c r="E20" s="17">
        <v>19890</v>
      </c>
      <c r="F20" s="17">
        <v>108</v>
      </c>
      <c r="G20" s="17">
        <v>273</v>
      </c>
      <c r="H20" s="17">
        <v>902</v>
      </c>
      <c r="I20" s="17">
        <v>134</v>
      </c>
      <c r="J20" s="17">
        <v>304</v>
      </c>
      <c r="K20" s="17"/>
      <c r="N20" s="24"/>
    </row>
    <row r="21" spans="2:14" x14ac:dyDescent="0.2">
      <c r="B21" s="1" t="s">
        <v>253</v>
      </c>
      <c r="C21" s="22">
        <v>249</v>
      </c>
      <c r="D21" s="17">
        <v>2282</v>
      </c>
      <c r="E21" s="17">
        <v>19178</v>
      </c>
      <c r="F21" s="17">
        <v>155</v>
      </c>
      <c r="G21" s="17">
        <v>361</v>
      </c>
      <c r="H21" s="17">
        <v>1602</v>
      </c>
      <c r="I21" s="17">
        <v>195</v>
      </c>
      <c r="J21" s="17">
        <v>2533</v>
      </c>
      <c r="N21" s="24"/>
    </row>
    <row r="22" spans="2:14" x14ac:dyDescent="0.2">
      <c r="B22" s="1" t="s">
        <v>254</v>
      </c>
      <c r="C22" s="22">
        <v>247</v>
      </c>
      <c r="D22" s="17">
        <v>2188.8000000000002</v>
      </c>
      <c r="E22" s="17">
        <v>17855.8</v>
      </c>
      <c r="F22" s="17">
        <v>110</v>
      </c>
      <c r="G22" s="17">
        <v>307</v>
      </c>
      <c r="H22" s="17">
        <v>434.8</v>
      </c>
      <c r="I22" s="17">
        <v>140</v>
      </c>
      <c r="J22" s="17">
        <v>1019</v>
      </c>
      <c r="N22" s="24"/>
    </row>
    <row r="23" spans="2:14" x14ac:dyDescent="0.2">
      <c r="C23" s="7"/>
      <c r="N23" s="24"/>
    </row>
    <row r="24" spans="2:14" x14ac:dyDescent="0.2">
      <c r="B24" s="1" t="s">
        <v>255</v>
      </c>
      <c r="C24" s="22">
        <v>245</v>
      </c>
      <c r="D24" s="17">
        <v>1986</v>
      </c>
      <c r="E24" s="17">
        <v>16359</v>
      </c>
      <c r="F24" s="17">
        <v>128</v>
      </c>
      <c r="G24" s="17">
        <v>433</v>
      </c>
      <c r="H24" s="17">
        <v>677</v>
      </c>
      <c r="I24" s="17">
        <v>178</v>
      </c>
      <c r="J24" s="17">
        <v>498</v>
      </c>
      <c r="N24" s="24"/>
    </row>
    <row r="25" spans="2:14" x14ac:dyDescent="0.2">
      <c r="B25" s="1" t="s">
        <v>256</v>
      </c>
      <c r="C25" s="22">
        <v>247</v>
      </c>
      <c r="D25" s="17">
        <v>1840.8</v>
      </c>
      <c r="E25" s="17">
        <v>14236.8</v>
      </c>
      <c r="F25" s="17">
        <v>104</v>
      </c>
      <c r="G25" s="17">
        <v>337</v>
      </c>
      <c r="H25" s="17">
        <v>617.79999999999995</v>
      </c>
      <c r="I25" s="17">
        <v>151</v>
      </c>
      <c r="J25" s="17">
        <v>1725</v>
      </c>
      <c r="N25" s="24"/>
    </row>
    <row r="26" spans="2:14" x14ac:dyDescent="0.2">
      <c r="B26" s="3" t="s">
        <v>257</v>
      </c>
      <c r="C26" s="18">
        <f t="shared" ref="C26:I26" si="0">SUM(C28:C40)</f>
        <v>245</v>
      </c>
      <c r="D26" s="19">
        <f t="shared" si="0"/>
        <v>1768</v>
      </c>
      <c r="E26" s="19">
        <f t="shared" si="0"/>
        <v>13281</v>
      </c>
      <c r="F26" s="19">
        <f t="shared" si="0"/>
        <v>99</v>
      </c>
      <c r="G26" s="19">
        <f t="shared" si="0"/>
        <v>313</v>
      </c>
      <c r="H26" s="19">
        <f t="shared" si="0"/>
        <v>395</v>
      </c>
      <c r="I26" s="19">
        <f t="shared" si="0"/>
        <v>127</v>
      </c>
      <c r="J26" s="19">
        <f>SUM(J28:J40)+7</f>
        <v>214</v>
      </c>
      <c r="N26" s="24"/>
    </row>
    <row r="27" spans="2:14" x14ac:dyDescent="0.2">
      <c r="C27" s="18"/>
      <c r="D27" s="20"/>
      <c r="E27" s="19"/>
      <c r="F27" s="19"/>
      <c r="G27" s="19"/>
      <c r="H27" s="19"/>
      <c r="I27" s="19"/>
      <c r="J27" s="19"/>
      <c r="K27" s="19"/>
      <c r="N27" s="24"/>
    </row>
    <row r="28" spans="2:14" x14ac:dyDescent="0.2">
      <c r="B28" s="1" t="s">
        <v>258</v>
      </c>
      <c r="C28" s="22">
        <v>19</v>
      </c>
      <c r="D28" s="17">
        <v>139</v>
      </c>
      <c r="E28" s="17">
        <v>1045</v>
      </c>
      <c r="F28" s="17">
        <v>5</v>
      </c>
      <c r="G28" s="17">
        <v>29</v>
      </c>
      <c r="H28" s="17">
        <v>11</v>
      </c>
      <c r="I28" s="17">
        <v>4</v>
      </c>
      <c r="J28" s="17">
        <v>6</v>
      </c>
      <c r="N28" s="24"/>
    </row>
    <row r="29" spans="2:14" x14ac:dyDescent="0.2">
      <c r="B29" s="1" t="s">
        <v>259</v>
      </c>
      <c r="C29" s="22">
        <v>19</v>
      </c>
      <c r="D29" s="17">
        <v>136</v>
      </c>
      <c r="E29" s="17">
        <v>962</v>
      </c>
      <c r="F29" s="17">
        <v>11</v>
      </c>
      <c r="G29" s="17">
        <v>21</v>
      </c>
      <c r="H29" s="17">
        <v>15</v>
      </c>
      <c r="I29" s="17">
        <v>12</v>
      </c>
      <c r="J29" s="17">
        <v>20</v>
      </c>
      <c r="N29" s="24"/>
    </row>
    <row r="30" spans="2:14" x14ac:dyDescent="0.2">
      <c r="B30" s="1" t="s">
        <v>260</v>
      </c>
      <c r="C30" s="22">
        <v>22</v>
      </c>
      <c r="D30" s="17">
        <v>174</v>
      </c>
      <c r="E30" s="17">
        <v>1359</v>
      </c>
      <c r="F30" s="17">
        <v>6</v>
      </c>
      <c r="G30" s="17">
        <v>9</v>
      </c>
      <c r="H30" s="17">
        <v>18</v>
      </c>
      <c r="I30" s="17">
        <v>9</v>
      </c>
      <c r="J30" s="17">
        <v>5</v>
      </c>
      <c r="N30" s="24"/>
    </row>
    <row r="31" spans="2:14" x14ac:dyDescent="0.2">
      <c r="B31" s="1" t="s">
        <v>261</v>
      </c>
      <c r="C31" s="22">
        <v>21</v>
      </c>
      <c r="D31" s="17">
        <v>145</v>
      </c>
      <c r="E31" s="17">
        <v>1238</v>
      </c>
      <c r="F31" s="17">
        <v>9</v>
      </c>
      <c r="G31" s="17">
        <v>40</v>
      </c>
      <c r="H31" s="17">
        <v>46</v>
      </c>
      <c r="I31" s="17">
        <v>13</v>
      </c>
      <c r="J31" s="17">
        <v>28</v>
      </c>
      <c r="N31" s="24"/>
    </row>
    <row r="32" spans="2:14" x14ac:dyDescent="0.2">
      <c r="B32" s="1" t="s">
        <v>262</v>
      </c>
      <c r="C32" s="22">
        <v>18</v>
      </c>
      <c r="D32" s="17">
        <v>144</v>
      </c>
      <c r="E32" s="17">
        <v>1141</v>
      </c>
      <c r="F32" s="17">
        <v>7</v>
      </c>
      <c r="G32" s="17">
        <v>35</v>
      </c>
      <c r="H32" s="17">
        <v>63</v>
      </c>
      <c r="I32" s="17">
        <v>11</v>
      </c>
      <c r="J32" s="17">
        <v>42</v>
      </c>
      <c r="N32" s="24"/>
    </row>
    <row r="33" spans="1:14" x14ac:dyDescent="0.2">
      <c r="B33" s="1" t="s">
        <v>263</v>
      </c>
      <c r="C33" s="22">
        <v>22</v>
      </c>
      <c r="D33" s="17">
        <v>145</v>
      </c>
      <c r="E33" s="17">
        <v>1218</v>
      </c>
      <c r="F33" s="17">
        <v>9</v>
      </c>
      <c r="G33" s="17">
        <v>62</v>
      </c>
      <c r="H33" s="17">
        <v>129</v>
      </c>
      <c r="I33" s="17">
        <v>10</v>
      </c>
      <c r="J33" s="17">
        <v>14</v>
      </c>
      <c r="N33" s="24"/>
    </row>
    <row r="34" spans="1:14" x14ac:dyDescent="0.2">
      <c r="C34" s="7"/>
      <c r="D34" s="17"/>
      <c r="E34" s="17"/>
      <c r="N34" s="24"/>
    </row>
    <row r="35" spans="1:14" x14ac:dyDescent="0.2">
      <c r="B35" s="1" t="s">
        <v>264</v>
      </c>
      <c r="C35" s="22">
        <v>21</v>
      </c>
      <c r="D35" s="17">
        <v>156</v>
      </c>
      <c r="E35" s="17">
        <v>945</v>
      </c>
      <c r="F35" s="17">
        <v>9</v>
      </c>
      <c r="G35" s="17">
        <v>30</v>
      </c>
      <c r="H35" s="17">
        <v>15</v>
      </c>
      <c r="I35" s="17">
        <v>12</v>
      </c>
      <c r="J35" s="17">
        <v>31</v>
      </c>
      <c r="N35" s="24"/>
    </row>
    <row r="36" spans="1:14" x14ac:dyDescent="0.2">
      <c r="B36" s="1" t="s">
        <v>265</v>
      </c>
      <c r="C36" s="22">
        <v>22</v>
      </c>
      <c r="D36" s="17">
        <v>160</v>
      </c>
      <c r="E36" s="17">
        <v>1297</v>
      </c>
      <c r="F36" s="17">
        <v>5</v>
      </c>
      <c r="G36" s="17">
        <v>9</v>
      </c>
      <c r="H36" s="17">
        <v>2</v>
      </c>
      <c r="I36" s="17">
        <v>8</v>
      </c>
      <c r="J36" s="17">
        <v>15</v>
      </c>
      <c r="N36" s="24"/>
    </row>
    <row r="37" spans="1:14" x14ac:dyDescent="0.2">
      <c r="B37" s="1" t="s">
        <v>266</v>
      </c>
      <c r="C37" s="22">
        <v>20</v>
      </c>
      <c r="D37" s="17">
        <v>138</v>
      </c>
      <c r="E37" s="17">
        <v>1038</v>
      </c>
      <c r="F37" s="17">
        <v>12</v>
      </c>
      <c r="G37" s="17">
        <v>19</v>
      </c>
      <c r="H37" s="17">
        <v>31</v>
      </c>
      <c r="I37" s="17">
        <v>18</v>
      </c>
      <c r="J37" s="17">
        <v>13</v>
      </c>
      <c r="N37" s="24"/>
    </row>
    <row r="38" spans="1:14" x14ac:dyDescent="0.2">
      <c r="B38" s="1" t="s">
        <v>267</v>
      </c>
      <c r="C38" s="22">
        <v>20</v>
      </c>
      <c r="D38" s="17">
        <v>124</v>
      </c>
      <c r="E38" s="17">
        <v>878</v>
      </c>
      <c r="F38" s="17">
        <v>5</v>
      </c>
      <c r="G38" s="17">
        <v>12</v>
      </c>
      <c r="H38" s="17">
        <v>10</v>
      </c>
      <c r="I38" s="17">
        <v>8</v>
      </c>
      <c r="J38" s="17">
        <v>6</v>
      </c>
      <c r="N38" s="24"/>
    </row>
    <row r="39" spans="1:14" x14ac:dyDescent="0.2">
      <c r="B39" s="1" t="s">
        <v>268</v>
      </c>
      <c r="C39" s="22">
        <v>20</v>
      </c>
      <c r="D39" s="17">
        <v>153</v>
      </c>
      <c r="E39" s="17">
        <v>1149</v>
      </c>
      <c r="F39" s="17">
        <v>11</v>
      </c>
      <c r="G39" s="17">
        <v>24</v>
      </c>
      <c r="H39" s="17">
        <v>31</v>
      </c>
      <c r="I39" s="17">
        <v>11</v>
      </c>
      <c r="J39" s="17">
        <v>5</v>
      </c>
      <c r="N39" s="24"/>
    </row>
    <row r="40" spans="1:14" x14ac:dyDescent="0.2">
      <c r="B40" s="1" t="s">
        <v>269</v>
      </c>
      <c r="C40" s="22">
        <v>21</v>
      </c>
      <c r="D40" s="17">
        <v>154</v>
      </c>
      <c r="E40" s="17">
        <v>1011</v>
      </c>
      <c r="F40" s="17">
        <v>10</v>
      </c>
      <c r="G40" s="17">
        <v>23</v>
      </c>
      <c r="H40" s="17">
        <v>24</v>
      </c>
      <c r="I40" s="17">
        <v>11</v>
      </c>
      <c r="J40" s="17">
        <v>22</v>
      </c>
      <c r="N40" s="24"/>
    </row>
    <row r="41" spans="1:14" ht="18" thickBot="1" x14ac:dyDescent="0.25">
      <c r="B41" s="38"/>
      <c r="C41" s="39"/>
      <c r="D41" s="27"/>
      <c r="E41" s="27"/>
      <c r="F41" s="27"/>
      <c r="G41" s="27"/>
      <c r="H41" s="27"/>
      <c r="I41" s="27"/>
      <c r="J41" s="27"/>
      <c r="K41" s="24"/>
      <c r="N41" s="24"/>
    </row>
    <row r="42" spans="1:14" x14ac:dyDescent="0.2">
      <c r="B42" s="19"/>
      <c r="C42" s="1" t="s">
        <v>270</v>
      </c>
      <c r="D42" s="19"/>
      <c r="E42" s="19"/>
      <c r="H42" s="19"/>
      <c r="I42" s="19"/>
      <c r="J42" s="19"/>
      <c r="N42" s="24"/>
    </row>
    <row r="43" spans="1:14" x14ac:dyDescent="0.2">
      <c r="C43" s="1" t="s">
        <v>271</v>
      </c>
      <c r="N43" s="24"/>
    </row>
    <row r="44" spans="1:14" x14ac:dyDescent="0.2">
      <c r="C44" s="1" t="s">
        <v>272</v>
      </c>
      <c r="N44" s="24"/>
    </row>
    <row r="45" spans="1:14" x14ac:dyDescent="0.2">
      <c r="A45" s="1"/>
      <c r="C45" s="19"/>
      <c r="N45" s="24"/>
    </row>
  </sheetData>
  <phoneticPr fontId="2"/>
  <pageMargins left="0.43" right="0.43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27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2" width="12.125" style="2" customWidth="1"/>
    <col min="3" max="8" width="17.125" style="2" customWidth="1"/>
    <col min="9" max="256" width="15.875" style="2"/>
    <col min="257" max="257" width="13.375" style="2" customWidth="1"/>
    <col min="258" max="258" width="12.125" style="2" customWidth="1"/>
    <col min="259" max="264" width="17.125" style="2" customWidth="1"/>
    <col min="265" max="512" width="15.875" style="2"/>
    <col min="513" max="513" width="13.375" style="2" customWidth="1"/>
    <col min="514" max="514" width="12.125" style="2" customWidth="1"/>
    <col min="515" max="520" width="17.125" style="2" customWidth="1"/>
    <col min="521" max="768" width="15.875" style="2"/>
    <col min="769" max="769" width="13.375" style="2" customWidth="1"/>
    <col min="770" max="770" width="12.125" style="2" customWidth="1"/>
    <col min="771" max="776" width="17.125" style="2" customWidth="1"/>
    <col min="777" max="1024" width="15.875" style="2"/>
    <col min="1025" max="1025" width="13.375" style="2" customWidth="1"/>
    <col min="1026" max="1026" width="12.125" style="2" customWidth="1"/>
    <col min="1027" max="1032" width="17.125" style="2" customWidth="1"/>
    <col min="1033" max="1280" width="15.875" style="2"/>
    <col min="1281" max="1281" width="13.375" style="2" customWidth="1"/>
    <col min="1282" max="1282" width="12.125" style="2" customWidth="1"/>
    <col min="1283" max="1288" width="17.125" style="2" customWidth="1"/>
    <col min="1289" max="1536" width="15.875" style="2"/>
    <col min="1537" max="1537" width="13.375" style="2" customWidth="1"/>
    <col min="1538" max="1538" width="12.125" style="2" customWidth="1"/>
    <col min="1539" max="1544" width="17.125" style="2" customWidth="1"/>
    <col min="1545" max="1792" width="15.875" style="2"/>
    <col min="1793" max="1793" width="13.375" style="2" customWidth="1"/>
    <col min="1794" max="1794" width="12.125" style="2" customWidth="1"/>
    <col min="1795" max="1800" width="17.125" style="2" customWidth="1"/>
    <col min="1801" max="2048" width="15.875" style="2"/>
    <col min="2049" max="2049" width="13.375" style="2" customWidth="1"/>
    <col min="2050" max="2050" width="12.125" style="2" customWidth="1"/>
    <col min="2051" max="2056" width="17.125" style="2" customWidth="1"/>
    <col min="2057" max="2304" width="15.875" style="2"/>
    <col min="2305" max="2305" width="13.375" style="2" customWidth="1"/>
    <col min="2306" max="2306" width="12.125" style="2" customWidth="1"/>
    <col min="2307" max="2312" width="17.125" style="2" customWidth="1"/>
    <col min="2313" max="2560" width="15.875" style="2"/>
    <col min="2561" max="2561" width="13.375" style="2" customWidth="1"/>
    <col min="2562" max="2562" width="12.125" style="2" customWidth="1"/>
    <col min="2563" max="2568" width="17.125" style="2" customWidth="1"/>
    <col min="2569" max="2816" width="15.875" style="2"/>
    <col min="2817" max="2817" width="13.375" style="2" customWidth="1"/>
    <col min="2818" max="2818" width="12.125" style="2" customWidth="1"/>
    <col min="2819" max="2824" width="17.125" style="2" customWidth="1"/>
    <col min="2825" max="3072" width="15.875" style="2"/>
    <col min="3073" max="3073" width="13.375" style="2" customWidth="1"/>
    <col min="3074" max="3074" width="12.125" style="2" customWidth="1"/>
    <col min="3075" max="3080" width="17.125" style="2" customWidth="1"/>
    <col min="3081" max="3328" width="15.875" style="2"/>
    <col min="3329" max="3329" width="13.375" style="2" customWidth="1"/>
    <col min="3330" max="3330" width="12.125" style="2" customWidth="1"/>
    <col min="3331" max="3336" width="17.125" style="2" customWidth="1"/>
    <col min="3337" max="3584" width="15.875" style="2"/>
    <col min="3585" max="3585" width="13.375" style="2" customWidth="1"/>
    <col min="3586" max="3586" width="12.125" style="2" customWidth="1"/>
    <col min="3587" max="3592" width="17.125" style="2" customWidth="1"/>
    <col min="3593" max="3840" width="15.875" style="2"/>
    <col min="3841" max="3841" width="13.375" style="2" customWidth="1"/>
    <col min="3842" max="3842" width="12.125" style="2" customWidth="1"/>
    <col min="3843" max="3848" width="17.125" style="2" customWidth="1"/>
    <col min="3849" max="4096" width="15.875" style="2"/>
    <col min="4097" max="4097" width="13.375" style="2" customWidth="1"/>
    <col min="4098" max="4098" width="12.125" style="2" customWidth="1"/>
    <col min="4099" max="4104" width="17.125" style="2" customWidth="1"/>
    <col min="4105" max="4352" width="15.875" style="2"/>
    <col min="4353" max="4353" width="13.375" style="2" customWidth="1"/>
    <col min="4354" max="4354" width="12.125" style="2" customWidth="1"/>
    <col min="4355" max="4360" width="17.125" style="2" customWidth="1"/>
    <col min="4361" max="4608" width="15.875" style="2"/>
    <col min="4609" max="4609" width="13.375" style="2" customWidth="1"/>
    <col min="4610" max="4610" width="12.125" style="2" customWidth="1"/>
    <col min="4611" max="4616" width="17.125" style="2" customWidth="1"/>
    <col min="4617" max="4864" width="15.875" style="2"/>
    <col min="4865" max="4865" width="13.375" style="2" customWidth="1"/>
    <col min="4866" max="4866" width="12.125" style="2" customWidth="1"/>
    <col min="4867" max="4872" width="17.125" style="2" customWidth="1"/>
    <col min="4873" max="5120" width="15.875" style="2"/>
    <col min="5121" max="5121" width="13.375" style="2" customWidth="1"/>
    <col min="5122" max="5122" width="12.125" style="2" customWidth="1"/>
    <col min="5123" max="5128" width="17.125" style="2" customWidth="1"/>
    <col min="5129" max="5376" width="15.875" style="2"/>
    <col min="5377" max="5377" width="13.375" style="2" customWidth="1"/>
    <col min="5378" max="5378" width="12.125" style="2" customWidth="1"/>
    <col min="5379" max="5384" width="17.125" style="2" customWidth="1"/>
    <col min="5385" max="5632" width="15.875" style="2"/>
    <col min="5633" max="5633" width="13.375" style="2" customWidth="1"/>
    <col min="5634" max="5634" width="12.125" style="2" customWidth="1"/>
    <col min="5635" max="5640" width="17.125" style="2" customWidth="1"/>
    <col min="5641" max="5888" width="15.875" style="2"/>
    <col min="5889" max="5889" width="13.375" style="2" customWidth="1"/>
    <col min="5890" max="5890" width="12.125" style="2" customWidth="1"/>
    <col min="5891" max="5896" width="17.125" style="2" customWidth="1"/>
    <col min="5897" max="6144" width="15.875" style="2"/>
    <col min="6145" max="6145" width="13.375" style="2" customWidth="1"/>
    <col min="6146" max="6146" width="12.125" style="2" customWidth="1"/>
    <col min="6147" max="6152" width="17.125" style="2" customWidth="1"/>
    <col min="6153" max="6400" width="15.875" style="2"/>
    <col min="6401" max="6401" width="13.375" style="2" customWidth="1"/>
    <col min="6402" max="6402" width="12.125" style="2" customWidth="1"/>
    <col min="6403" max="6408" width="17.125" style="2" customWidth="1"/>
    <col min="6409" max="6656" width="15.875" style="2"/>
    <col min="6657" max="6657" width="13.375" style="2" customWidth="1"/>
    <col min="6658" max="6658" width="12.125" style="2" customWidth="1"/>
    <col min="6659" max="6664" width="17.125" style="2" customWidth="1"/>
    <col min="6665" max="6912" width="15.875" style="2"/>
    <col min="6913" max="6913" width="13.375" style="2" customWidth="1"/>
    <col min="6914" max="6914" width="12.125" style="2" customWidth="1"/>
    <col min="6915" max="6920" width="17.125" style="2" customWidth="1"/>
    <col min="6921" max="7168" width="15.875" style="2"/>
    <col min="7169" max="7169" width="13.375" style="2" customWidth="1"/>
    <col min="7170" max="7170" width="12.125" style="2" customWidth="1"/>
    <col min="7171" max="7176" width="17.125" style="2" customWidth="1"/>
    <col min="7177" max="7424" width="15.875" style="2"/>
    <col min="7425" max="7425" width="13.375" style="2" customWidth="1"/>
    <col min="7426" max="7426" width="12.125" style="2" customWidth="1"/>
    <col min="7427" max="7432" width="17.125" style="2" customWidth="1"/>
    <col min="7433" max="7680" width="15.875" style="2"/>
    <col min="7681" max="7681" width="13.375" style="2" customWidth="1"/>
    <col min="7682" max="7682" width="12.125" style="2" customWidth="1"/>
    <col min="7683" max="7688" width="17.125" style="2" customWidth="1"/>
    <col min="7689" max="7936" width="15.875" style="2"/>
    <col min="7937" max="7937" width="13.375" style="2" customWidth="1"/>
    <col min="7938" max="7938" width="12.125" style="2" customWidth="1"/>
    <col min="7939" max="7944" width="17.125" style="2" customWidth="1"/>
    <col min="7945" max="8192" width="15.875" style="2"/>
    <col min="8193" max="8193" width="13.375" style="2" customWidth="1"/>
    <col min="8194" max="8194" width="12.125" style="2" customWidth="1"/>
    <col min="8195" max="8200" width="17.125" style="2" customWidth="1"/>
    <col min="8201" max="8448" width="15.875" style="2"/>
    <col min="8449" max="8449" width="13.375" style="2" customWidth="1"/>
    <col min="8450" max="8450" width="12.125" style="2" customWidth="1"/>
    <col min="8451" max="8456" width="17.125" style="2" customWidth="1"/>
    <col min="8457" max="8704" width="15.875" style="2"/>
    <col min="8705" max="8705" width="13.375" style="2" customWidth="1"/>
    <col min="8706" max="8706" width="12.125" style="2" customWidth="1"/>
    <col min="8707" max="8712" width="17.125" style="2" customWidth="1"/>
    <col min="8713" max="8960" width="15.875" style="2"/>
    <col min="8961" max="8961" width="13.375" style="2" customWidth="1"/>
    <col min="8962" max="8962" width="12.125" style="2" customWidth="1"/>
    <col min="8963" max="8968" width="17.125" style="2" customWidth="1"/>
    <col min="8969" max="9216" width="15.875" style="2"/>
    <col min="9217" max="9217" width="13.375" style="2" customWidth="1"/>
    <col min="9218" max="9218" width="12.125" style="2" customWidth="1"/>
    <col min="9219" max="9224" width="17.125" style="2" customWidth="1"/>
    <col min="9225" max="9472" width="15.875" style="2"/>
    <col min="9473" max="9473" width="13.375" style="2" customWidth="1"/>
    <col min="9474" max="9474" width="12.125" style="2" customWidth="1"/>
    <col min="9475" max="9480" width="17.125" style="2" customWidth="1"/>
    <col min="9481" max="9728" width="15.875" style="2"/>
    <col min="9729" max="9729" width="13.375" style="2" customWidth="1"/>
    <col min="9730" max="9730" width="12.125" style="2" customWidth="1"/>
    <col min="9731" max="9736" width="17.125" style="2" customWidth="1"/>
    <col min="9737" max="9984" width="15.875" style="2"/>
    <col min="9985" max="9985" width="13.375" style="2" customWidth="1"/>
    <col min="9986" max="9986" width="12.125" style="2" customWidth="1"/>
    <col min="9987" max="9992" width="17.125" style="2" customWidth="1"/>
    <col min="9993" max="10240" width="15.875" style="2"/>
    <col min="10241" max="10241" width="13.375" style="2" customWidth="1"/>
    <col min="10242" max="10242" width="12.125" style="2" customWidth="1"/>
    <col min="10243" max="10248" width="17.125" style="2" customWidth="1"/>
    <col min="10249" max="10496" width="15.875" style="2"/>
    <col min="10497" max="10497" width="13.375" style="2" customWidth="1"/>
    <col min="10498" max="10498" width="12.125" style="2" customWidth="1"/>
    <col min="10499" max="10504" width="17.125" style="2" customWidth="1"/>
    <col min="10505" max="10752" width="15.875" style="2"/>
    <col min="10753" max="10753" width="13.375" style="2" customWidth="1"/>
    <col min="10754" max="10754" width="12.125" style="2" customWidth="1"/>
    <col min="10755" max="10760" width="17.125" style="2" customWidth="1"/>
    <col min="10761" max="11008" width="15.875" style="2"/>
    <col min="11009" max="11009" width="13.375" style="2" customWidth="1"/>
    <col min="11010" max="11010" width="12.125" style="2" customWidth="1"/>
    <col min="11011" max="11016" width="17.125" style="2" customWidth="1"/>
    <col min="11017" max="11264" width="15.875" style="2"/>
    <col min="11265" max="11265" width="13.375" style="2" customWidth="1"/>
    <col min="11266" max="11266" width="12.125" style="2" customWidth="1"/>
    <col min="11267" max="11272" width="17.125" style="2" customWidth="1"/>
    <col min="11273" max="11520" width="15.875" style="2"/>
    <col min="11521" max="11521" width="13.375" style="2" customWidth="1"/>
    <col min="11522" max="11522" width="12.125" style="2" customWidth="1"/>
    <col min="11523" max="11528" width="17.125" style="2" customWidth="1"/>
    <col min="11529" max="11776" width="15.875" style="2"/>
    <col min="11777" max="11777" width="13.375" style="2" customWidth="1"/>
    <col min="11778" max="11778" width="12.125" style="2" customWidth="1"/>
    <col min="11779" max="11784" width="17.125" style="2" customWidth="1"/>
    <col min="11785" max="12032" width="15.875" style="2"/>
    <col min="12033" max="12033" width="13.375" style="2" customWidth="1"/>
    <col min="12034" max="12034" width="12.125" style="2" customWidth="1"/>
    <col min="12035" max="12040" width="17.125" style="2" customWidth="1"/>
    <col min="12041" max="12288" width="15.875" style="2"/>
    <col min="12289" max="12289" width="13.375" style="2" customWidth="1"/>
    <col min="12290" max="12290" width="12.125" style="2" customWidth="1"/>
    <col min="12291" max="12296" width="17.125" style="2" customWidth="1"/>
    <col min="12297" max="12544" width="15.875" style="2"/>
    <col min="12545" max="12545" width="13.375" style="2" customWidth="1"/>
    <col min="12546" max="12546" width="12.125" style="2" customWidth="1"/>
    <col min="12547" max="12552" width="17.125" style="2" customWidth="1"/>
    <col min="12553" max="12800" width="15.875" style="2"/>
    <col min="12801" max="12801" width="13.375" style="2" customWidth="1"/>
    <col min="12802" max="12802" width="12.125" style="2" customWidth="1"/>
    <col min="12803" max="12808" width="17.125" style="2" customWidth="1"/>
    <col min="12809" max="13056" width="15.875" style="2"/>
    <col min="13057" max="13057" width="13.375" style="2" customWidth="1"/>
    <col min="13058" max="13058" width="12.125" style="2" customWidth="1"/>
    <col min="13059" max="13064" width="17.125" style="2" customWidth="1"/>
    <col min="13065" max="13312" width="15.875" style="2"/>
    <col min="13313" max="13313" width="13.375" style="2" customWidth="1"/>
    <col min="13314" max="13314" width="12.125" style="2" customWidth="1"/>
    <col min="13315" max="13320" width="17.125" style="2" customWidth="1"/>
    <col min="13321" max="13568" width="15.875" style="2"/>
    <col min="13569" max="13569" width="13.375" style="2" customWidth="1"/>
    <col min="13570" max="13570" width="12.125" style="2" customWidth="1"/>
    <col min="13571" max="13576" width="17.125" style="2" customWidth="1"/>
    <col min="13577" max="13824" width="15.875" style="2"/>
    <col min="13825" max="13825" width="13.375" style="2" customWidth="1"/>
    <col min="13826" max="13826" width="12.125" style="2" customWidth="1"/>
    <col min="13827" max="13832" width="17.125" style="2" customWidth="1"/>
    <col min="13833" max="14080" width="15.875" style="2"/>
    <col min="14081" max="14081" width="13.375" style="2" customWidth="1"/>
    <col min="14082" max="14082" width="12.125" style="2" customWidth="1"/>
    <col min="14083" max="14088" width="17.125" style="2" customWidth="1"/>
    <col min="14089" max="14336" width="15.875" style="2"/>
    <col min="14337" max="14337" width="13.375" style="2" customWidth="1"/>
    <col min="14338" max="14338" width="12.125" style="2" customWidth="1"/>
    <col min="14339" max="14344" width="17.125" style="2" customWidth="1"/>
    <col min="14345" max="14592" width="15.875" style="2"/>
    <col min="14593" max="14593" width="13.375" style="2" customWidth="1"/>
    <col min="14594" max="14594" width="12.125" style="2" customWidth="1"/>
    <col min="14595" max="14600" width="17.125" style="2" customWidth="1"/>
    <col min="14601" max="14848" width="15.875" style="2"/>
    <col min="14849" max="14849" width="13.375" style="2" customWidth="1"/>
    <col min="14850" max="14850" width="12.125" style="2" customWidth="1"/>
    <col min="14851" max="14856" width="17.125" style="2" customWidth="1"/>
    <col min="14857" max="15104" width="15.875" style="2"/>
    <col min="15105" max="15105" width="13.375" style="2" customWidth="1"/>
    <col min="15106" max="15106" width="12.125" style="2" customWidth="1"/>
    <col min="15107" max="15112" width="17.125" style="2" customWidth="1"/>
    <col min="15113" max="15360" width="15.875" style="2"/>
    <col min="15361" max="15361" width="13.375" style="2" customWidth="1"/>
    <col min="15362" max="15362" width="12.125" style="2" customWidth="1"/>
    <col min="15363" max="15368" width="17.125" style="2" customWidth="1"/>
    <col min="15369" max="15616" width="15.875" style="2"/>
    <col min="15617" max="15617" width="13.375" style="2" customWidth="1"/>
    <col min="15618" max="15618" width="12.125" style="2" customWidth="1"/>
    <col min="15619" max="15624" width="17.125" style="2" customWidth="1"/>
    <col min="15625" max="15872" width="15.875" style="2"/>
    <col min="15873" max="15873" width="13.375" style="2" customWidth="1"/>
    <col min="15874" max="15874" width="12.125" style="2" customWidth="1"/>
    <col min="15875" max="15880" width="17.125" style="2" customWidth="1"/>
    <col min="15881" max="16128" width="15.875" style="2"/>
    <col min="16129" max="16129" width="13.375" style="2" customWidth="1"/>
    <col min="16130" max="16130" width="12.125" style="2" customWidth="1"/>
    <col min="16131" max="16136" width="17.125" style="2" customWidth="1"/>
    <col min="16137" max="16384" width="15.875" style="2"/>
  </cols>
  <sheetData>
    <row r="1" spans="1:8" x14ac:dyDescent="0.2">
      <c r="A1" s="1"/>
    </row>
    <row r="6" spans="1:8" x14ac:dyDescent="0.2">
      <c r="E6" s="3" t="s">
        <v>273</v>
      </c>
    </row>
    <row r="7" spans="1:8" ht="18" thickBot="1" x14ac:dyDescent="0.25">
      <c r="B7" s="5"/>
      <c r="C7" s="5"/>
      <c r="D7" s="5"/>
      <c r="E7" s="5"/>
      <c r="F7" s="5"/>
      <c r="G7" s="5"/>
      <c r="H7" s="5"/>
    </row>
    <row r="8" spans="1:8" x14ac:dyDescent="0.2">
      <c r="D8" s="7"/>
      <c r="E8" s="8"/>
      <c r="F8" s="8"/>
      <c r="G8" s="8"/>
      <c r="H8" s="7"/>
    </row>
    <row r="9" spans="1:8" x14ac:dyDescent="0.2">
      <c r="B9" s="8"/>
      <c r="C9" s="8"/>
      <c r="D9" s="13" t="s">
        <v>274</v>
      </c>
      <c r="E9" s="13" t="s">
        <v>275</v>
      </c>
      <c r="F9" s="13" t="s">
        <v>276</v>
      </c>
      <c r="G9" s="13" t="s">
        <v>277</v>
      </c>
      <c r="H9" s="14" t="s">
        <v>278</v>
      </c>
    </row>
    <row r="10" spans="1:8" x14ac:dyDescent="0.2">
      <c r="D10" s="7"/>
    </row>
    <row r="11" spans="1:8" x14ac:dyDescent="0.2">
      <c r="B11" s="1" t="s">
        <v>279</v>
      </c>
      <c r="D11" s="15">
        <f>SUM(E11:G11)</f>
        <v>26</v>
      </c>
      <c r="E11" s="17">
        <v>3</v>
      </c>
      <c r="F11" s="17">
        <v>18</v>
      </c>
      <c r="G11" s="17">
        <v>5</v>
      </c>
      <c r="H11" s="34" t="s">
        <v>107</v>
      </c>
    </row>
    <row r="12" spans="1:8" x14ac:dyDescent="0.2">
      <c r="B12" s="1" t="s">
        <v>280</v>
      </c>
      <c r="D12" s="15">
        <f>SUM(E12:G12)</f>
        <v>25</v>
      </c>
      <c r="E12" s="17">
        <v>3</v>
      </c>
      <c r="F12" s="17">
        <v>20</v>
      </c>
      <c r="G12" s="17">
        <v>2</v>
      </c>
      <c r="H12" s="34" t="s">
        <v>107</v>
      </c>
    </row>
    <row r="13" spans="1:8" x14ac:dyDescent="0.2">
      <c r="B13" s="1" t="s">
        <v>281</v>
      </c>
      <c r="D13" s="15">
        <f>SUM(E13:G13)</f>
        <v>27</v>
      </c>
      <c r="E13" s="17">
        <v>2</v>
      </c>
      <c r="F13" s="17">
        <v>21</v>
      </c>
      <c r="G13" s="17">
        <v>4</v>
      </c>
      <c r="H13" s="34" t="s">
        <v>107</v>
      </c>
    </row>
    <row r="14" spans="1:8" x14ac:dyDescent="0.2">
      <c r="B14" s="1" t="s">
        <v>282</v>
      </c>
      <c r="D14" s="15">
        <f>SUM(E14:G14)</f>
        <v>27</v>
      </c>
      <c r="E14" s="17">
        <v>2</v>
      </c>
      <c r="F14" s="17">
        <v>24</v>
      </c>
      <c r="G14" s="17">
        <v>1</v>
      </c>
      <c r="H14" s="17">
        <v>1</v>
      </c>
    </row>
    <row r="15" spans="1:8" x14ac:dyDescent="0.2">
      <c r="D15" s="7"/>
    </row>
    <row r="16" spans="1:8" x14ac:dyDescent="0.2">
      <c r="B16" s="1" t="s">
        <v>283</v>
      </c>
      <c r="D16" s="15">
        <f>SUM(E16:G16)</f>
        <v>28</v>
      </c>
      <c r="E16" s="17">
        <v>2</v>
      </c>
      <c r="F16" s="17">
        <v>24</v>
      </c>
      <c r="G16" s="17">
        <v>2</v>
      </c>
      <c r="H16" s="17">
        <v>1</v>
      </c>
    </row>
    <row r="17" spans="2:8" x14ac:dyDescent="0.2">
      <c r="B17" s="1" t="s">
        <v>284</v>
      </c>
      <c r="D17" s="15">
        <f>SUM(E17:G17)</f>
        <v>28</v>
      </c>
      <c r="E17" s="17">
        <v>2</v>
      </c>
      <c r="F17" s="17">
        <v>24</v>
      </c>
      <c r="G17" s="17">
        <v>2</v>
      </c>
      <c r="H17" s="17">
        <v>1</v>
      </c>
    </row>
    <row r="18" spans="2:8" x14ac:dyDescent="0.2">
      <c r="B18" s="1" t="s">
        <v>285</v>
      </c>
      <c r="D18" s="15">
        <f>SUM(E18:G18)</f>
        <v>28</v>
      </c>
      <c r="E18" s="17">
        <v>2</v>
      </c>
      <c r="F18" s="17">
        <v>24</v>
      </c>
      <c r="G18" s="17">
        <v>2</v>
      </c>
      <c r="H18" s="17">
        <v>1</v>
      </c>
    </row>
    <row r="19" spans="2:8" x14ac:dyDescent="0.2">
      <c r="B19" s="1" t="s">
        <v>286</v>
      </c>
      <c r="D19" s="15">
        <f>SUM(E19:G19)</f>
        <v>28</v>
      </c>
      <c r="E19" s="17">
        <v>2</v>
      </c>
      <c r="F19" s="17">
        <v>24</v>
      </c>
      <c r="G19" s="17">
        <v>2</v>
      </c>
      <c r="H19" s="17">
        <v>2</v>
      </c>
    </row>
    <row r="20" spans="2:8" x14ac:dyDescent="0.2">
      <c r="B20" s="1" t="s">
        <v>287</v>
      </c>
      <c r="D20" s="15">
        <f>SUM(E20:G20)</f>
        <v>28</v>
      </c>
      <c r="E20" s="17">
        <v>2</v>
      </c>
      <c r="F20" s="17">
        <v>24</v>
      </c>
      <c r="G20" s="17">
        <v>2</v>
      </c>
      <c r="H20" s="17">
        <v>2</v>
      </c>
    </row>
    <row r="21" spans="2:8" x14ac:dyDescent="0.2">
      <c r="D21" s="7"/>
    </row>
    <row r="22" spans="2:8" x14ac:dyDescent="0.2">
      <c r="B22" s="1" t="s">
        <v>288</v>
      </c>
      <c r="D22" s="15">
        <f>SUM(E22:G22)</f>
        <v>28</v>
      </c>
      <c r="E22" s="17">
        <v>2</v>
      </c>
      <c r="F22" s="17">
        <v>24</v>
      </c>
      <c r="G22" s="17">
        <v>2</v>
      </c>
      <c r="H22" s="17">
        <v>2</v>
      </c>
    </row>
    <row r="23" spans="2:8" x14ac:dyDescent="0.2">
      <c r="B23" s="1" t="s">
        <v>289</v>
      </c>
      <c r="D23" s="15">
        <f>SUM(E23:G23)</f>
        <v>27</v>
      </c>
      <c r="E23" s="17">
        <v>2</v>
      </c>
      <c r="F23" s="17">
        <v>23</v>
      </c>
      <c r="G23" s="17">
        <v>2</v>
      </c>
      <c r="H23" s="17">
        <v>2</v>
      </c>
    </row>
    <row r="24" spans="2:8" x14ac:dyDescent="0.2">
      <c r="B24" s="1" t="s">
        <v>290</v>
      </c>
      <c r="D24" s="15">
        <f>SUM(E24:G24)</f>
        <v>24</v>
      </c>
      <c r="E24" s="17">
        <v>2</v>
      </c>
      <c r="F24" s="17">
        <v>20</v>
      </c>
      <c r="G24" s="17">
        <v>2</v>
      </c>
      <c r="H24" s="17">
        <v>1</v>
      </c>
    </row>
    <row r="25" spans="2:8" x14ac:dyDescent="0.2">
      <c r="B25" s="3" t="s">
        <v>291</v>
      </c>
      <c r="C25" s="19"/>
      <c r="D25" s="18">
        <f>SUM(E25:G25)</f>
        <v>22</v>
      </c>
      <c r="E25" s="20">
        <v>1</v>
      </c>
      <c r="F25" s="20">
        <v>19</v>
      </c>
      <c r="G25" s="20">
        <v>2</v>
      </c>
      <c r="H25" s="20">
        <v>1</v>
      </c>
    </row>
    <row r="26" spans="2:8" ht="18" thickBot="1" x14ac:dyDescent="0.25">
      <c r="B26" s="5"/>
      <c r="C26" s="5"/>
      <c r="D26" s="21"/>
      <c r="E26" s="27"/>
      <c r="F26" s="27"/>
      <c r="G26" s="27"/>
      <c r="H26" s="5"/>
    </row>
    <row r="27" spans="2:8" x14ac:dyDescent="0.2">
      <c r="D27" s="1" t="s">
        <v>231</v>
      </c>
      <c r="E27" s="17"/>
      <c r="F27" s="17"/>
      <c r="G27" s="17"/>
    </row>
  </sheetData>
  <phoneticPr fontId="2"/>
  <pageMargins left="0.4" right="0.37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50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2" width="12.125" style="2" customWidth="1"/>
    <col min="3" max="8" width="17.125" style="2" customWidth="1"/>
    <col min="9" max="256" width="15.875" style="2"/>
    <col min="257" max="257" width="13.375" style="2" customWidth="1"/>
    <col min="258" max="258" width="12.125" style="2" customWidth="1"/>
    <col min="259" max="264" width="17.125" style="2" customWidth="1"/>
    <col min="265" max="512" width="15.875" style="2"/>
    <col min="513" max="513" width="13.375" style="2" customWidth="1"/>
    <col min="514" max="514" width="12.125" style="2" customWidth="1"/>
    <col min="515" max="520" width="17.125" style="2" customWidth="1"/>
    <col min="521" max="768" width="15.875" style="2"/>
    <col min="769" max="769" width="13.375" style="2" customWidth="1"/>
    <col min="770" max="770" width="12.125" style="2" customWidth="1"/>
    <col min="771" max="776" width="17.125" style="2" customWidth="1"/>
    <col min="777" max="1024" width="15.875" style="2"/>
    <col min="1025" max="1025" width="13.375" style="2" customWidth="1"/>
    <col min="1026" max="1026" width="12.125" style="2" customWidth="1"/>
    <col min="1027" max="1032" width="17.125" style="2" customWidth="1"/>
    <col min="1033" max="1280" width="15.875" style="2"/>
    <col min="1281" max="1281" width="13.375" style="2" customWidth="1"/>
    <col min="1282" max="1282" width="12.125" style="2" customWidth="1"/>
    <col min="1283" max="1288" width="17.125" style="2" customWidth="1"/>
    <col min="1289" max="1536" width="15.875" style="2"/>
    <col min="1537" max="1537" width="13.375" style="2" customWidth="1"/>
    <col min="1538" max="1538" width="12.125" style="2" customWidth="1"/>
    <col min="1539" max="1544" width="17.125" style="2" customWidth="1"/>
    <col min="1545" max="1792" width="15.875" style="2"/>
    <col min="1793" max="1793" width="13.375" style="2" customWidth="1"/>
    <col min="1794" max="1794" width="12.125" style="2" customWidth="1"/>
    <col min="1795" max="1800" width="17.125" style="2" customWidth="1"/>
    <col min="1801" max="2048" width="15.875" style="2"/>
    <col min="2049" max="2049" width="13.375" style="2" customWidth="1"/>
    <col min="2050" max="2050" width="12.125" style="2" customWidth="1"/>
    <col min="2051" max="2056" width="17.125" style="2" customWidth="1"/>
    <col min="2057" max="2304" width="15.875" style="2"/>
    <col min="2305" max="2305" width="13.375" style="2" customWidth="1"/>
    <col min="2306" max="2306" width="12.125" style="2" customWidth="1"/>
    <col min="2307" max="2312" width="17.125" style="2" customWidth="1"/>
    <col min="2313" max="2560" width="15.875" style="2"/>
    <col min="2561" max="2561" width="13.375" style="2" customWidth="1"/>
    <col min="2562" max="2562" width="12.125" style="2" customWidth="1"/>
    <col min="2563" max="2568" width="17.125" style="2" customWidth="1"/>
    <col min="2569" max="2816" width="15.875" style="2"/>
    <col min="2817" max="2817" width="13.375" style="2" customWidth="1"/>
    <col min="2818" max="2818" width="12.125" style="2" customWidth="1"/>
    <col min="2819" max="2824" width="17.125" style="2" customWidth="1"/>
    <col min="2825" max="3072" width="15.875" style="2"/>
    <col min="3073" max="3073" width="13.375" style="2" customWidth="1"/>
    <col min="3074" max="3074" width="12.125" style="2" customWidth="1"/>
    <col min="3075" max="3080" width="17.125" style="2" customWidth="1"/>
    <col min="3081" max="3328" width="15.875" style="2"/>
    <col min="3329" max="3329" width="13.375" style="2" customWidth="1"/>
    <col min="3330" max="3330" width="12.125" style="2" customWidth="1"/>
    <col min="3331" max="3336" width="17.125" style="2" customWidth="1"/>
    <col min="3337" max="3584" width="15.875" style="2"/>
    <col min="3585" max="3585" width="13.375" style="2" customWidth="1"/>
    <col min="3586" max="3586" width="12.125" style="2" customWidth="1"/>
    <col min="3587" max="3592" width="17.125" style="2" customWidth="1"/>
    <col min="3593" max="3840" width="15.875" style="2"/>
    <col min="3841" max="3841" width="13.375" style="2" customWidth="1"/>
    <col min="3842" max="3842" width="12.125" style="2" customWidth="1"/>
    <col min="3843" max="3848" width="17.125" style="2" customWidth="1"/>
    <col min="3849" max="4096" width="15.875" style="2"/>
    <col min="4097" max="4097" width="13.375" style="2" customWidth="1"/>
    <col min="4098" max="4098" width="12.125" style="2" customWidth="1"/>
    <col min="4099" max="4104" width="17.125" style="2" customWidth="1"/>
    <col min="4105" max="4352" width="15.875" style="2"/>
    <col min="4353" max="4353" width="13.375" style="2" customWidth="1"/>
    <col min="4354" max="4354" width="12.125" style="2" customWidth="1"/>
    <col min="4355" max="4360" width="17.125" style="2" customWidth="1"/>
    <col min="4361" max="4608" width="15.875" style="2"/>
    <col min="4609" max="4609" width="13.375" style="2" customWidth="1"/>
    <col min="4610" max="4610" width="12.125" style="2" customWidth="1"/>
    <col min="4611" max="4616" width="17.125" style="2" customWidth="1"/>
    <col min="4617" max="4864" width="15.875" style="2"/>
    <col min="4865" max="4865" width="13.375" style="2" customWidth="1"/>
    <col min="4866" max="4866" width="12.125" style="2" customWidth="1"/>
    <col min="4867" max="4872" width="17.125" style="2" customWidth="1"/>
    <col min="4873" max="5120" width="15.875" style="2"/>
    <col min="5121" max="5121" width="13.375" style="2" customWidth="1"/>
    <col min="5122" max="5122" width="12.125" style="2" customWidth="1"/>
    <col min="5123" max="5128" width="17.125" style="2" customWidth="1"/>
    <col min="5129" max="5376" width="15.875" style="2"/>
    <col min="5377" max="5377" width="13.375" style="2" customWidth="1"/>
    <col min="5378" max="5378" width="12.125" style="2" customWidth="1"/>
    <col min="5379" max="5384" width="17.125" style="2" customWidth="1"/>
    <col min="5385" max="5632" width="15.875" style="2"/>
    <col min="5633" max="5633" width="13.375" style="2" customWidth="1"/>
    <col min="5634" max="5634" width="12.125" style="2" customWidth="1"/>
    <col min="5635" max="5640" width="17.125" style="2" customWidth="1"/>
    <col min="5641" max="5888" width="15.875" style="2"/>
    <col min="5889" max="5889" width="13.375" style="2" customWidth="1"/>
    <col min="5890" max="5890" width="12.125" style="2" customWidth="1"/>
    <col min="5891" max="5896" width="17.125" style="2" customWidth="1"/>
    <col min="5897" max="6144" width="15.875" style="2"/>
    <col min="6145" max="6145" width="13.375" style="2" customWidth="1"/>
    <col min="6146" max="6146" width="12.125" style="2" customWidth="1"/>
    <col min="6147" max="6152" width="17.125" style="2" customWidth="1"/>
    <col min="6153" max="6400" width="15.875" style="2"/>
    <col min="6401" max="6401" width="13.375" style="2" customWidth="1"/>
    <col min="6402" max="6402" width="12.125" style="2" customWidth="1"/>
    <col min="6403" max="6408" width="17.125" style="2" customWidth="1"/>
    <col min="6409" max="6656" width="15.875" style="2"/>
    <col min="6657" max="6657" width="13.375" style="2" customWidth="1"/>
    <col min="6658" max="6658" width="12.125" style="2" customWidth="1"/>
    <col min="6659" max="6664" width="17.125" style="2" customWidth="1"/>
    <col min="6665" max="6912" width="15.875" style="2"/>
    <col min="6913" max="6913" width="13.375" style="2" customWidth="1"/>
    <col min="6914" max="6914" width="12.125" style="2" customWidth="1"/>
    <col min="6915" max="6920" width="17.125" style="2" customWidth="1"/>
    <col min="6921" max="7168" width="15.875" style="2"/>
    <col min="7169" max="7169" width="13.375" style="2" customWidth="1"/>
    <col min="7170" max="7170" width="12.125" style="2" customWidth="1"/>
    <col min="7171" max="7176" width="17.125" style="2" customWidth="1"/>
    <col min="7177" max="7424" width="15.875" style="2"/>
    <col min="7425" max="7425" width="13.375" style="2" customWidth="1"/>
    <col min="7426" max="7426" width="12.125" style="2" customWidth="1"/>
    <col min="7427" max="7432" width="17.125" style="2" customWidth="1"/>
    <col min="7433" max="7680" width="15.875" style="2"/>
    <col min="7681" max="7681" width="13.375" style="2" customWidth="1"/>
    <col min="7682" max="7682" width="12.125" style="2" customWidth="1"/>
    <col min="7683" max="7688" width="17.125" style="2" customWidth="1"/>
    <col min="7689" max="7936" width="15.875" style="2"/>
    <col min="7937" max="7937" width="13.375" style="2" customWidth="1"/>
    <col min="7938" max="7938" width="12.125" style="2" customWidth="1"/>
    <col min="7939" max="7944" width="17.125" style="2" customWidth="1"/>
    <col min="7945" max="8192" width="15.875" style="2"/>
    <col min="8193" max="8193" width="13.375" style="2" customWidth="1"/>
    <col min="8194" max="8194" width="12.125" style="2" customWidth="1"/>
    <col min="8195" max="8200" width="17.125" style="2" customWidth="1"/>
    <col min="8201" max="8448" width="15.875" style="2"/>
    <col min="8449" max="8449" width="13.375" style="2" customWidth="1"/>
    <col min="8450" max="8450" width="12.125" style="2" customWidth="1"/>
    <col min="8451" max="8456" width="17.125" style="2" customWidth="1"/>
    <col min="8457" max="8704" width="15.875" style="2"/>
    <col min="8705" max="8705" width="13.375" style="2" customWidth="1"/>
    <col min="8706" max="8706" width="12.125" style="2" customWidth="1"/>
    <col min="8707" max="8712" width="17.125" style="2" customWidth="1"/>
    <col min="8713" max="8960" width="15.875" style="2"/>
    <col min="8961" max="8961" width="13.375" style="2" customWidth="1"/>
    <col min="8962" max="8962" width="12.125" style="2" customWidth="1"/>
    <col min="8963" max="8968" width="17.125" style="2" customWidth="1"/>
    <col min="8969" max="9216" width="15.875" style="2"/>
    <col min="9217" max="9217" width="13.375" style="2" customWidth="1"/>
    <col min="9218" max="9218" width="12.125" style="2" customWidth="1"/>
    <col min="9219" max="9224" width="17.125" style="2" customWidth="1"/>
    <col min="9225" max="9472" width="15.875" style="2"/>
    <col min="9473" max="9473" width="13.375" style="2" customWidth="1"/>
    <col min="9474" max="9474" width="12.125" style="2" customWidth="1"/>
    <col min="9475" max="9480" width="17.125" style="2" customWidth="1"/>
    <col min="9481" max="9728" width="15.875" style="2"/>
    <col min="9729" max="9729" width="13.375" style="2" customWidth="1"/>
    <col min="9730" max="9730" width="12.125" style="2" customWidth="1"/>
    <col min="9731" max="9736" width="17.125" style="2" customWidth="1"/>
    <col min="9737" max="9984" width="15.875" style="2"/>
    <col min="9985" max="9985" width="13.375" style="2" customWidth="1"/>
    <col min="9986" max="9986" width="12.125" style="2" customWidth="1"/>
    <col min="9987" max="9992" width="17.125" style="2" customWidth="1"/>
    <col min="9993" max="10240" width="15.875" style="2"/>
    <col min="10241" max="10241" width="13.375" style="2" customWidth="1"/>
    <col min="10242" max="10242" width="12.125" style="2" customWidth="1"/>
    <col min="10243" max="10248" width="17.125" style="2" customWidth="1"/>
    <col min="10249" max="10496" width="15.875" style="2"/>
    <col min="10497" max="10497" width="13.375" style="2" customWidth="1"/>
    <col min="10498" max="10498" width="12.125" style="2" customWidth="1"/>
    <col min="10499" max="10504" width="17.125" style="2" customWidth="1"/>
    <col min="10505" max="10752" width="15.875" style="2"/>
    <col min="10753" max="10753" width="13.375" style="2" customWidth="1"/>
    <col min="10754" max="10754" width="12.125" style="2" customWidth="1"/>
    <col min="10755" max="10760" width="17.125" style="2" customWidth="1"/>
    <col min="10761" max="11008" width="15.875" style="2"/>
    <col min="11009" max="11009" width="13.375" style="2" customWidth="1"/>
    <col min="11010" max="11010" width="12.125" style="2" customWidth="1"/>
    <col min="11011" max="11016" width="17.125" style="2" customWidth="1"/>
    <col min="11017" max="11264" width="15.875" style="2"/>
    <col min="11265" max="11265" width="13.375" style="2" customWidth="1"/>
    <col min="11266" max="11266" width="12.125" style="2" customWidth="1"/>
    <col min="11267" max="11272" width="17.125" style="2" customWidth="1"/>
    <col min="11273" max="11520" width="15.875" style="2"/>
    <col min="11521" max="11521" width="13.375" style="2" customWidth="1"/>
    <col min="11522" max="11522" width="12.125" style="2" customWidth="1"/>
    <col min="11523" max="11528" width="17.125" style="2" customWidth="1"/>
    <col min="11529" max="11776" width="15.875" style="2"/>
    <col min="11777" max="11777" width="13.375" style="2" customWidth="1"/>
    <col min="11778" max="11778" width="12.125" style="2" customWidth="1"/>
    <col min="11779" max="11784" width="17.125" style="2" customWidth="1"/>
    <col min="11785" max="12032" width="15.875" style="2"/>
    <col min="12033" max="12033" width="13.375" style="2" customWidth="1"/>
    <col min="12034" max="12034" width="12.125" style="2" customWidth="1"/>
    <col min="12035" max="12040" width="17.125" style="2" customWidth="1"/>
    <col min="12041" max="12288" width="15.875" style="2"/>
    <col min="12289" max="12289" width="13.375" style="2" customWidth="1"/>
    <col min="12290" max="12290" width="12.125" style="2" customWidth="1"/>
    <col min="12291" max="12296" width="17.125" style="2" customWidth="1"/>
    <col min="12297" max="12544" width="15.875" style="2"/>
    <col min="12545" max="12545" width="13.375" style="2" customWidth="1"/>
    <col min="12546" max="12546" width="12.125" style="2" customWidth="1"/>
    <col min="12547" max="12552" width="17.125" style="2" customWidth="1"/>
    <col min="12553" max="12800" width="15.875" style="2"/>
    <col min="12801" max="12801" width="13.375" style="2" customWidth="1"/>
    <col min="12802" max="12802" width="12.125" style="2" customWidth="1"/>
    <col min="12803" max="12808" width="17.125" style="2" customWidth="1"/>
    <col min="12809" max="13056" width="15.875" style="2"/>
    <col min="13057" max="13057" width="13.375" style="2" customWidth="1"/>
    <col min="13058" max="13058" width="12.125" style="2" customWidth="1"/>
    <col min="13059" max="13064" width="17.125" style="2" customWidth="1"/>
    <col min="13065" max="13312" width="15.875" style="2"/>
    <col min="13313" max="13313" width="13.375" style="2" customWidth="1"/>
    <col min="13314" max="13314" width="12.125" style="2" customWidth="1"/>
    <col min="13315" max="13320" width="17.125" style="2" customWidth="1"/>
    <col min="13321" max="13568" width="15.875" style="2"/>
    <col min="13569" max="13569" width="13.375" style="2" customWidth="1"/>
    <col min="13570" max="13570" width="12.125" style="2" customWidth="1"/>
    <col min="13571" max="13576" width="17.125" style="2" customWidth="1"/>
    <col min="13577" max="13824" width="15.875" style="2"/>
    <col min="13825" max="13825" width="13.375" style="2" customWidth="1"/>
    <col min="13826" max="13826" width="12.125" style="2" customWidth="1"/>
    <col min="13827" max="13832" width="17.125" style="2" customWidth="1"/>
    <col min="13833" max="14080" width="15.875" style="2"/>
    <col min="14081" max="14081" width="13.375" style="2" customWidth="1"/>
    <col min="14082" max="14082" width="12.125" style="2" customWidth="1"/>
    <col min="14083" max="14088" width="17.125" style="2" customWidth="1"/>
    <col min="14089" max="14336" width="15.875" style="2"/>
    <col min="14337" max="14337" width="13.375" style="2" customWidth="1"/>
    <col min="14338" max="14338" width="12.125" style="2" customWidth="1"/>
    <col min="14339" max="14344" width="17.125" style="2" customWidth="1"/>
    <col min="14345" max="14592" width="15.875" style="2"/>
    <col min="14593" max="14593" width="13.375" style="2" customWidth="1"/>
    <col min="14594" max="14594" width="12.125" style="2" customWidth="1"/>
    <col min="14595" max="14600" width="17.125" style="2" customWidth="1"/>
    <col min="14601" max="14848" width="15.875" style="2"/>
    <col min="14849" max="14849" width="13.375" style="2" customWidth="1"/>
    <col min="14850" max="14850" width="12.125" style="2" customWidth="1"/>
    <col min="14851" max="14856" width="17.125" style="2" customWidth="1"/>
    <col min="14857" max="15104" width="15.875" style="2"/>
    <col min="15105" max="15105" width="13.375" style="2" customWidth="1"/>
    <col min="15106" max="15106" width="12.125" style="2" customWidth="1"/>
    <col min="15107" max="15112" width="17.125" style="2" customWidth="1"/>
    <col min="15113" max="15360" width="15.875" style="2"/>
    <col min="15361" max="15361" width="13.375" style="2" customWidth="1"/>
    <col min="15362" max="15362" width="12.125" style="2" customWidth="1"/>
    <col min="15363" max="15368" width="17.125" style="2" customWidth="1"/>
    <col min="15369" max="15616" width="15.875" style="2"/>
    <col min="15617" max="15617" width="13.375" style="2" customWidth="1"/>
    <col min="15618" max="15618" width="12.125" style="2" customWidth="1"/>
    <col min="15619" max="15624" width="17.125" style="2" customWidth="1"/>
    <col min="15625" max="15872" width="15.875" style="2"/>
    <col min="15873" max="15873" width="13.375" style="2" customWidth="1"/>
    <col min="15874" max="15874" width="12.125" style="2" customWidth="1"/>
    <col min="15875" max="15880" width="17.125" style="2" customWidth="1"/>
    <col min="15881" max="16128" width="15.875" style="2"/>
    <col min="16129" max="16129" width="13.375" style="2" customWidth="1"/>
    <col min="16130" max="16130" width="12.125" style="2" customWidth="1"/>
    <col min="16131" max="16136" width="17.125" style="2" customWidth="1"/>
    <col min="16137" max="16384" width="15.875" style="2"/>
  </cols>
  <sheetData>
    <row r="1" spans="1:9" x14ac:dyDescent="0.2">
      <c r="A1" s="1"/>
    </row>
    <row r="6" spans="1:9" x14ac:dyDescent="0.2">
      <c r="E6" s="3" t="s">
        <v>292</v>
      </c>
    </row>
    <row r="7" spans="1:9" ht="18" thickBot="1" x14ac:dyDescent="0.25">
      <c r="B7" s="5"/>
      <c r="C7" s="5"/>
      <c r="D7" s="5"/>
      <c r="E7" s="5"/>
      <c r="F7" s="5"/>
      <c r="G7" s="5"/>
      <c r="H7" s="5"/>
      <c r="I7" s="5"/>
    </row>
    <row r="8" spans="1:9" x14ac:dyDescent="0.2">
      <c r="D8" s="7"/>
      <c r="F8" s="24"/>
      <c r="H8" s="7"/>
      <c r="I8" s="19"/>
    </row>
    <row r="9" spans="1:9" x14ac:dyDescent="0.2">
      <c r="D9" s="14" t="s">
        <v>293</v>
      </c>
      <c r="E9" s="8"/>
      <c r="F9" s="8"/>
      <c r="G9" s="8"/>
      <c r="H9" s="10" t="s">
        <v>294</v>
      </c>
      <c r="I9" s="40"/>
    </row>
    <row r="10" spans="1:9" x14ac:dyDescent="0.2">
      <c r="B10" s="24"/>
      <c r="C10" s="24"/>
      <c r="D10" s="7"/>
      <c r="E10" s="7"/>
      <c r="F10" s="14" t="s">
        <v>295</v>
      </c>
      <c r="G10" s="8"/>
      <c r="H10" s="10" t="s">
        <v>296</v>
      </c>
      <c r="I10" s="10" t="s">
        <v>297</v>
      </c>
    </row>
    <row r="11" spans="1:9" x14ac:dyDescent="0.2">
      <c r="B11" s="8"/>
      <c r="C11" s="8"/>
      <c r="D11" s="13" t="s">
        <v>298</v>
      </c>
      <c r="E11" s="13" t="s">
        <v>212</v>
      </c>
      <c r="F11" s="13" t="s">
        <v>298</v>
      </c>
      <c r="G11" s="13" t="s">
        <v>212</v>
      </c>
      <c r="H11" s="14" t="s">
        <v>299</v>
      </c>
      <c r="I11" s="14" t="s">
        <v>300</v>
      </c>
    </row>
    <row r="12" spans="1:9" x14ac:dyDescent="0.2">
      <c r="D12" s="36" t="s">
        <v>301</v>
      </c>
      <c r="E12" s="33" t="s">
        <v>302</v>
      </c>
      <c r="F12" s="33" t="s">
        <v>303</v>
      </c>
      <c r="G12" s="4" t="s">
        <v>304</v>
      </c>
      <c r="H12" s="33" t="s">
        <v>302</v>
      </c>
      <c r="I12" s="4" t="s">
        <v>304</v>
      </c>
    </row>
    <row r="13" spans="1:9" x14ac:dyDescent="0.2">
      <c r="B13" s="1" t="s">
        <v>305</v>
      </c>
      <c r="D13" s="22">
        <v>1412</v>
      </c>
      <c r="E13" s="17">
        <v>9413</v>
      </c>
      <c r="F13" s="17">
        <v>492</v>
      </c>
      <c r="G13" s="17">
        <v>3280</v>
      </c>
      <c r="H13" s="23">
        <v>8086</v>
      </c>
      <c r="I13" s="17">
        <v>2817</v>
      </c>
    </row>
    <row r="14" spans="1:9" x14ac:dyDescent="0.2">
      <c r="B14" s="1" t="s">
        <v>306</v>
      </c>
      <c r="D14" s="22">
        <v>1537</v>
      </c>
      <c r="E14" s="17">
        <v>9712</v>
      </c>
      <c r="F14" s="17">
        <v>539</v>
      </c>
      <c r="G14" s="17">
        <v>3407</v>
      </c>
      <c r="H14" s="23">
        <v>25650</v>
      </c>
      <c r="I14" s="17">
        <v>9000</v>
      </c>
    </row>
    <row r="15" spans="1:9" x14ac:dyDescent="0.2">
      <c r="B15" s="1" t="s">
        <v>307</v>
      </c>
      <c r="D15" s="22">
        <v>2540</v>
      </c>
      <c r="E15" s="17">
        <v>17114</v>
      </c>
      <c r="F15" s="17">
        <v>910</v>
      </c>
      <c r="G15" s="17">
        <v>6134</v>
      </c>
      <c r="H15" s="23">
        <v>24183</v>
      </c>
      <c r="I15" s="17">
        <v>8667</v>
      </c>
    </row>
    <row r="16" spans="1:9" x14ac:dyDescent="0.2">
      <c r="B16" s="1" t="s">
        <v>308</v>
      </c>
      <c r="D16" s="22">
        <v>2705</v>
      </c>
      <c r="E16" s="17">
        <v>21451</v>
      </c>
      <c r="F16" s="17">
        <v>987</v>
      </c>
      <c r="G16" s="17">
        <v>7828</v>
      </c>
      <c r="H16" s="23">
        <v>58906</v>
      </c>
      <c r="I16" s="17">
        <v>21498</v>
      </c>
    </row>
    <row r="17" spans="2:9" x14ac:dyDescent="0.2">
      <c r="D17" s="7"/>
      <c r="H17" s="24"/>
    </row>
    <row r="18" spans="2:9" x14ac:dyDescent="0.2">
      <c r="B18" s="1" t="s">
        <v>309</v>
      </c>
      <c r="D18" s="22">
        <v>2105</v>
      </c>
      <c r="E18" s="17">
        <v>19865</v>
      </c>
      <c r="F18" s="17">
        <v>771</v>
      </c>
      <c r="G18" s="17">
        <v>7276</v>
      </c>
      <c r="H18" s="23">
        <v>25027</v>
      </c>
      <c r="I18" s="17">
        <v>9167</v>
      </c>
    </row>
    <row r="19" spans="2:9" x14ac:dyDescent="0.2">
      <c r="B19" s="1" t="s">
        <v>310</v>
      </c>
      <c r="D19" s="22">
        <v>1595</v>
      </c>
      <c r="E19" s="17">
        <v>21521</v>
      </c>
      <c r="F19" s="17">
        <v>640</v>
      </c>
      <c r="G19" s="17">
        <v>8643</v>
      </c>
      <c r="H19" s="23">
        <v>25759</v>
      </c>
      <c r="I19" s="17">
        <v>10345</v>
      </c>
    </row>
    <row r="20" spans="2:9" x14ac:dyDescent="0.2">
      <c r="B20" s="1" t="s">
        <v>311</v>
      </c>
      <c r="D20" s="22">
        <v>887</v>
      </c>
      <c r="E20" s="17">
        <v>13429</v>
      </c>
      <c r="F20" s="17">
        <v>360</v>
      </c>
      <c r="G20" s="17">
        <v>5458</v>
      </c>
      <c r="H20" s="23">
        <v>24297</v>
      </c>
      <c r="I20" s="17">
        <v>9877</v>
      </c>
    </row>
    <row r="21" spans="2:9" x14ac:dyDescent="0.2">
      <c r="B21" s="1" t="s">
        <v>312</v>
      </c>
      <c r="D21" s="22">
        <v>709</v>
      </c>
      <c r="E21" s="17">
        <v>8453</v>
      </c>
      <c r="F21" s="17">
        <v>288</v>
      </c>
      <c r="G21" s="17">
        <v>3436</v>
      </c>
      <c r="H21" s="23">
        <v>20142</v>
      </c>
      <c r="I21" s="17">
        <v>8187</v>
      </c>
    </row>
    <row r="22" spans="2:9" x14ac:dyDescent="0.2">
      <c r="D22" s="7"/>
      <c r="H22" s="24"/>
    </row>
    <row r="23" spans="2:9" x14ac:dyDescent="0.2">
      <c r="B23" s="1" t="s">
        <v>313</v>
      </c>
      <c r="D23" s="22">
        <v>466</v>
      </c>
      <c r="E23" s="17">
        <v>4034</v>
      </c>
      <c r="F23" s="17">
        <v>188</v>
      </c>
      <c r="G23" s="17">
        <v>1633</v>
      </c>
      <c r="H23" s="23">
        <v>14735</v>
      </c>
      <c r="I23" s="17">
        <v>5965</v>
      </c>
    </row>
    <row r="24" spans="2:9" x14ac:dyDescent="0.2">
      <c r="B24" s="1" t="s">
        <v>314</v>
      </c>
      <c r="C24" s="17"/>
      <c r="D24" s="22">
        <v>719</v>
      </c>
      <c r="E24" s="17">
        <v>6297</v>
      </c>
      <c r="F24" s="17">
        <v>292.25</v>
      </c>
      <c r="G24" s="17">
        <v>2559.5833333333335</v>
      </c>
      <c r="H24" s="23">
        <v>22169</v>
      </c>
      <c r="I24" s="17">
        <v>9011.8333333333339</v>
      </c>
    </row>
    <row r="25" spans="2:9" x14ac:dyDescent="0.2">
      <c r="B25" s="1" t="s">
        <v>315</v>
      </c>
      <c r="C25" s="17"/>
      <c r="D25" s="22">
        <v>614</v>
      </c>
      <c r="E25" s="17">
        <v>5771</v>
      </c>
      <c r="F25" s="17">
        <v>249</v>
      </c>
      <c r="G25" s="17">
        <v>2336</v>
      </c>
      <c r="H25" s="23">
        <v>33249</v>
      </c>
      <c r="I25" s="17">
        <v>13461</v>
      </c>
    </row>
    <row r="26" spans="2:9" x14ac:dyDescent="0.2">
      <c r="B26" s="1" t="s">
        <v>316</v>
      </c>
      <c r="D26" s="22">
        <v>695.8</v>
      </c>
      <c r="E26" s="17">
        <v>6113.5</v>
      </c>
      <c r="F26" s="17">
        <v>279</v>
      </c>
      <c r="G26" s="17">
        <v>2455</v>
      </c>
      <c r="H26" s="23">
        <v>15835.8</v>
      </c>
      <c r="I26" s="17">
        <v>6359</v>
      </c>
    </row>
    <row r="27" spans="2:9" x14ac:dyDescent="0.2">
      <c r="D27" s="7"/>
      <c r="H27" s="24"/>
    </row>
    <row r="28" spans="2:9" x14ac:dyDescent="0.2">
      <c r="B28" s="1" t="s">
        <v>317</v>
      </c>
      <c r="D28" s="22">
        <v>780.21500000000003</v>
      </c>
      <c r="E28" s="17">
        <v>6886.07</v>
      </c>
      <c r="F28" s="17">
        <v>316</v>
      </c>
      <c r="G28" s="17">
        <v>2787</v>
      </c>
      <c r="H28" s="23">
        <v>8711.9549999999999</v>
      </c>
      <c r="I28" s="17">
        <v>3527</v>
      </c>
    </row>
    <row r="29" spans="2:9" x14ac:dyDescent="0.2">
      <c r="B29" s="1" t="s">
        <v>318</v>
      </c>
      <c r="D29" s="22">
        <v>812</v>
      </c>
      <c r="E29" s="17">
        <v>5464</v>
      </c>
      <c r="F29" s="17">
        <v>332</v>
      </c>
      <c r="G29" s="17">
        <v>2230</v>
      </c>
      <c r="H29" s="23">
        <v>14851</v>
      </c>
      <c r="I29" s="17">
        <v>6061</v>
      </c>
    </row>
    <row r="30" spans="2:9" x14ac:dyDescent="0.2">
      <c r="B30" s="1" t="s">
        <v>319</v>
      </c>
      <c r="D30" s="22">
        <v>720</v>
      </c>
      <c r="E30" s="17">
        <v>2897</v>
      </c>
      <c r="F30" s="17">
        <v>292</v>
      </c>
      <c r="G30" s="17">
        <v>1173</v>
      </c>
      <c r="H30" s="23">
        <v>7763.8</v>
      </c>
      <c r="I30" s="17">
        <v>3143</v>
      </c>
    </row>
    <row r="31" spans="2:9" x14ac:dyDescent="0.2">
      <c r="B31" s="3" t="s">
        <v>320</v>
      </c>
      <c r="C31" s="19"/>
      <c r="D31" s="18">
        <f>SUM(D33:D45)</f>
        <v>992</v>
      </c>
      <c r="E31" s="19">
        <f>SUM(E33:E45)-1</f>
        <v>9155</v>
      </c>
      <c r="F31" s="19">
        <v>405</v>
      </c>
      <c r="G31" s="20">
        <v>3736</v>
      </c>
      <c r="H31" s="41">
        <f>SUM(H33:H45)-1</f>
        <v>12946</v>
      </c>
      <c r="I31" s="20">
        <v>5283</v>
      </c>
    </row>
    <row r="32" spans="2:9" x14ac:dyDescent="0.2">
      <c r="C32" s="19"/>
      <c r="D32" s="7"/>
      <c r="F32" s="17"/>
      <c r="G32" s="17"/>
      <c r="H32" s="24"/>
      <c r="I32" s="17"/>
    </row>
    <row r="33" spans="2:9" x14ac:dyDescent="0.2">
      <c r="B33" s="1" t="s">
        <v>321</v>
      </c>
      <c r="C33" s="19"/>
      <c r="D33" s="22">
        <v>48</v>
      </c>
      <c r="E33" s="17">
        <v>242</v>
      </c>
      <c r="F33" s="17">
        <v>252</v>
      </c>
      <c r="G33" s="17">
        <v>1273</v>
      </c>
      <c r="H33" s="23">
        <v>270</v>
      </c>
      <c r="I33" s="17">
        <v>1418</v>
      </c>
    </row>
    <row r="34" spans="2:9" x14ac:dyDescent="0.2">
      <c r="B34" s="1" t="s">
        <v>322</v>
      </c>
      <c r="C34" s="19"/>
      <c r="D34" s="22">
        <v>48</v>
      </c>
      <c r="E34" s="17">
        <v>268</v>
      </c>
      <c r="F34" s="17">
        <v>251</v>
      </c>
      <c r="G34" s="17">
        <v>1408</v>
      </c>
      <c r="H34" s="23">
        <v>413</v>
      </c>
      <c r="I34" s="17">
        <v>2174</v>
      </c>
    </row>
    <row r="35" spans="2:9" x14ac:dyDescent="0.2">
      <c r="B35" s="1" t="s">
        <v>323</v>
      </c>
      <c r="C35" s="19"/>
      <c r="D35" s="22">
        <v>122</v>
      </c>
      <c r="E35" s="17">
        <v>661</v>
      </c>
      <c r="F35" s="17">
        <v>553</v>
      </c>
      <c r="G35" s="17">
        <v>3004</v>
      </c>
      <c r="H35" s="23">
        <v>278</v>
      </c>
      <c r="I35" s="17">
        <v>1265</v>
      </c>
    </row>
    <row r="36" spans="2:9" x14ac:dyDescent="0.2">
      <c r="B36" s="1" t="s">
        <v>324</v>
      </c>
      <c r="C36" s="19"/>
      <c r="D36" s="22">
        <v>123</v>
      </c>
      <c r="E36" s="17">
        <v>787</v>
      </c>
      <c r="F36" s="17">
        <v>584</v>
      </c>
      <c r="G36" s="17">
        <v>3747</v>
      </c>
      <c r="H36" s="23">
        <v>352</v>
      </c>
      <c r="I36" s="17">
        <v>1673</v>
      </c>
    </row>
    <row r="37" spans="2:9" x14ac:dyDescent="0.2">
      <c r="B37" s="1" t="s">
        <v>325</v>
      </c>
      <c r="C37" s="19"/>
      <c r="D37" s="22">
        <v>82</v>
      </c>
      <c r="E37" s="17">
        <v>467</v>
      </c>
      <c r="F37" s="17">
        <v>458</v>
      </c>
      <c r="G37" s="17">
        <v>2591</v>
      </c>
      <c r="H37" s="23">
        <v>305</v>
      </c>
      <c r="I37" s="17">
        <v>1695</v>
      </c>
    </row>
    <row r="38" spans="2:9" x14ac:dyDescent="0.2">
      <c r="B38" s="1" t="s">
        <v>326</v>
      </c>
      <c r="C38" s="19"/>
      <c r="D38" s="22">
        <v>90</v>
      </c>
      <c r="E38" s="17">
        <v>798</v>
      </c>
      <c r="F38" s="17">
        <v>410</v>
      </c>
      <c r="G38" s="17">
        <v>3628</v>
      </c>
      <c r="H38" s="23">
        <v>410</v>
      </c>
      <c r="I38" s="17">
        <v>1861</v>
      </c>
    </row>
    <row r="39" spans="2:9" x14ac:dyDescent="0.2">
      <c r="C39" s="19"/>
      <c r="D39" s="22"/>
      <c r="E39" s="17"/>
      <c r="F39" s="17"/>
      <c r="G39" s="17"/>
      <c r="H39" s="23"/>
      <c r="I39" s="17"/>
    </row>
    <row r="40" spans="2:9" x14ac:dyDescent="0.2">
      <c r="B40" s="1" t="s">
        <v>327</v>
      </c>
      <c r="D40" s="22">
        <v>100</v>
      </c>
      <c r="E40" s="17">
        <v>963</v>
      </c>
      <c r="F40" s="17">
        <v>475</v>
      </c>
      <c r="G40" s="17">
        <v>4586</v>
      </c>
      <c r="H40" s="23">
        <v>832</v>
      </c>
      <c r="I40" s="17">
        <v>3963</v>
      </c>
    </row>
    <row r="41" spans="2:9" x14ac:dyDescent="0.2">
      <c r="B41" s="1" t="s">
        <v>328</v>
      </c>
      <c r="D41" s="22">
        <v>73</v>
      </c>
      <c r="E41" s="17">
        <v>691</v>
      </c>
      <c r="F41" s="17">
        <v>332</v>
      </c>
      <c r="G41" s="17">
        <v>3141</v>
      </c>
      <c r="H41" s="23">
        <v>468</v>
      </c>
      <c r="I41" s="17">
        <v>2127</v>
      </c>
    </row>
    <row r="42" spans="2:9" x14ac:dyDescent="0.2">
      <c r="B42" s="1" t="s">
        <v>329</v>
      </c>
      <c r="D42" s="22">
        <v>73</v>
      </c>
      <c r="E42" s="17">
        <v>919</v>
      </c>
      <c r="F42" s="17">
        <v>365</v>
      </c>
      <c r="G42" s="17">
        <v>4596</v>
      </c>
      <c r="H42" s="23">
        <v>1027</v>
      </c>
      <c r="I42" s="17">
        <v>5133</v>
      </c>
    </row>
    <row r="43" spans="2:9" x14ac:dyDescent="0.2">
      <c r="B43" s="1" t="s">
        <v>330</v>
      </c>
      <c r="D43" s="22">
        <v>78</v>
      </c>
      <c r="E43" s="17">
        <v>840</v>
      </c>
      <c r="F43" s="17">
        <v>392</v>
      </c>
      <c r="G43" s="17">
        <v>4200</v>
      </c>
      <c r="H43" s="23">
        <v>3779</v>
      </c>
      <c r="I43" s="17">
        <v>18894</v>
      </c>
    </row>
    <row r="44" spans="2:9" x14ac:dyDescent="0.2">
      <c r="B44" s="1" t="s">
        <v>331</v>
      </c>
      <c r="D44" s="22">
        <v>80</v>
      </c>
      <c r="E44" s="17">
        <v>1337</v>
      </c>
      <c r="F44" s="17">
        <v>400</v>
      </c>
      <c r="G44" s="17">
        <v>6684</v>
      </c>
      <c r="H44" s="23">
        <v>4332</v>
      </c>
      <c r="I44" s="17">
        <v>21658</v>
      </c>
    </row>
    <row r="45" spans="2:9" x14ac:dyDescent="0.2">
      <c r="B45" s="1" t="s">
        <v>332</v>
      </c>
      <c r="D45" s="22">
        <v>75</v>
      </c>
      <c r="E45" s="17">
        <v>1183</v>
      </c>
      <c r="F45" s="17">
        <v>359</v>
      </c>
      <c r="G45" s="17">
        <v>5631</v>
      </c>
      <c r="H45" s="23">
        <v>481</v>
      </c>
      <c r="I45" s="17">
        <v>2288</v>
      </c>
    </row>
    <row r="46" spans="2:9" ht="18" thickBot="1" x14ac:dyDescent="0.25">
      <c r="B46" s="38"/>
      <c r="C46" s="5"/>
      <c r="D46" s="21"/>
      <c r="E46" s="38"/>
      <c r="F46" s="38"/>
      <c r="G46" s="38"/>
      <c r="H46" s="38"/>
      <c r="I46" s="38"/>
    </row>
    <row r="47" spans="2:9" x14ac:dyDescent="0.2">
      <c r="B47" s="19"/>
      <c r="D47" s="28" t="s">
        <v>333</v>
      </c>
      <c r="E47" s="19"/>
      <c r="F47" s="19"/>
      <c r="G47" s="19"/>
      <c r="H47" s="41"/>
      <c r="I47" s="19"/>
    </row>
    <row r="48" spans="2:9" x14ac:dyDescent="0.2">
      <c r="B48" s="19"/>
      <c r="D48" s="28" t="s">
        <v>334</v>
      </c>
      <c r="E48" s="19"/>
      <c r="F48" s="19"/>
      <c r="G48" s="19"/>
      <c r="H48" s="41"/>
      <c r="I48" s="19"/>
    </row>
    <row r="49" spans="1:9" x14ac:dyDescent="0.2">
      <c r="B49" s="19"/>
      <c r="D49" s="1" t="s">
        <v>335</v>
      </c>
      <c r="E49" s="19"/>
      <c r="F49" s="19"/>
      <c r="G49" s="19"/>
      <c r="H49" s="41"/>
      <c r="I49" s="19"/>
    </row>
    <row r="50" spans="1:9" x14ac:dyDescent="0.2">
      <c r="A50" s="1"/>
      <c r="B50" s="19"/>
      <c r="D50" s="19"/>
      <c r="E50" s="19"/>
      <c r="F50" s="19"/>
      <c r="G50" s="19"/>
      <c r="H50" s="41"/>
      <c r="I50" s="19"/>
    </row>
  </sheetData>
  <phoneticPr fontId="2"/>
  <pageMargins left="0.4" right="0.37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N01店舗</vt:lpstr>
      <vt:lpstr>N02A預金</vt:lpstr>
      <vt:lpstr>N02B貸出</vt:lpstr>
      <vt:lpstr>N03月別</vt:lpstr>
      <vt:lpstr>N04業種</vt:lpstr>
      <vt:lpstr>N05信用</vt:lpstr>
      <vt:lpstr>N06手形</vt:lpstr>
      <vt:lpstr>N07証券</vt:lpstr>
      <vt:lpstr>N08株式</vt:lpstr>
      <vt:lpstr>N01店舗!Print_Area</vt:lpstr>
      <vt:lpstr>N02A預金!Print_Area</vt:lpstr>
      <vt:lpstr>N02B貸出!Print_Area</vt:lpstr>
      <vt:lpstr>N03月別!Print_Area</vt:lpstr>
      <vt:lpstr>N04業種!Print_Area</vt:lpstr>
      <vt:lpstr>N05信用!Print_Area</vt:lpstr>
      <vt:lpstr>N06手形!Print_Area</vt:lpstr>
      <vt:lpstr>N07証券!Print_Area</vt:lpstr>
      <vt:lpstr>N08株式!Print_Area</vt:lpstr>
      <vt:lpstr>N01店舗!Print_Area_MI</vt:lpstr>
      <vt:lpstr>N02A預金!Print_Area_MI</vt:lpstr>
      <vt:lpstr>N02B貸出!Print_Area_MI</vt:lpstr>
      <vt:lpstr>N03月別!Print_Area_MI</vt:lpstr>
      <vt:lpstr>N04業種!Print_Area_MI</vt:lpstr>
      <vt:lpstr>N05信用!Print_Area_MI</vt:lpstr>
      <vt:lpstr>N06手形!Print_Area_MI</vt:lpstr>
      <vt:lpstr>N07証券!Print_Area_MI</vt:lpstr>
      <vt:lpstr>N08株式!Print_Area_MI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2018-06-28T01:26:00Z</dcterms:created>
  <dcterms:modified xsi:type="dcterms:W3CDTF">2018-06-28T01:27:19Z</dcterms:modified>
</cp:coreProperties>
</file>