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J01投資" sheetId="13" r:id="rId1"/>
    <sheet name="J02民土" sheetId="4" r:id="rId2"/>
    <sheet name="J03公共" sheetId="5" r:id="rId3"/>
    <sheet name="J04A建築主" sheetId="6" r:id="rId4"/>
    <sheet name="J04B用途" sheetId="7" r:id="rId5"/>
    <sheet name="J04C構造" sheetId="8" r:id="rId6"/>
    <sheet name="J05住宅" sheetId="9" r:id="rId7"/>
    <sheet name="J06新設" sheetId="10" r:id="rId8"/>
    <sheet name="J07町村" sheetId="11" r:id="rId9"/>
    <sheet name="J08住宅" sheetId="12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xlnm.Print_Area" localSheetId="0">J01投資!$A$1:$K$71</definedName>
    <definedName name="_xlnm.Print_Area" localSheetId="1">J02民土!$A$1:$M$71</definedName>
    <definedName name="_xlnm.Print_Area" localSheetId="2">J03公共!$A$1:$M$73</definedName>
    <definedName name="_xlnm.Print_Area" localSheetId="3">J04A建築主!$A$1:$J$73</definedName>
    <definedName name="_xlnm.Print_Area" localSheetId="4">J04B用途!$A$1:$L$73</definedName>
    <definedName name="_xlnm.Print_Area" localSheetId="5">J04C構造!$A$1:$J$73</definedName>
    <definedName name="_xlnm.Print_Area" localSheetId="6">J05住宅!$A$1:$J$28</definedName>
    <definedName name="_xlnm.Print_Area" localSheetId="8">J07町村!$A$1:$K$146</definedName>
    <definedName name="_xlnm.Print_Area" localSheetId="9">J08住宅!$A$1:$L$73</definedName>
    <definedName name="Print_Area_MI" localSheetId="0">J01投資!$A$1:$K$71</definedName>
    <definedName name="Print_Area_MI" localSheetId="1">J02民土!$A$1:$M$71</definedName>
    <definedName name="Print_Area_MI" localSheetId="2">J03公共!$A$1:$M$73</definedName>
    <definedName name="Print_Area_MI" localSheetId="3">J04A建築主!$A$1:$J$73</definedName>
    <definedName name="Print_Area_MI" localSheetId="4">J04B用途!$A$1:$L$73</definedName>
    <definedName name="Print_Area_MI" localSheetId="5">J04C構造!$A$1:$J$73</definedName>
    <definedName name="Print_Area_MI" localSheetId="6">J05住宅!$A$1:$J$28</definedName>
    <definedName name="Print_Area_MI" localSheetId="7">J06新設!$A$1:$J$47</definedName>
    <definedName name="Print_Area_MI" localSheetId="8">J07町村!$A$1:$K$146</definedName>
    <definedName name="Print_Area_MI" localSheetId="9">J08住宅!$A$1:$L$73</definedName>
  </definedNames>
  <calcPr calcId="145621"/>
</workbook>
</file>

<file path=xl/calcChain.xml><?xml version="1.0" encoding="utf-8"?>
<calcChain xmlns="http://schemas.openxmlformats.org/spreadsheetml/2006/main">
  <c r="G68" i="13" l="1"/>
  <c r="K68" i="13" s="1"/>
  <c r="D68" i="13"/>
  <c r="J68" i="13" s="1"/>
  <c r="C68" i="13"/>
  <c r="G67" i="13"/>
  <c r="K67" i="13" s="1"/>
  <c r="D67" i="13"/>
  <c r="J67" i="13" s="1"/>
  <c r="C67" i="13"/>
  <c r="G66" i="13"/>
  <c r="K66" i="13" s="1"/>
  <c r="D66" i="13"/>
  <c r="J66" i="13" s="1"/>
  <c r="G65" i="13"/>
  <c r="K65" i="13" s="1"/>
  <c r="D65" i="13"/>
  <c r="J65" i="13" s="1"/>
  <c r="C65" i="13"/>
  <c r="K64" i="13"/>
  <c r="J64" i="13"/>
  <c r="G64" i="13"/>
  <c r="D64" i="13"/>
  <c r="C64" i="13"/>
  <c r="G63" i="13"/>
  <c r="K63" i="13" s="1"/>
  <c r="D63" i="13"/>
  <c r="J63" i="13" s="1"/>
  <c r="G62" i="13"/>
  <c r="K62" i="13" s="1"/>
  <c r="D62" i="13"/>
  <c r="J62" i="13" s="1"/>
  <c r="C62" i="13"/>
  <c r="C31" i="13" s="1"/>
  <c r="G61" i="13"/>
  <c r="K61" i="13" s="1"/>
  <c r="D61" i="13"/>
  <c r="J61" i="13" s="1"/>
  <c r="C61" i="13"/>
  <c r="G60" i="13"/>
  <c r="K60" i="13" s="1"/>
  <c r="D60" i="13"/>
  <c r="C60" i="13" s="1"/>
  <c r="C29" i="13" s="1"/>
  <c r="G59" i="13"/>
  <c r="K59" i="13" s="1"/>
  <c r="D59" i="13"/>
  <c r="J59" i="13" s="1"/>
  <c r="C59" i="13"/>
  <c r="K58" i="13"/>
  <c r="G58" i="13"/>
  <c r="D58" i="13"/>
  <c r="J58" i="13" s="1"/>
  <c r="C58" i="13"/>
  <c r="J57" i="13"/>
  <c r="G57" i="13"/>
  <c r="K57" i="13" s="1"/>
  <c r="D57" i="13"/>
  <c r="D55" i="13" s="1"/>
  <c r="I55" i="13"/>
  <c r="H55" i="13"/>
  <c r="G55" i="13"/>
  <c r="F55" i="13"/>
  <c r="E55" i="13"/>
  <c r="G54" i="13"/>
  <c r="K54" i="13" s="1"/>
  <c r="D54" i="13"/>
  <c r="J54" i="13" s="1"/>
  <c r="G53" i="13"/>
  <c r="K53" i="13" s="1"/>
  <c r="D53" i="13"/>
  <c r="J53" i="13" s="1"/>
  <c r="C53" i="13"/>
  <c r="G52" i="13"/>
  <c r="K52" i="13" s="1"/>
  <c r="D52" i="13"/>
  <c r="J52" i="13" s="1"/>
  <c r="C52" i="13"/>
  <c r="G51" i="13"/>
  <c r="K51" i="13" s="1"/>
  <c r="D51" i="13"/>
  <c r="C51" i="13" s="1"/>
  <c r="G50" i="13"/>
  <c r="K50" i="13" s="1"/>
  <c r="D50" i="13"/>
  <c r="J50" i="13" s="1"/>
  <c r="C50" i="13"/>
  <c r="K49" i="13"/>
  <c r="G49" i="13"/>
  <c r="D49" i="13"/>
  <c r="J49" i="13" s="1"/>
  <c r="C49" i="13"/>
  <c r="C18" i="13" s="1"/>
  <c r="J48" i="13"/>
  <c r="G48" i="13"/>
  <c r="K48" i="13" s="1"/>
  <c r="D48" i="13"/>
  <c r="C48" i="13"/>
  <c r="C17" i="13" s="1"/>
  <c r="G47" i="13"/>
  <c r="K47" i="13" s="1"/>
  <c r="D47" i="13"/>
  <c r="J47" i="13" s="1"/>
  <c r="C47" i="13"/>
  <c r="K46" i="13"/>
  <c r="G46" i="13"/>
  <c r="D46" i="13"/>
  <c r="J46" i="13" s="1"/>
  <c r="G45" i="13"/>
  <c r="K45" i="13" s="1"/>
  <c r="D45" i="13"/>
  <c r="G44" i="13"/>
  <c r="K44" i="13" s="1"/>
  <c r="D44" i="13"/>
  <c r="J44" i="13" s="1"/>
  <c r="C44" i="13"/>
  <c r="E37" i="13"/>
  <c r="D37" i="13"/>
  <c r="C37" i="13"/>
  <c r="E36" i="13"/>
  <c r="D36" i="13"/>
  <c r="C36" i="13"/>
  <c r="E35" i="13"/>
  <c r="D35" i="13"/>
  <c r="E34" i="13"/>
  <c r="D34" i="13"/>
  <c r="C34" i="13" s="1"/>
  <c r="E33" i="13"/>
  <c r="D33" i="13"/>
  <c r="C33" i="13"/>
  <c r="E32" i="13"/>
  <c r="D32" i="13"/>
  <c r="E31" i="13"/>
  <c r="D31" i="13"/>
  <c r="E30" i="13"/>
  <c r="D30" i="13" s="1"/>
  <c r="C30" i="13" s="1"/>
  <c r="E29" i="13"/>
  <c r="D29" i="13"/>
  <c r="E28" i="13"/>
  <c r="E24" i="13" s="1"/>
  <c r="D28" i="13"/>
  <c r="C28" i="13"/>
  <c r="E27" i="13"/>
  <c r="D27" i="13" s="1"/>
  <c r="E26" i="13"/>
  <c r="D26" i="13"/>
  <c r="K24" i="13"/>
  <c r="I24" i="13"/>
  <c r="H24" i="13"/>
  <c r="G24" i="13"/>
  <c r="F24" i="13"/>
  <c r="E23" i="13"/>
  <c r="D23" i="13"/>
  <c r="E22" i="13"/>
  <c r="D22" i="13"/>
  <c r="C22" i="13"/>
  <c r="E21" i="13"/>
  <c r="D21" i="13"/>
  <c r="C21" i="13" s="1"/>
  <c r="E20" i="13"/>
  <c r="D20" i="13"/>
  <c r="E19" i="13"/>
  <c r="D19" i="13"/>
  <c r="C19" i="13"/>
  <c r="E18" i="13"/>
  <c r="D18" i="13"/>
  <c r="E17" i="13"/>
  <c r="D17" i="13"/>
  <c r="E16" i="13"/>
  <c r="D16" i="13" s="1"/>
  <c r="C16" i="13" s="1"/>
  <c r="E15" i="13"/>
  <c r="D15" i="13"/>
  <c r="E14" i="13"/>
  <c r="J45" i="13" s="1"/>
  <c r="D14" i="13"/>
  <c r="E13" i="13"/>
  <c r="D13" i="13" s="1"/>
  <c r="C13" i="13" s="1"/>
  <c r="D69" i="12"/>
  <c r="C69" i="12"/>
  <c r="D68" i="12"/>
  <c r="C68" i="12"/>
  <c r="D67" i="12"/>
  <c r="C67" i="12"/>
  <c r="D66" i="12"/>
  <c r="C66" i="12"/>
  <c r="D65" i="12"/>
  <c r="C65" i="12"/>
  <c r="D64" i="12"/>
  <c r="C64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3" i="12"/>
  <c r="C43" i="12"/>
  <c r="D42" i="12"/>
  <c r="C42" i="12"/>
  <c r="D41" i="12"/>
  <c r="C41" i="12"/>
  <c r="D40" i="12"/>
  <c r="C40" i="12"/>
  <c r="D39" i="12"/>
  <c r="C39" i="12"/>
  <c r="D37" i="12"/>
  <c r="C37" i="12"/>
  <c r="D36" i="12"/>
  <c r="C36" i="12"/>
  <c r="D35" i="12"/>
  <c r="C35" i="12"/>
  <c r="D34" i="12"/>
  <c r="C34" i="12"/>
  <c r="D33" i="12"/>
  <c r="C33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1" i="12"/>
  <c r="C21" i="12"/>
  <c r="D20" i="12"/>
  <c r="C20" i="12"/>
  <c r="C13" i="12" s="1"/>
  <c r="D19" i="12"/>
  <c r="C19" i="12"/>
  <c r="D18" i="12"/>
  <c r="C18" i="12"/>
  <c r="D17" i="12"/>
  <c r="C17" i="12"/>
  <c r="D16" i="12"/>
  <c r="C16" i="12"/>
  <c r="D15" i="12"/>
  <c r="C15" i="12"/>
  <c r="L13" i="12"/>
  <c r="K13" i="12"/>
  <c r="J13" i="12"/>
  <c r="I13" i="12"/>
  <c r="H13" i="12"/>
  <c r="G13" i="12"/>
  <c r="F13" i="12"/>
  <c r="E13" i="12"/>
  <c r="D13" i="12"/>
  <c r="K86" i="11"/>
  <c r="J86" i="11"/>
  <c r="I86" i="11"/>
  <c r="H86" i="11"/>
  <c r="G86" i="11"/>
  <c r="F86" i="11"/>
  <c r="E86" i="11"/>
  <c r="D86" i="11"/>
  <c r="C86" i="11"/>
  <c r="D70" i="11"/>
  <c r="C70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4" i="11"/>
  <c r="C54" i="11"/>
  <c r="D53" i="11"/>
  <c r="C53" i="11"/>
  <c r="D52" i="11"/>
  <c r="C52" i="11"/>
  <c r="D51" i="11"/>
  <c r="C51" i="11"/>
  <c r="D50" i="11"/>
  <c r="C50" i="11"/>
  <c r="D49" i="11"/>
  <c r="C49" i="11"/>
  <c r="D48" i="11"/>
  <c r="C48" i="11"/>
  <c r="D47" i="11"/>
  <c r="C47" i="11"/>
  <c r="D46" i="11"/>
  <c r="C46" i="11"/>
  <c r="D45" i="11"/>
  <c r="C45" i="11"/>
  <c r="D43" i="11"/>
  <c r="C43" i="11"/>
  <c r="D42" i="11"/>
  <c r="C42" i="11"/>
  <c r="D41" i="11"/>
  <c r="C41" i="11"/>
  <c r="D40" i="11"/>
  <c r="C40" i="11"/>
  <c r="D39" i="11"/>
  <c r="C39" i="11"/>
  <c r="D37" i="11"/>
  <c r="C37" i="11"/>
  <c r="D36" i="11"/>
  <c r="C36" i="11"/>
  <c r="D35" i="11"/>
  <c r="C35" i="11"/>
  <c r="D34" i="11"/>
  <c r="C34" i="11"/>
  <c r="D33" i="11"/>
  <c r="C33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D13" i="11" s="1"/>
  <c r="C15" i="11"/>
  <c r="C13" i="11" s="1"/>
  <c r="K13" i="11"/>
  <c r="J13" i="11"/>
  <c r="I13" i="11"/>
  <c r="H13" i="11"/>
  <c r="G13" i="11"/>
  <c r="F13" i="11"/>
  <c r="E13" i="11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J105" i="10"/>
  <c r="I105" i="10"/>
  <c r="H105" i="10"/>
  <c r="G105" i="10"/>
  <c r="F105" i="10"/>
  <c r="E105" i="10"/>
  <c r="D105" i="10"/>
  <c r="C105" i="10"/>
  <c r="C104" i="10"/>
  <c r="C103" i="10"/>
  <c r="C102" i="10"/>
  <c r="C101" i="10"/>
  <c r="C100" i="10"/>
  <c r="J98" i="10"/>
  <c r="I98" i="10"/>
  <c r="G98" i="10"/>
  <c r="C98" i="10"/>
  <c r="J97" i="10"/>
  <c r="I97" i="10"/>
  <c r="G97" i="10"/>
  <c r="C97" i="10"/>
  <c r="J96" i="10"/>
  <c r="I96" i="10"/>
  <c r="G96" i="10"/>
  <c r="C96" i="10"/>
  <c r="C95" i="10"/>
  <c r="D78" i="10"/>
  <c r="C78" i="10"/>
  <c r="D77" i="10"/>
  <c r="C77" i="10"/>
  <c r="D76" i="10"/>
  <c r="C76" i="10"/>
  <c r="D75" i="10"/>
  <c r="C75" i="10"/>
  <c r="D74" i="10"/>
  <c r="C74" i="10"/>
  <c r="D73" i="10"/>
  <c r="C73" i="10"/>
  <c r="D72" i="10"/>
  <c r="C72" i="10"/>
  <c r="D71" i="10"/>
  <c r="C71" i="10"/>
  <c r="D70" i="10"/>
  <c r="C70" i="10"/>
  <c r="D69" i="10"/>
  <c r="C69" i="10"/>
  <c r="D68" i="10"/>
  <c r="C68" i="10"/>
  <c r="D67" i="10"/>
  <c r="C67" i="10"/>
  <c r="L65" i="10"/>
  <c r="K65" i="10"/>
  <c r="J65" i="10"/>
  <c r="D65" i="10" s="1"/>
  <c r="I65" i="10"/>
  <c r="C65" i="10" s="1"/>
  <c r="H65" i="10"/>
  <c r="G65" i="10"/>
  <c r="F65" i="10"/>
  <c r="E65" i="10"/>
  <c r="D64" i="10"/>
  <c r="C64" i="10"/>
  <c r="D63" i="10"/>
  <c r="C63" i="10"/>
  <c r="D62" i="10"/>
  <c r="C62" i="10"/>
  <c r="D61" i="10"/>
  <c r="C61" i="10"/>
  <c r="D60" i="10"/>
  <c r="C60" i="10"/>
  <c r="D58" i="10"/>
  <c r="C58" i="10"/>
  <c r="D57" i="10"/>
  <c r="C57" i="10"/>
  <c r="D56" i="10"/>
  <c r="C56" i="10"/>
  <c r="D55" i="10"/>
  <c r="C55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J56" i="8"/>
  <c r="I56" i="8"/>
  <c r="H56" i="8"/>
  <c r="G56" i="8"/>
  <c r="F56" i="8"/>
  <c r="E56" i="8"/>
  <c r="D56" i="8"/>
  <c r="C56" i="8"/>
  <c r="E39" i="8"/>
  <c r="D39" i="8"/>
  <c r="E38" i="8"/>
  <c r="D38" i="8"/>
  <c r="E37" i="8"/>
  <c r="D37" i="8"/>
  <c r="E36" i="8"/>
  <c r="D36" i="8"/>
  <c r="E35" i="8"/>
  <c r="D35" i="8"/>
  <c r="E34" i="8"/>
  <c r="D34" i="8"/>
  <c r="E32" i="8"/>
  <c r="E25" i="8" s="1"/>
  <c r="D32" i="8"/>
  <c r="D25" i="8" s="1"/>
  <c r="E31" i="8"/>
  <c r="D31" i="8"/>
  <c r="E30" i="8"/>
  <c r="D30" i="8"/>
  <c r="E29" i="8"/>
  <c r="D29" i="8"/>
  <c r="E28" i="8"/>
  <c r="D28" i="8"/>
  <c r="E27" i="8"/>
  <c r="D27" i="8"/>
  <c r="I25" i="8"/>
  <c r="H25" i="8"/>
  <c r="G25" i="8"/>
  <c r="F25" i="8"/>
  <c r="C25" i="8"/>
  <c r="E24" i="8"/>
  <c r="D24" i="8"/>
  <c r="E23" i="8"/>
  <c r="D23" i="8"/>
  <c r="E22" i="8"/>
  <c r="D22" i="8"/>
  <c r="E21" i="8"/>
  <c r="D21" i="8"/>
  <c r="E20" i="8"/>
  <c r="D20" i="8"/>
  <c r="E19" i="8"/>
  <c r="D19" i="8"/>
  <c r="E17" i="8"/>
  <c r="D17" i="8"/>
  <c r="E16" i="8"/>
  <c r="D16" i="8"/>
  <c r="E15" i="8"/>
  <c r="D15" i="8"/>
  <c r="E14" i="8"/>
  <c r="D14" i="8"/>
  <c r="L56" i="7"/>
  <c r="K56" i="7"/>
  <c r="J56" i="7"/>
  <c r="I56" i="7"/>
  <c r="H56" i="7"/>
  <c r="G56" i="7"/>
  <c r="F56" i="7"/>
  <c r="E56" i="7"/>
  <c r="D56" i="7"/>
  <c r="C56" i="7"/>
  <c r="D39" i="7"/>
  <c r="C39" i="7"/>
  <c r="D38" i="7"/>
  <c r="C38" i="7"/>
  <c r="D37" i="7"/>
  <c r="C37" i="7"/>
  <c r="D36" i="7"/>
  <c r="C36" i="7"/>
  <c r="D35" i="7"/>
  <c r="C35" i="7"/>
  <c r="D34" i="7"/>
  <c r="C34" i="7"/>
  <c r="D32" i="7"/>
  <c r="C32" i="7"/>
  <c r="D31" i="7"/>
  <c r="C31" i="7"/>
  <c r="D30" i="7"/>
  <c r="C30" i="7"/>
  <c r="D29" i="7"/>
  <c r="C29" i="7"/>
  <c r="D28" i="7"/>
  <c r="C28" i="7"/>
  <c r="D27" i="7"/>
  <c r="C27" i="7"/>
  <c r="L25" i="7"/>
  <c r="K25" i="7"/>
  <c r="J25" i="7"/>
  <c r="I25" i="7"/>
  <c r="H25" i="7"/>
  <c r="G25" i="7"/>
  <c r="F25" i="7"/>
  <c r="E25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7" i="7"/>
  <c r="C17" i="7"/>
  <c r="D16" i="7"/>
  <c r="C16" i="7"/>
  <c r="D15" i="7"/>
  <c r="C15" i="7"/>
  <c r="D14" i="7"/>
  <c r="C14" i="7"/>
  <c r="J56" i="6"/>
  <c r="I56" i="6"/>
  <c r="H56" i="6"/>
  <c r="G56" i="6"/>
  <c r="F56" i="6"/>
  <c r="E56" i="6"/>
  <c r="D56" i="6"/>
  <c r="C56" i="6"/>
  <c r="E39" i="6"/>
  <c r="D39" i="6"/>
  <c r="E38" i="6"/>
  <c r="D38" i="6"/>
  <c r="E37" i="6"/>
  <c r="D37" i="6"/>
  <c r="E36" i="6"/>
  <c r="D36" i="6"/>
  <c r="E35" i="6"/>
  <c r="D35" i="6"/>
  <c r="E34" i="6"/>
  <c r="D34" i="6"/>
  <c r="E32" i="6"/>
  <c r="E25" i="6" s="1"/>
  <c r="D32" i="6"/>
  <c r="D25" i="6" s="1"/>
  <c r="E31" i="6"/>
  <c r="D31" i="6"/>
  <c r="E30" i="6"/>
  <c r="D30" i="6"/>
  <c r="E29" i="6"/>
  <c r="D29" i="6"/>
  <c r="E28" i="6"/>
  <c r="D28" i="6"/>
  <c r="E27" i="6"/>
  <c r="D27" i="6"/>
  <c r="I25" i="6"/>
  <c r="H25" i="6"/>
  <c r="G25" i="6"/>
  <c r="F25" i="6"/>
  <c r="C25" i="6"/>
  <c r="E24" i="6"/>
  <c r="D24" i="6"/>
  <c r="E23" i="6"/>
  <c r="D23" i="6"/>
  <c r="E22" i="6"/>
  <c r="D22" i="6"/>
  <c r="E21" i="6"/>
  <c r="D21" i="6"/>
  <c r="E20" i="6"/>
  <c r="D20" i="6"/>
  <c r="E19" i="6"/>
  <c r="D19" i="6"/>
  <c r="E17" i="6"/>
  <c r="D17" i="6"/>
  <c r="E16" i="6"/>
  <c r="D16" i="6"/>
  <c r="E15" i="6"/>
  <c r="D15" i="6"/>
  <c r="E14" i="6"/>
  <c r="D14" i="6"/>
  <c r="J70" i="5"/>
  <c r="J69" i="5"/>
  <c r="J68" i="5"/>
  <c r="J67" i="5"/>
  <c r="J66" i="5"/>
  <c r="J65" i="5"/>
  <c r="C46" i="5" s="1"/>
  <c r="J64" i="5"/>
  <c r="J63" i="5"/>
  <c r="C44" i="5" s="1"/>
  <c r="J62" i="5"/>
  <c r="J61" i="5"/>
  <c r="J60" i="5"/>
  <c r="J59" i="5"/>
  <c r="J58" i="5"/>
  <c r="D51" i="5"/>
  <c r="C51" i="5" s="1"/>
  <c r="D50" i="5"/>
  <c r="C50" i="5"/>
  <c r="D49" i="5"/>
  <c r="C49" i="5"/>
  <c r="D48" i="5"/>
  <c r="C48" i="5"/>
  <c r="D47" i="5"/>
  <c r="C47" i="5" s="1"/>
  <c r="D46" i="5"/>
  <c r="D45" i="5"/>
  <c r="C45" i="5" s="1"/>
  <c r="D44" i="5"/>
  <c r="D43" i="5"/>
  <c r="C43" i="5" s="1"/>
  <c r="D42" i="5"/>
  <c r="C42" i="5" s="1"/>
  <c r="D41" i="5"/>
  <c r="C41" i="5" s="1"/>
  <c r="D40" i="5"/>
  <c r="C16" i="5" s="1"/>
  <c r="C40" i="5"/>
  <c r="D39" i="5"/>
  <c r="C15" i="5" s="1"/>
  <c r="C39" i="5"/>
  <c r="C27" i="5"/>
  <c r="C26" i="5"/>
  <c r="C25" i="5"/>
  <c r="C24" i="5"/>
  <c r="C23" i="5"/>
  <c r="C22" i="5"/>
  <c r="C21" i="5"/>
  <c r="C20" i="5"/>
  <c r="C19" i="5"/>
  <c r="C18" i="5"/>
  <c r="C68" i="4"/>
  <c r="C67" i="4"/>
  <c r="C66" i="4"/>
  <c r="C64" i="4"/>
  <c r="C63" i="4"/>
  <c r="C62" i="4"/>
  <c r="C61" i="4"/>
  <c r="C59" i="4"/>
  <c r="C58" i="4"/>
  <c r="C57" i="4"/>
  <c r="C56" i="4"/>
  <c r="C54" i="4"/>
  <c r="C53" i="4"/>
  <c r="C52" i="4"/>
  <c r="C51" i="4"/>
  <c r="C38" i="4"/>
  <c r="C37" i="4"/>
  <c r="C36" i="4"/>
  <c r="C34" i="4"/>
  <c r="C33" i="4"/>
  <c r="K55" i="13" l="1"/>
  <c r="C20" i="13"/>
  <c r="C27" i="13"/>
  <c r="D24" i="13"/>
  <c r="C57" i="13"/>
  <c r="C66" i="13"/>
  <c r="C35" i="13" s="1"/>
  <c r="C45" i="13"/>
  <c r="C14" i="13" s="1"/>
  <c r="C54" i="13"/>
  <c r="C23" i="13" s="1"/>
  <c r="C63" i="13"/>
  <c r="C32" i="13" s="1"/>
  <c r="C46" i="13"/>
  <c r="C15" i="13" s="1"/>
  <c r="J51" i="13"/>
  <c r="J60" i="13"/>
  <c r="J55" i="13" s="1"/>
  <c r="C17" i="5"/>
  <c r="C26" i="13" l="1"/>
  <c r="C24" i="13" s="1"/>
  <c r="C55" i="13"/>
</calcChain>
</file>

<file path=xl/sharedStrings.xml><?xml version="1.0" encoding="utf-8"?>
<sst xmlns="http://schemas.openxmlformats.org/spreadsheetml/2006/main" count="1769" uniqueCount="388">
  <si>
    <t>Ｊ-02 民間土木 投資額(出来高工事費)</t>
  </si>
  <si>
    <t xml:space="preserve">  「建設総合統計」は，公共工事着工統計，建築着工統計及び民間土木工事</t>
  </si>
  <si>
    <t>着工統計の調査票を用いて，工事１件ごとに着工ベ－スから出来高ベ－スに</t>
  </si>
  <si>
    <t>換算し，修正（統計のもれ修正と工事額ベ－スから投資額ベ－スへの修正等）</t>
  </si>
  <si>
    <t>を行い，月別・都道府県別・発注者別・工事 種類別等の出来高及び未消化工</t>
  </si>
  <si>
    <t>事高を推計したものである。</t>
  </si>
  <si>
    <t>Ａ．発注者別民間土木工事費(出来高ﾍﾞ-ｽ)</t>
  </si>
  <si>
    <t xml:space="preserve">    単位：億円</t>
  </si>
  <si>
    <t xml:space="preserve">  民間</t>
  </si>
  <si>
    <t xml:space="preserve">  土木</t>
  </si>
  <si>
    <t xml:space="preserve">  農林</t>
  </si>
  <si>
    <t xml:space="preserve"> 製造業</t>
  </si>
  <si>
    <t xml:space="preserve"> 建設業</t>
  </si>
  <si>
    <t>電気業</t>
    <phoneticPr fontId="4"/>
  </si>
  <si>
    <t>運輸業</t>
    <phoneticPr fontId="4"/>
  </si>
  <si>
    <t>不動産業</t>
    <phoneticPr fontId="4"/>
  </si>
  <si>
    <t xml:space="preserve"> 卸売・</t>
  </si>
  <si>
    <t>ｻ-ﾋﾞｽ業</t>
    <phoneticPr fontId="4"/>
  </si>
  <si>
    <t>その他</t>
    <phoneticPr fontId="4"/>
  </si>
  <si>
    <t xml:space="preserve">  投資額</t>
  </si>
  <si>
    <t xml:space="preserve">  漁業</t>
  </si>
  <si>
    <t xml:space="preserve"> ･鉱業</t>
  </si>
  <si>
    <t>ガス業</t>
    <phoneticPr fontId="4"/>
  </si>
  <si>
    <t>通信業</t>
    <phoneticPr fontId="4"/>
  </si>
  <si>
    <t xml:space="preserve"> 小売業</t>
  </si>
  <si>
    <t xml:space="preserve">   └──┬─┘</t>
    <phoneticPr fontId="4"/>
  </si>
  <si>
    <t>昭和60年度 1985</t>
  </si>
  <si>
    <t>･･･</t>
  </si>
  <si>
    <t>　　61     1986</t>
  </si>
  <si>
    <t>　　62　   1987</t>
  </si>
  <si>
    <t>　　63   　1988</t>
  </si>
  <si>
    <t>平成元　   1989</t>
  </si>
  <si>
    <t>　　 2   　1990</t>
  </si>
  <si>
    <t xml:space="preserve">         89</t>
  </si>
  <si>
    <t>　　 3　   1991</t>
  </si>
  <si>
    <t xml:space="preserve">        142</t>
  </si>
  <si>
    <t>　　 4　   1992</t>
  </si>
  <si>
    <t xml:space="preserve">        110</t>
  </si>
  <si>
    <t>　　 5　   1993</t>
  </si>
  <si>
    <t xml:space="preserve">        168</t>
  </si>
  <si>
    <t>　　 6　   1994</t>
  </si>
  <si>
    <t xml:space="preserve">        475</t>
  </si>
  <si>
    <t>　　 7　   1995</t>
  </si>
  <si>
    <t>　　 8　   1996</t>
  </si>
  <si>
    <t>　　 9　   1997</t>
  </si>
  <si>
    <t>　　10　   1998</t>
  </si>
  <si>
    <t>　　11　  1999</t>
    <phoneticPr fontId="4"/>
  </si>
  <si>
    <t>資料：建設省 調査情報課「建設総合統計年度報」</t>
  </si>
  <si>
    <t>Ｂ．工事種類別民間土木工事費(出来高ﾍﾞ-ｽ)</t>
  </si>
  <si>
    <t xml:space="preserve">    単位：億円</t>
    <phoneticPr fontId="4"/>
  </si>
  <si>
    <t xml:space="preserve"> えん堤</t>
  </si>
  <si>
    <t>構内環</t>
  </si>
  <si>
    <t xml:space="preserve"> ･水力</t>
  </si>
  <si>
    <t xml:space="preserve">  鉄 道</t>
  </si>
  <si>
    <t xml:space="preserve">  土地</t>
  </si>
  <si>
    <t xml:space="preserve"> 埠頭･</t>
  </si>
  <si>
    <t xml:space="preserve"> 道 路</t>
  </si>
  <si>
    <t xml:space="preserve"> 送配電</t>
  </si>
  <si>
    <t xml:space="preserve"> 管工事</t>
  </si>
  <si>
    <t xml:space="preserve"> ｺﾞﾙﾌ場</t>
  </si>
  <si>
    <t>境整備</t>
  </si>
  <si>
    <t>その他</t>
  </si>
  <si>
    <t xml:space="preserve">  発電</t>
  </si>
  <si>
    <t xml:space="preserve">  造成</t>
  </si>
  <si>
    <t xml:space="preserve"> 港湾</t>
  </si>
  <si>
    <t xml:space="preserve"> 線路等</t>
  </si>
  <si>
    <t xml:space="preserve"> 建設</t>
  </si>
  <si>
    <t xml:space="preserve"> 工事</t>
    <phoneticPr fontId="4"/>
  </si>
  <si>
    <t>Ｊ-03 公共建設投資額(出来高工事費)</t>
  </si>
  <si>
    <t>調査の説明は，J-02 民間土木投資額を参照。</t>
    <phoneticPr fontId="4"/>
  </si>
  <si>
    <t>Ａ．発注者別公共建設投資額(出来高ﾍﾞ-ｽ)</t>
  </si>
  <si>
    <t xml:space="preserve">      単位：億円</t>
    <phoneticPr fontId="4"/>
  </si>
  <si>
    <t xml:space="preserve">  公共</t>
  </si>
  <si>
    <t xml:space="preserve">  投資計</t>
  </si>
  <si>
    <t xml:space="preserve">   国</t>
  </si>
  <si>
    <t xml:space="preserve"> 公団・</t>
  </si>
  <si>
    <t xml:space="preserve"> 政府企業</t>
  </si>
  <si>
    <t xml:space="preserve">   県</t>
  </si>
  <si>
    <t xml:space="preserve"> 県内</t>
  </si>
  <si>
    <t>県内地方</t>
  </si>
  <si>
    <t xml:space="preserve"> その他</t>
  </si>
  <si>
    <t xml:space="preserve"> 事業団</t>
  </si>
  <si>
    <t xml:space="preserve"> 市町村</t>
  </si>
  <si>
    <t>公営企業</t>
  </si>
  <si>
    <t>昭和62年度 1987</t>
  </si>
  <si>
    <t>　　63  　 1988</t>
  </si>
  <si>
    <t>　　11　   1999</t>
  </si>
  <si>
    <t>Ｂ．工事種類別公共建設投資額(出来高ﾍﾞ-ｽ)</t>
  </si>
  <si>
    <t xml:space="preserve">       単位：億円</t>
    <phoneticPr fontId="4"/>
  </si>
  <si>
    <t xml:space="preserve"> 土木計</t>
  </si>
  <si>
    <t xml:space="preserve">  治山</t>
  </si>
  <si>
    <t xml:space="preserve">   農林</t>
  </si>
  <si>
    <t xml:space="preserve">  港湾</t>
  </si>
  <si>
    <t xml:space="preserve">  災害</t>
  </si>
  <si>
    <t xml:space="preserve">  治水</t>
  </si>
  <si>
    <t xml:space="preserve">   水産</t>
  </si>
  <si>
    <t xml:space="preserve">  道 路</t>
  </si>
  <si>
    <t xml:space="preserve">  空港</t>
  </si>
  <si>
    <t xml:space="preserve"> 下水道</t>
  </si>
  <si>
    <t xml:space="preserve"> 公 園</t>
  </si>
  <si>
    <t xml:space="preserve">  復旧</t>
  </si>
  <si>
    <t xml:space="preserve">     ├──┘</t>
    <phoneticPr fontId="4"/>
  </si>
  <si>
    <t>土木（続き）</t>
  </si>
  <si>
    <t xml:space="preserve">   鉄道</t>
  </si>
  <si>
    <t xml:space="preserve">  電気・</t>
  </si>
  <si>
    <t xml:space="preserve"> 上･工業</t>
  </si>
  <si>
    <t xml:space="preserve">  維持</t>
  </si>
  <si>
    <t xml:space="preserve">  機械</t>
  </si>
  <si>
    <t xml:space="preserve"> 建築計</t>
  </si>
  <si>
    <t xml:space="preserve">   軌道</t>
  </si>
  <si>
    <t xml:space="preserve">  郵政</t>
  </si>
  <si>
    <t xml:space="preserve">  ガス</t>
  </si>
  <si>
    <t xml:space="preserve"> 用水道</t>
  </si>
  <si>
    <t xml:space="preserve">  修繕</t>
  </si>
  <si>
    <t xml:space="preserve">  設置</t>
  </si>
  <si>
    <t xml:space="preserve"> 居住用</t>
  </si>
  <si>
    <t>－</t>
    <phoneticPr fontId="4"/>
  </si>
  <si>
    <t>Ｊ-04 着工建築物</t>
  </si>
  <si>
    <t xml:space="preserve">      着工建築物とは，新築，増築または改築の床面積が10㎡を超える建築物。</t>
  </si>
  <si>
    <t>Ａ．建築主別 着工建築物</t>
  </si>
  <si>
    <t>　総  数</t>
  </si>
  <si>
    <t xml:space="preserve">         国</t>
  </si>
  <si>
    <t>　　　 　県</t>
  </si>
  <si>
    <t xml:space="preserve">   工事費</t>
  </si>
  <si>
    <t xml:space="preserve">  建築物数</t>
  </si>
  <si>
    <t xml:space="preserve">  床面積計</t>
  </si>
  <si>
    <t xml:space="preserve">   予定額</t>
  </si>
  <si>
    <t xml:space="preserve"> 床面積計</t>
  </si>
  <si>
    <t>むね数</t>
  </si>
  <si>
    <t>千㎡</t>
  </si>
  <si>
    <t>百万円</t>
  </si>
  <si>
    <t>昭和50年1975</t>
  </si>
  <si>
    <t>　　55　1980</t>
  </si>
  <si>
    <t>　　60　1985</t>
  </si>
  <si>
    <t>平成 2  1990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</si>
  <si>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</si>
  <si>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</si>
  <si>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</si>
  <si>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</si>
  <si>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</si>
  <si>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</si>
  <si>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</si>
  <si>
    <t xml:space="preserve"> 1999年  1月</t>
  </si>
  <si>
    <t xml:space="preserve">         2</t>
  </si>
  <si>
    <t xml:space="preserve">         3</t>
  </si>
  <si>
    <t xml:space="preserve">         4</t>
  </si>
  <si>
    <t xml:space="preserve">         5</t>
  </si>
  <si>
    <t>－</t>
    <phoneticPr fontId="4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</si>
  <si>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</si>
  <si>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</si>
  <si>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</si>
  <si>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</si>
  <si>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</si>
  <si>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</si>
  <si>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</si>
  <si>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市町村</t>
  </si>
  <si>
    <t>　　   　会社</t>
  </si>
  <si>
    <t xml:space="preserve">    会社でない団体</t>
  </si>
  <si>
    <t>　　   　個人</t>
  </si>
  <si>
    <t xml:space="preserve">  工事費</t>
  </si>
  <si>
    <t xml:space="preserve">  予定額</t>
  </si>
  <si>
    <t>資料：建設省 建設統計月報「建築着工統計調査」</t>
  </si>
  <si>
    <t xml:space="preserve">      着工建築物とは，新築，増築，または改築の床面積が10㎡を超える建築物。</t>
  </si>
  <si>
    <t>Ｂ．用途別 着工建築物</t>
  </si>
  <si>
    <t>　 　 総  数</t>
  </si>
  <si>
    <t xml:space="preserve">     居住専用</t>
  </si>
  <si>
    <t xml:space="preserve">  居住産業併用</t>
  </si>
  <si>
    <t>　農林水産業用</t>
  </si>
  <si>
    <t>　　鉱工業用</t>
  </si>
  <si>
    <t xml:space="preserve"> 工事費</t>
  </si>
  <si>
    <t>床面積計</t>
  </si>
  <si>
    <t xml:space="preserve"> 床面積</t>
  </si>
  <si>
    <t>床面積</t>
  </si>
  <si>
    <t xml:space="preserve"> 予定額</t>
  </si>
  <si>
    <t>1999年 1月</t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</si>
  <si>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</si>
  <si>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</si>
  <si>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</si>
  <si>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</si>
  <si>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</si>
  <si>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</si>
  <si>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</si>
  <si>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</si>
  <si>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</si>
  <si>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</si>
  <si>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</si>
  <si>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　　  商業用</t>
  </si>
  <si>
    <t>　  公益事業用</t>
  </si>
  <si>
    <t>　サ－ビス業用</t>
  </si>
  <si>
    <t>　公務・文教用</t>
  </si>
  <si>
    <t>　 　その他</t>
  </si>
  <si>
    <t>－</t>
  </si>
  <si>
    <t>Ｃ．構造別 着工建築物</t>
  </si>
  <si>
    <t xml:space="preserve">  総  数</t>
  </si>
  <si>
    <t>　　　  木  造</t>
  </si>
  <si>
    <t xml:space="preserve"> 　鉄骨鉄筋ｺﾝｸﾘ-ﾄ造</t>
  </si>
  <si>
    <t>工事費</t>
  </si>
  <si>
    <t>建築物数</t>
  </si>
  <si>
    <t>予定額</t>
  </si>
  <si>
    <t>　　60  1985</t>
  </si>
  <si>
    <t xml:space="preserve">    鉄筋ｺﾝｸﾘ-ﾄ造</t>
  </si>
  <si>
    <t>　  　 鉄骨造</t>
  </si>
  <si>
    <t xml:space="preserve">    ｺﾝｸﾘ-ﾄﾌﾞﾛｯｸ造</t>
  </si>
  <si>
    <t>　　　 その他</t>
  </si>
  <si>
    <t>Ｊ-05 工事別 着工住宅</t>
  </si>
  <si>
    <t xml:space="preserve">  新築，増築または改築の床面積が10㎡を超える住宅。｢新設住宅｣と</t>
  </si>
  <si>
    <t>は，住宅の新築，増築または改築により新たに戸が造られた住宅。</t>
  </si>
  <si>
    <t xml:space="preserve">         新  設  住  宅</t>
  </si>
  <si>
    <t>そ  の  他</t>
  </si>
  <si>
    <t xml:space="preserve">   年次</t>
  </si>
  <si>
    <t xml:space="preserve">   床面積</t>
  </si>
  <si>
    <t xml:space="preserve">   総数</t>
  </si>
  <si>
    <t>新築</t>
  </si>
  <si>
    <t>増築</t>
  </si>
  <si>
    <t>改築</t>
  </si>
  <si>
    <t xml:space="preserve">   の合計</t>
  </si>
  <si>
    <t xml:space="preserve">    総数</t>
  </si>
  <si>
    <t xml:space="preserve"> 増築</t>
  </si>
  <si>
    <t xml:space="preserve"> 改築</t>
  </si>
  <si>
    <t>戸</t>
  </si>
  <si>
    <t>㎡</t>
  </si>
  <si>
    <t>件</t>
  </si>
  <si>
    <t>昭和61年1986</t>
  </si>
  <si>
    <t>　　62　1987</t>
  </si>
  <si>
    <t>　　63  1988</t>
  </si>
  <si>
    <t>平成元  1989</t>
  </si>
  <si>
    <t>　　 2  1990</t>
  </si>
  <si>
    <t>　　 3　1991</t>
  </si>
  <si>
    <t>　　 4　1992</t>
  </si>
  <si>
    <t>Ｊ-06 着工 新設住宅</t>
  </si>
  <si>
    <t>Ａ．資金別  着工新設住宅</t>
  </si>
  <si>
    <t>単位：戸</t>
  </si>
  <si>
    <t xml:space="preserve">  持  家</t>
  </si>
  <si>
    <t xml:space="preserve">        貸  家</t>
  </si>
  <si>
    <t xml:space="preserve"> 住宅</t>
  </si>
  <si>
    <t xml:space="preserve">  住宅</t>
  </si>
  <si>
    <t>住宅･都市</t>
  </si>
  <si>
    <t xml:space="preserve">  民間資金</t>
  </si>
  <si>
    <t xml:space="preserve"> 金融公庫</t>
  </si>
  <si>
    <t xml:space="preserve">  その他</t>
  </si>
  <si>
    <t xml:space="preserve">  公営住宅</t>
  </si>
  <si>
    <t xml:space="preserve">  金融公庫</t>
  </si>
  <si>
    <t xml:space="preserve"> 整備公団</t>
  </si>
  <si>
    <t xml:space="preserve">    貸家</t>
  </si>
  <si>
    <t xml:space="preserve"> 給与住宅</t>
  </si>
  <si>
    <t>　　　 分譲住宅</t>
  </si>
  <si>
    <t xml:space="preserve"> 住宅･都市</t>
  </si>
  <si>
    <t xml:space="preserve">   その他</t>
  </si>
  <si>
    <t>Ｂ．利用関係別 着工新設住宅</t>
  </si>
  <si>
    <t xml:space="preserve">       総  数</t>
  </si>
  <si>
    <t xml:space="preserve">     持  家</t>
  </si>
  <si>
    <t xml:space="preserve">     貸  家</t>
  </si>
  <si>
    <t xml:space="preserve">    給与住宅</t>
  </si>
  <si>
    <t xml:space="preserve">    分譲住宅</t>
  </si>
  <si>
    <t xml:space="preserve">   戸数</t>
  </si>
  <si>
    <t xml:space="preserve">  戸数</t>
  </si>
  <si>
    <t xml:space="preserve">  床面積</t>
  </si>
  <si>
    <t xml:space="preserve"> 戸数</t>
  </si>
  <si>
    <t>Ｃ．建て方，構造別 着工新設住宅</t>
  </si>
  <si>
    <t xml:space="preserve">          (建て方別)</t>
  </si>
  <si>
    <t xml:space="preserve">   (構造別)</t>
  </si>
  <si>
    <t xml:space="preserve">  総 数</t>
  </si>
  <si>
    <t xml:space="preserve"> 鉄骨鉄筋</t>
  </si>
  <si>
    <t xml:space="preserve"> 鉄筋ｺﾝ</t>
  </si>
  <si>
    <t xml:space="preserve"> ｺﾝｸﾘ-ﾄ</t>
  </si>
  <si>
    <t xml:space="preserve">   一戸建</t>
  </si>
  <si>
    <t xml:space="preserve"> 長屋建</t>
  </si>
  <si>
    <t xml:space="preserve">  共  同</t>
  </si>
  <si>
    <t xml:space="preserve"> 木造</t>
  </si>
  <si>
    <t xml:space="preserve"> ｺﾝｸﾘ-ﾄ造</t>
  </si>
  <si>
    <t xml:space="preserve"> ｸﾘ-ﾄ造</t>
  </si>
  <si>
    <t xml:space="preserve"> 鉄骨造</t>
  </si>
  <si>
    <t>ﾌﾞﾛｯｸ造</t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</si>
  <si>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└ 9,685 ┘ 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</si>
  <si>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└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,</t>
    </r>
    <r>
      <rPr>
        <sz val="11"/>
        <color theme="1"/>
        <rFont val="ＭＳ Ｐゴシック"/>
        <family val="2"/>
        <charset val="128"/>
        <scheme val="minor"/>
      </rPr>
      <t>278</t>
    </r>
    <r>
      <rPr>
        <sz val="14"/>
        <rFont val="ＭＳ 明朝"/>
        <family val="1"/>
        <charset val="128"/>
      </rPr>
      <t xml:space="preserve"> ┘ 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</si>
  <si>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└ 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,</t>
    </r>
    <r>
      <rPr>
        <sz val="11"/>
        <color theme="1"/>
        <rFont val="ＭＳ Ｐゴシック"/>
        <family val="2"/>
        <charset val="128"/>
        <scheme val="minor"/>
      </rPr>
      <t>145</t>
    </r>
    <r>
      <rPr>
        <sz val="14"/>
        <rFont val="ＭＳ 明朝"/>
        <family val="1"/>
        <charset val="128"/>
      </rPr>
      <t xml:space="preserve"> ┘ </t>
    </r>
    <phoneticPr fontId="4"/>
  </si>
  <si>
    <t>Ｊ-07 市町村及び構造別着工建築物</t>
  </si>
  <si>
    <t xml:space="preserve">        着工建築物  総数</t>
  </si>
  <si>
    <t>　 木  造</t>
  </si>
  <si>
    <t xml:space="preserve">    鉄骨鉄筋ｺﾝｸﾘｰﾄ造</t>
  </si>
  <si>
    <t xml:space="preserve"> 建築物</t>
  </si>
  <si>
    <t xml:space="preserve"> の数</t>
  </si>
  <si>
    <t xml:space="preserve"> の合計</t>
  </si>
  <si>
    <t xml:space="preserve"> むね数</t>
  </si>
  <si>
    <t>平成10年度1998</t>
  </si>
  <si>
    <t xml:space="preserve">    11   1999</t>
    <phoneticPr fontId="4"/>
  </si>
  <si>
    <t xml:space="preserve"> 和歌山市</t>
  </si>
  <si>
    <t xml:space="preserve"> 海 南 市</t>
  </si>
  <si>
    <t>X</t>
    <phoneticPr fontId="4"/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</si>
  <si>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</si>
  <si>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</si>
  <si>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</si>
  <si>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</si>
  <si>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</si>
  <si>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</si>
  <si>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</si>
  <si>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</si>
  <si>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</si>
  <si>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</si>
  <si>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</si>
  <si>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</si>
  <si>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</si>
  <si>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</si>
  <si>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</si>
  <si>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</si>
  <si>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</si>
  <si>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</si>
  <si>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</si>
  <si>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</si>
  <si>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</si>
  <si>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</si>
  <si>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</si>
  <si>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</si>
  <si>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</si>
  <si>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</si>
  <si>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</si>
  <si>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</si>
  <si>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</si>
  <si>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</si>
  <si>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</si>
  <si>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</si>
  <si>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</si>
  <si>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</si>
  <si>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</si>
  <si>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</si>
  <si>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</si>
  <si>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</si>
  <si>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</si>
  <si>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</si>
  <si>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</si>
  <si>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</si>
  <si>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</si>
  <si>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</si>
  <si>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</si>
  <si>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</si>
  <si>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</si>
  <si>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</si>
  <si>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資料：建設省 建設経済局 調査情報課「建築統計年報」</t>
  </si>
  <si>
    <t>Ｊ-07 市町村及び構造別着工建築物－続き－</t>
  </si>
  <si>
    <t xml:space="preserve">   　  鉄筋コンクリ－ト造</t>
  </si>
  <si>
    <t>　 鉄骨造</t>
  </si>
  <si>
    <t xml:space="preserve">  ｺﾝｸﾘ-ﾄﾌﾞﾛｯｸ，その他</t>
  </si>
  <si>
    <t xml:space="preserve">  建築物</t>
  </si>
  <si>
    <t xml:space="preserve">  の数</t>
  </si>
  <si>
    <t xml:space="preserve">    11    1999</t>
  </si>
  <si>
    <t>Ｊ-08 市町村及び利用関係別 新設住宅着工</t>
  </si>
  <si>
    <t xml:space="preserve">   新設住宅 総数</t>
  </si>
  <si>
    <t xml:space="preserve">      持ち家</t>
  </si>
  <si>
    <t xml:space="preserve">      貸  家</t>
  </si>
  <si>
    <t xml:space="preserve">   給与住宅</t>
  </si>
  <si>
    <t>の合計</t>
  </si>
  <si>
    <t>Ｊ-01 工事種類別建設投資額(出来高工事費)</t>
  </si>
  <si>
    <t xml:space="preserve">    調査の概要は，J-02 民間土木投資額の説明を参照。</t>
    <phoneticPr fontId="4"/>
  </si>
  <si>
    <t xml:space="preserve">        単位：億円</t>
    <phoneticPr fontId="4"/>
  </si>
  <si>
    <t>（出来高ﾍﾞ-ｽ工事費）</t>
  </si>
  <si>
    <t>（民 間）</t>
  </si>
  <si>
    <t xml:space="preserve"> 投資額計</t>
  </si>
  <si>
    <t xml:space="preserve">   民 間</t>
  </si>
  <si>
    <t>（建 築）</t>
  </si>
  <si>
    <t xml:space="preserve">   建 築</t>
  </si>
  <si>
    <t>居住用</t>
  </si>
  <si>
    <t xml:space="preserve"> 鉱工業用</t>
  </si>
  <si>
    <t xml:space="preserve"> 商業ｻ-ﾋﾞｽ</t>
  </si>
  <si>
    <t>　－</t>
  </si>
  <si>
    <t xml:space="preserve"> 土 木</t>
  </si>
  <si>
    <t>昭和63年度 1988</t>
  </si>
  <si>
    <t>　　 2  　 1990</t>
  </si>
  <si>
    <t xml:space="preserve">    1999年  4月</t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</si>
  <si>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</si>
  <si>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</si>
  <si>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</si>
  <si>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</si>
  <si>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</si>
  <si>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</si>
  <si>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</si>
  <si>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</si>
  <si>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 xml:space="preserve">    2000年  1月</t>
    <phoneticPr fontId="4"/>
  </si>
  <si>
    <t xml:space="preserve">            2</t>
  </si>
  <si>
    <t xml:space="preserve">            3</t>
  </si>
  <si>
    <t>（公 共）</t>
  </si>
  <si>
    <t xml:space="preserve"> (再掲)</t>
  </si>
  <si>
    <t xml:space="preserve">  (再掲)</t>
  </si>
  <si>
    <t xml:space="preserve">   公共</t>
  </si>
  <si>
    <t xml:space="preserve">  土木計</t>
  </si>
  <si>
    <t xml:space="preserve">  居住用</t>
  </si>
  <si>
    <t xml:space="preserve">  土 木</t>
  </si>
  <si>
    <t xml:space="preserve">   一 般</t>
  </si>
  <si>
    <t>企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</si>
</sst>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Border="1"/>
    <xf numFmtId="37" fontId="1" fillId="0" borderId="0" xfId="1" quotePrefix="1" applyFont="1" applyAlignment="1" applyProtection="1">
      <alignment horizontal="left"/>
    </xf>
    <xf numFmtId="37" fontId="1" fillId="0" borderId="2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2" xfId="1" applyFont="1" applyBorder="1" applyProtection="1"/>
    <xf numFmtId="37" fontId="3" fillId="0" borderId="2" xfId="1" applyFont="1" applyBorder="1" applyProtection="1"/>
    <xf numFmtId="37" fontId="3" fillId="0" borderId="0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0" xfId="1" applyFont="1" applyProtection="1"/>
    <xf numFmtId="37" fontId="3" fillId="0" borderId="1" xfId="1" applyFont="1" applyBorder="1" applyProtection="1"/>
    <xf numFmtId="37" fontId="3" fillId="0" borderId="3" xfId="1" applyFont="1" applyBorder="1" applyProtection="1"/>
    <xf numFmtId="37" fontId="1" fillId="0" borderId="0" xfId="1" applyFont="1" applyProtection="1"/>
    <xf numFmtId="37" fontId="1" fillId="0" borderId="3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center"/>
      <protection locked="0"/>
    </xf>
    <xf numFmtId="37" fontId="1" fillId="0" borderId="0" xfId="1" applyFont="1" applyAlignment="1" applyProtection="1">
      <alignment horizontal="center"/>
    </xf>
    <xf numFmtId="37" fontId="1" fillId="0" borderId="5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2"/>
  <sheetViews>
    <sheetView showGridLines="0" tabSelected="1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5" width="13.375" style="2" customWidth="1"/>
    <col min="6" max="6" width="10.875" style="2"/>
    <col min="7" max="7" width="12.125" style="2" customWidth="1"/>
    <col min="8" max="8" width="13.375" style="2" customWidth="1"/>
    <col min="9" max="10" width="10.875" style="2"/>
    <col min="11" max="11" width="13.375" style="2" customWidth="1"/>
    <col min="12" max="256" width="10.875" style="2"/>
    <col min="257" max="257" width="13.375" style="2" customWidth="1"/>
    <col min="258" max="258" width="20.875" style="2" customWidth="1"/>
    <col min="259" max="261" width="13.375" style="2" customWidth="1"/>
    <col min="262" max="262" width="10.875" style="2"/>
    <col min="263" max="263" width="12.125" style="2" customWidth="1"/>
    <col min="264" max="264" width="13.375" style="2" customWidth="1"/>
    <col min="265" max="266" width="10.875" style="2"/>
    <col min="267" max="267" width="13.375" style="2" customWidth="1"/>
    <col min="268" max="512" width="10.875" style="2"/>
    <col min="513" max="513" width="13.375" style="2" customWidth="1"/>
    <col min="514" max="514" width="20.875" style="2" customWidth="1"/>
    <col min="515" max="517" width="13.375" style="2" customWidth="1"/>
    <col min="518" max="518" width="10.875" style="2"/>
    <col min="519" max="519" width="12.125" style="2" customWidth="1"/>
    <col min="520" max="520" width="13.375" style="2" customWidth="1"/>
    <col min="521" max="522" width="10.875" style="2"/>
    <col min="523" max="523" width="13.375" style="2" customWidth="1"/>
    <col min="524" max="768" width="10.875" style="2"/>
    <col min="769" max="769" width="13.375" style="2" customWidth="1"/>
    <col min="770" max="770" width="20.875" style="2" customWidth="1"/>
    <col min="771" max="773" width="13.375" style="2" customWidth="1"/>
    <col min="774" max="774" width="10.875" style="2"/>
    <col min="775" max="775" width="12.125" style="2" customWidth="1"/>
    <col min="776" max="776" width="13.375" style="2" customWidth="1"/>
    <col min="777" max="778" width="10.875" style="2"/>
    <col min="779" max="779" width="13.375" style="2" customWidth="1"/>
    <col min="780" max="1024" width="10.875" style="2"/>
    <col min="1025" max="1025" width="13.375" style="2" customWidth="1"/>
    <col min="1026" max="1026" width="20.875" style="2" customWidth="1"/>
    <col min="1027" max="1029" width="13.375" style="2" customWidth="1"/>
    <col min="1030" max="1030" width="10.875" style="2"/>
    <col min="1031" max="1031" width="12.125" style="2" customWidth="1"/>
    <col min="1032" max="1032" width="13.375" style="2" customWidth="1"/>
    <col min="1033" max="1034" width="10.875" style="2"/>
    <col min="1035" max="1035" width="13.375" style="2" customWidth="1"/>
    <col min="1036" max="1280" width="10.875" style="2"/>
    <col min="1281" max="1281" width="13.375" style="2" customWidth="1"/>
    <col min="1282" max="1282" width="20.875" style="2" customWidth="1"/>
    <col min="1283" max="1285" width="13.375" style="2" customWidth="1"/>
    <col min="1286" max="1286" width="10.875" style="2"/>
    <col min="1287" max="1287" width="12.125" style="2" customWidth="1"/>
    <col min="1288" max="1288" width="13.375" style="2" customWidth="1"/>
    <col min="1289" max="1290" width="10.875" style="2"/>
    <col min="1291" max="1291" width="13.375" style="2" customWidth="1"/>
    <col min="1292" max="1536" width="10.875" style="2"/>
    <col min="1537" max="1537" width="13.375" style="2" customWidth="1"/>
    <col min="1538" max="1538" width="20.875" style="2" customWidth="1"/>
    <col min="1539" max="1541" width="13.375" style="2" customWidth="1"/>
    <col min="1542" max="1542" width="10.875" style="2"/>
    <col min="1543" max="1543" width="12.125" style="2" customWidth="1"/>
    <col min="1544" max="1544" width="13.375" style="2" customWidth="1"/>
    <col min="1545" max="1546" width="10.875" style="2"/>
    <col min="1547" max="1547" width="13.375" style="2" customWidth="1"/>
    <col min="1548" max="1792" width="10.875" style="2"/>
    <col min="1793" max="1793" width="13.375" style="2" customWidth="1"/>
    <col min="1794" max="1794" width="20.875" style="2" customWidth="1"/>
    <col min="1795" max="1797" width="13.375" style="2" customWidth="1"/>
    <col min="1798" max="1798" width="10.875" style="2"/>
    <col min="1799" max="1799" width="12.125" style="2" customWidth="1"/>
    <col min="1800" max="1800" width="13.375" style="2" customWidth="1"/>
    <col min="1801" max="1802" width="10.875" style="2"/>
    <col min="1803" max="1803" width="13.375" style="2" customWidth="1"/>
    <col min="1804" max="2048" width="10.875" style="2"/>
    <col min="2049" max="2049" width="13.375" style="2" customWidth="1"/>
    <col min="2050" max="2050" width="20.875" style="2" customWidth="1"/>
    <col min="2051" max="2053" width="13.375" style="2" customWidth="1"/>
    <col min="2054" max="2054" width="10.875" style="2"/>
    <col min="2055" max="2055" width="12.125" style="2" customWidth="1"/>
    <col min="2056" max="2056" width="13.375" style="2" customWidth="1"/>
    <col min="2057" max="2058" width="10.875" style="2"/>
    <col min="2059" max="2059" width="13.375" style="2" customWidth="1"/>
    <col min="2060" max="2304" width="10.875" style="2"/>
    <col min="2305" max="2305" width="13.375" style="2" customWidth="1"/>
    <col min="2306" max="2306" width="20.875" style="2" customWidth="1"/>
    <col min="2307" max="2309" width="13.375" style="2" customWidth="1"/>
    <col min="2310" max="2310" width="10.875" style="2"/>
    <col min="2311" max="2311" width="12.125" style="2" customWidth="1"/>
    <col min="2312" max="2312" width="13.375" style="2" customWidth="1"/>
    <col min="2313" max="2314" width="10.875" style="2"/>
    <col min="2315" max="2315" width="13.375" style="2" customWidth="1"/>
    <col min="2316" max="2560" width="10.875" style="2"/>
    <col min="2561" max="2561" width="13.375" style="2" customWidth="1"/>
    <col min="2562" max="2562" width="20.875" style="2" customWidth="1"/>
    <col min="2563" max="2565" width="13.375" style="2" customWidth="1"/>
    <col min="2566" max="2566" width="10.875" style="2"/>
    <col min="2567" max="2567" width="12.125" style="2" customWidth="1"/>
    <col min="2568" max="2568" width="13.375" style="2" customWidth="1"/>
    <col min="2569" max="2570" width="10.875" style="2"/>
    <col min="2571" max="2571" width="13.375" style="2" customWidth="1"/>
    <col min="2572" max="2816" width="10.875" style="2"/>
    <col min="2817" max="2817" width="13.375" style="2" customWidth="1"/>
    <col min="2818" max="2818" width="20.875" style="2" customWidth="1"/>
    <col min="2819" max="2821" width="13.375" style="2" customWidth="1"/>
    <col min="2822" max="2822" width="10.875" style="2"/>
    <col min="2823" max="2823" width="12.125" style="2" customWidth="1"/>
    <col min="2824" max="2824" width="13.375" style="2" customWidth="1"/>
    <col min="2825" max="2826" width="10.875" style="2"/>
    <col min="2827" max="2827" width="13.375" style="2" customWidth="1"/>
    <col min="2828" max="3072" width="10.875" style="2"/>
    <col min="3073" max="3073" width="13.375" style="2" customWidth="1"/>
    <col min="3074" max="3074" width="20.875" style="2" customWidth="1"/>
    <col min="3075" max="3077" width="13.375" style="2" customWidth="1"/>
    <col min="3078" max="3078" width="10.875" style="2"/>
    <col min="3079" max="3079" width="12.125" style="2" customWidth="1"/>
    <col min="3080" max="3080" width="13.375" style="2" customWidth="1"/>
    <col min="3081" max="3082" width="10.875" style="2"/>
    <col min="3083" max="3083" width="13.375" style="2" customWidth="1"/>
    <col min="3084" max="3328" width="10.875" style="2"/>
    <col min="3329" max="3329" width="13.375" style="2" customWidth="1"/>
    <col min="3330" max="3330" width="20.875" style="2" customWidth="1"/>
    <col min="3331" max="3333" width="13.375" style="2" customWidth="1"/>
    <col min="3334" max="3334" width="10.875" style="2"/>
    <col min="3335" max="3335" width="12.125" style="2" customWidth="1"/>
    <col min="3336" max="3336" width="13.375" style="2" customWidth="1"/>
    <col min="3337" max="3338" width="10.875" style="2"/>
    <col min="3339" max="3339" width="13.375" style="2" customWidth="1"/>
    <col min="3340" max="3584" width="10.875" style="2"/>
    <col min="3585" max="3585" width="13.375" style="2" customWidth="1"/>
    <col min="3586" max="3586" width="20.875" style="2" customWidth="1"/>
    <col min="3587" max="3589" width="13.375" style="2" customWidth="1"/>
    <col min="3590" max="3590" width="10.875" style="2"/>
    <col min="3591" max="3591" width="12.125" style="2" customWidth="1"/>
    <col min="3592" max="3592" width="13.375" style="2" customWidth="1"/>
    <col min="3593" max="3594" width="10.875" style="2"/>
    <col min="3595" max="3595" width="13.375" style="2" customWidth="1"/>
    <col min="3596" max="3840" width="10.875" style="2"/>
    <col min="3841" max="3841" width="13.375" style="2" customWidth="1"/>
    <col min="3842" max="3842" width="20.875" style="2" customWidth="1"/>
    <col min="3843" max="3845" width="13.375" style="2" customWidth="1"/>
    <col min="3846" max="3846" width="10.875" style="2"/>
    <col min="3847" max="3847" width="12.125" style="2" customWidth="1"/>
    <col min="3848" max="3848" width="13.375" style="2" customWidth="1"/>
    <col min="3849" max="3850" width="10.875" style="2"/>
    <col min="3851" max="3851" width="13.375" style="2" customWidth="1"/>
    <col min="3852" max="4096" width="10.875" style="2"/>
    <col min="4097" max="4097" width="13.375" style="2" customWidth="1"/>
    <col min="4098" max="4098" width="20.875" style="2" customWidth="1"/>
    <col min="4099" max="4101" width="13.375" style="2" customWidth="1"/>
    <col min="4102" max="4102" width="10.875" style="2"/>
    <col min="4103" max="4103" width="12.125" style="2" customWidth="1"/>
    <col min="4104" max="4104" width="13.375" style="2" customWidth="1"/>
    <col min="4105" max="4106" width="10.875" style="2"/>
    <col min="4107" max="4107" width="13.375" style="2" customWidth="1"/>
    <col min="4108" max="4352" width="10.875" style="2"/>
    <col min="4353" max="4353" width="13.375" style="2" customWidth="1"/>
    <col min="4354" max="4354" width="20.875" style="2" customWidth="1"/>
    <col min="4355" max="4357" width="13.375" style="2" customWidth="1"/>
    <col min="4358" max="4358" width="10.875" style="2"/>
    <col min="4359" max="4359" width="12.125" style="2" customWidth="1"/>
    <col min="4360" max="4360" width="13.375" style="2" customWidth="1"/>
    <col min="4361" max="4362" width="10.875" style="2"/>
    <col min="4363" max="4363" width="13.375" style="2" customWidth="1"/>
    <col min="4364" max="4608" width="10.875" style="2"/>
    <col min="4609" max="4609" width="13.375" style="2" customWidth="1"/>
    <col min="4610" max="4610" width="20.875" style="2" customWidth="1"/>
    <col min="4611" max="4613" width="13.375" style="2" customWidth="1"/>
    <col min="4614" max="4614" width="10.875" style="2"/>
    <col min="4615" max="4615" width="12.125" style="2" customWidth="1"/>
    <col min="4616" max="4616" width="13.375" style="2" customWidth="1"/>
    <col min="4617" max="4618" width="10.875" style="2"/>
    <col min="4619" max="4619" width="13.375" style="2" customWidth="1"/>
    <col min="4620" max="4864" width="10.875" style="2"/>
    <col min="4865" max="4865" width="13.375" style="2" customWidth="1"/>
    <col min="4866" max="4866" width="20.875" style="2" customWidth="1"/>
    <col min="4867" max="4869" width="13.375" style="2" customWidth="1"/>
    <col min="4870" max="4870" width="10.875" style="2"/>
    <col min="4871" max="4871" width="12.125" style="2" customWidth="1"/>
    <col min="4872" max="4872" width="13.375" style="2" customWidth="1"/>
    <col min="4873" max="4874" width="10.875" style="2"/>
    <col min="4875" max="4875" width="13.375" style="2" customWidth="1"/>
    <col min="4876" max="5120" width="10.875" style="2"/>
    <col min="5121" max="5121" width="13.375" style="2" customWidth="1"/>
    <col min="5122" max="5122" width="20.875" style="2" customWidth="1"/>
    <col min="5123" max="5125" width="13.375" style="2" customWidth="1"/>
    <col min="5126" max="5126" width="10.875" style="2"/>
    <col min="5127" max="5127" width="12.125" style="2" customWidth="1"/>
    <col min="5128" max="5128" width="13.375" style="2" customWidth="1"/>
    <col min="5129" max="5130" width="10.875" style="2"/>
    <col min="5131" max="5131" width="13.375" style="2" customWidth="1"/>
    <col min="5132" max="5376" width="10.875" style="2"/>
    <col min="5377" max="5377" width="13.375" style="2" customWidth="1"/>
    <col min="5378" max="5378" width="20.875" style="2" customWidth="1"/>
    <col min="5379" max="5381" width="13.375" style="2" customWidth="1"/>
    <col min="5382" max="5382" width="10.875" style="2"/>
    <col min="5383" max="5383" width="12.125" style="2" customWidth="1"/>
    <col min="5384" max="5384" width="13.375" style="2" customWidth="1"/>
    <col min="5385" max="5386" width="10.875" style="2"/>
    <col min="5387" max="5387" width="13.375" style="2" customWidth="1"/>
    <col min="5388" max="5632" width="10.875" style="2"/>
    <col min="5633" max="5633" width="13.375" style="2" customWidth="1"/>
    <col min="5634" max="5634" width="20.875" style="2" customWidth="1"/>
    <col min="5635" max="5637" width="13.375" style="2" customWidth="1"/>
    <col min="5638" max="5638" width="10.875" style="2"/>
    <col min="5639" max="5639" width="12.125" style="2" customWidth="1"/>
    <col min="5640" max="5640" width="13.375" style="2" customWidth="1"/>
    <col min="5641" max="5642" width="10.875" style="2"/>
    <col min="5643" max="5643" width="13.375" style="2" customWidth="1"/>
    <col min="5644" max="5888" width="10.875" style="2"/>
    <col min="5889" max="5889" width="13.375" style="2" customWidth="1"/>
    <col min="5890" max="5890" width="20.875" style="2" customWidth="1"/>
    <col min="5891" max="5893" width="13.375" style="2" customWidth="1"/>
    <col min="5894" max="5894" width="10.875" style="2"/>
    <col min="5895" max="5895" width="12.125" style="2" customWidth="1"/>
    <col min="5896" max="5896" width="13.375" style="2" customWidth="1"/>
    <col min="5897" max="5898" width="10.875" style="2"/>
    <col min="5899" max="5899" width="13.375" style="2" customWidth="1"/>
    <col min="5900" max="6144" width="10.875" style="2"/>
    <col min="6145" max="6145" width="13.375" style="2" customWidth="1"/>
    <col min="6146" max="6146" width="20.875" style="2" customWidth="1"/>
    <col min="6147" max="6149" width="13.375" style="2" customWidth="1"/>
    <col min="6150" max="6150" width="10.875" style="2"/>
    <col min="6151" max="6151" width="12.125" style="2" customWidth="1"/>
    <col min="6152" max="6152" width="13.375" style="2" customWidth="1"/>
    <col min="6153" max="6154" width="10.875" style="2"/>
    <col min="6155" max="6155" width="13.375" style="2" customWidth="1"/>
    <col min="6156" max="6400" width="10.875" style="2"/>
    <col min="6401" max="6401" width="13.375" style="2" customWidth="1"/>
    <col min="6402" max="6402" width="20.875" style="2" customWidth="1"/>
    <col min="6403" max="6405" width="13.375" style="2" customWidth="1"/>
    <col min="6406" max="6406" width="10.875" style="2"/>
    <col min="6407" max="6407" width="12.125" style="2" customWidth="1"/>
    <col min="6408" max="6408" width="13.375" style="2" customWidth="1"/>
    <col min="6409" max="6410" width="10.875" style="2"/>
    <col min="6411" max="6411" width="13.375" style="2" customWidth="1"/>
    <col min="6412" max="6656" width="10.875" style="2"/>
    <col min="6657" max="6657" width="13.375" style="2" customWidth="1"/>
    <col min="6658" max="6658" width="20.875" style="2" customWidth="1"/>
    <col min="6659" max="6661" width="13.375" style="2" customWidth="1"/>
    <col min="6662" max="6662" width="10.875" style="2"/>
    <col min="6663" max="6663" width="12.125" style="2" customWidth="1"/>
    <col min="6664" max="6664" width="13.375" style="2" customWidth="1"/>
    <col min="6665" max="6666" width="10.875" style="2"/>
    <col min="6667" max="6667" width="13.375" style="2" customWidth="1"/>
    <col min="6668" max="6912" width="10.875" style="2"/>
    <col min="6913" max="6913" width="13.375" style="2" customWidth="1"/>
    <col min="6914" max="6914" width="20.875" style="2" customWidth="1"/>
    <col min="6915" max="6917" width="13.375" style="2" customWidth="1"/>
    <col min="6918" max="6918" width="10.875" style="2"/>
    <col min="6919" max="6919" width="12.125" style="2" customWidth="1"/>
    <col min="6920" max="6920" width="13.375" style="2" customWidth="1"/>
    <col min="6921" max="6922" width="10.875" style="2"/>
    <col min="6923" max="6923" width="13.375" style="2" customWidth="1"/>
    <col min="6924" max="7168" width="10.875" style="2"/>
    <col min="7169" max="7169" width="13.375" style="2" customWidth="1"/>
    <col min="7170" max="7170" width="20.875" style="2" customWidth="1"/>
    <col min="7171" max="7173" width="13.375" style="2" customWidth="1"/>
    <col min="7174" max="7174" width="10.875" style="2"/>
    <col min="7175" max="7175" width="12.125" style="2" customWidth="1"/>
    <col min="7176" max="7176" width="13.375" style="2" customWidth="1"/>
    <col min="7177" max="7178" width="10.875" style="2"/>
    <col min="7179" max="7179" width="13.375" style="2" customWidth="1"/>
    <col min="7180" max="7424" width="10.875" style="2"/>
    <col min="7425" max="7425" width="13.375" style="2" customWidth="1"/>
    <col min="7426" max="7426" width="20.875" style="2" customWidth="1"/>
    <col min="7427" max="7429" width="13.375" style="2" customWidth="1"/>
    <col min="7430" max="7430" width="10.875" style="2"/>
    <col min="7431" max="7431" width="12.125" style="2" customWidth="1"/>
    <col min="7432" max="7432" width="13.375" style="2" customWidth="1"/>
    <col min="7433" max="7434" width="10.875" style="2"/>
    <col min="7435" max="7435" width="13.375" style="2" customWidth="1"/>
    <col min="7436" max="7680" width="10.875" style="2"/>
    <col min="7681" max="7681" width="13.375" style="2" customWidth="1"/>
    <col min="7682" max="7682" width="20.875" style="2" customWidth="1"/>
    <col min="7683" max="7685" width="13.375" style="2" customWidth="1"/>
    <col min="7686" max="7686" width="10.875" style="2"/>
    <col min="7687" max="7687" width="12.125" style="2" customWidth="1"/>
    <col min="7688" max="7688" width="13.375" style="2" customWidth="1"/>
    <col min="7689" max="7690" width="10.875" style="2"/>
    <col min="7691" max="7691" width="13.375" style="2" customWidth="1"/>
    <col min="7692" max="7936" width="10.875" style="2"/>
    <col min="7937" max="7937" width="13.375" style="2" customWidth="1"/>
    <col min="7938" max="7938" width="20.875" style="2" customWidth="1"/>
    <col min="7939" max="7941" width="13.375" style="2" customWidth="1"/>
    <col min="7942" max="7942" width="10.875" style="2"/>
    <col min="7943" max="7943" width="12.125" style="2" customWidth="1"/>
    <col min="7944" max="7944" width="13.375" style="2" customWidth="1"/>
    <col min="7945" max="7946" width="10.875" style="2"/>
    <col min="7947" max="7947" width="13.375" style="2" customWidth="1"/>
    <col min="7948" max="8192" width="10.875" style="2"/>
    <col min="8193" max="8193" width="13.375" style="2" customWidth="1"/>
    <col min="8194" max="8194" width="20.875" style="2" customWidth="1"/>
    <col min="8195" max="8197" width="13.375" style="2" customWidth="1"/>
    <col min="8198" max="8198" width="10.875" style="2"/>
    <col min="8199" max="8199" width="12.125" style="2" customWidth="1"/>
    <col min="8200" max="8200" width="13.375" style="2" customWidth="1"/>
    <col min="8201" max="8202" width="10.875" style="2"/>
    <col min="8203" max="8203" width="13.375" style="2" customWidth="1"/>
    <col min="8204" max="8448" width="10.875" style="2"/>
    <col min="8449" max="8449" width="13.375" style="2" customWidth="1"/>
    <col min="8450" max="8450" width="20.875" style="2" customWidth="1"/>
    <col min="8451" max="8453" width="13.375" style="2" customWidth="1"/>
    <col min="8454" max="8454" width="10.875" style="2"/>
    <col min="8455" max="8455" width="12.125" style="2" customWidth="1"/>
    <col min="8456" max="8456" width="13.375" style="2" customWidth="1"/>
    <col min="8457" max="8458" width="10.875" style="2"/>
    <col min="8459" max="8459" width="13.375" style="2" customWidth="1"/>
    <col min="8460" max="8704" width="10.875" style="2"/>
    <col min="8705" max="8705" width="13.375" style="2" customWidth="1"/>
    <col min="8706" max="8706" width="20.875" style="2" customWidth="1"/>
    <col min="8707" max="8709" width="13.375" style="2" customWidth="1"/>
    <col min="8710" max="8710" width="10.875" style="2"/>
    <col min="8711" max="8711" width="12.125" style="2" customWidth="1"/>
    <col min="8712" max="8712" width="13.375" style="2" customWidth="1"/>
    <col min="8713" max="8714" width="10.875" style="2"/>
    <col min="8715" max="8715" width="13.375" style="2" customWidth="1"/>
    <col min="8716" max="8960" width="10.875" style="2"/>
    <col min="8961" max="8961" width="13.375" style="2" customWidth="1"/>
    <col min="8962" max="8962" width="20.875" style="2" customWidth="1"/>
    <col min="8963" max="8965" width="13.375" style="2" customWidth="1"/>
    <col min="8966" max="8966" width="10.875" style="2"/>
    <col min="8967" max="8967" width="12.125" style="2" customWidth="1"/>
    <col min="8968" max="8968" width="13.375" style="2" customWidth="1"/>
    <col min="8969" max="8970" width="10.875" style="2"/>
    <col min="8971" max="8971" width="13.375" style="2" customWidth="1"/>
    <col min="8972" max="9216" width="10.875" style="2"/>
    <col min="9217" max="9217" width="13.375" style="2" customWidth="1"/>
    <col min="9218" max="9218" width="20.875" style="2" customWidth="1"/>
    <col min="9219" max="9221" width="13.375" style="2" customWidth="1"/>
    <col min="9222" max="9222" width="10.875" style="2"/>
    <col min="9223" max="9223" width="12.125" style="2" customWidth="1"/>
    <col min="9224" max="9224" width="13.375" style="2" customWidth="1"/>
    <col min="9225" max="9226" width="10.875" style="2"/>
    <col min="9227" max="9227" width="13.375" style="2" customWidth="1"/>
    <col min="9228" max="9472" width="10.875" style="2"/>
    <col min="9473" max="9473" width="13.375" style="2" customWidth="1"/>
    <col min="9474" max="9474" width="20.875" style="2" customWidth="1"/>
    <col min="9475" max="9477" width="13.375" style="2" customWidth="1"/>
    <col min="9478" max="9478" width="10.875" style="2"/>
    <col min="9479" max="9479" width="12.125" style="2" customWidth="1"/>
    <col min="9480" max="9480" width="13.375" style="2" customWidth="1"/>
    <col min="9481" max="9482" width="10.875" style="2"/>
    <col min="9483" max="9483" width="13.375" style="2" customWidth="1"/>
    <col min="9484" max="9728" width="10.875" style="2"/>
    <col min="9729" max="9729" width="13.375" style="2" customWidth="1"/>
    <col min="9730" max="9730" width="20.875" style="2" customWidth="1"/>
    <col min="9731" max="9733" width="13.375" style="2" customWidth="1"/>
    <col min="9734" max="9734" width="10.875" style="2"/>
    <col min="9735" max="9735" width="12.125" style="2" customWidth="1"/>
    <col min="9736" max="9736" width="13.375" style="2" customWidth="1"/>
    <col min="9737" max="9738" width="10.875" style="2"/>
    <col min="9739" max="9739" width="13.375" style="2" customWidth="1"/>
    <col min="9740" max="9984" width="10.875" style="2"/>
    <col min="9985" max="9985" width="13.375" style="2" customWidth="1"/>
    <col min="9986" max="9986" width="20.875" style="2" customWidth="1"/>
    <col min="9987" max="9989" width="13.375" style="2" customWidth="1"/>
    <col min="9990" max="9990" width="10.875" style="2"/>
    <col min="9991" max="9991" width="12.125" style="2" customWidth="1"/>
    <col min="9992" max="9992" width="13.375" style="2" customWidth="1"/>
    <col min="9993" max="9994" width="10.875" style="2"/>
    <col min="9995" max="9995" width="13.375" style="2" customWidth="1"/>
    <col min="9996" max="10240" width="10.875" style="2"/>
    <col min="10241" max="10241" width="13.375" style="2" customWidth="1"/>
    <col min="10242" max="10242" width="20.875" style="2" customWidth="1"/>
    <col min="10243" max="10245" width="13.375" style="2" customWidth="1"/>
    <col min="10246" max="10246" width="10.875" style="2"/>
    <col min="10247" max="10247" width="12.125" style="2" customWidth="1"/>
    <col min="10248" max="10248" width="13.375" style="2" customWidth="1"/>
    <col min="10249" max="10250" width="10.875" style="2"/>
    <col min="10251" max="10251" width="13.375" style="2" customWidth="1"/>
    <col min="10252" max="10496" width="10.875" style="2"/>
    <col min="10497" max="10497" width="13.375" style="2" customWidth="1"/>
    <col min="10498" max="10498" width="20.875" style="2" customWidth="1"/>
    <col min="10499" max="10501" width="13.375" style="2" customWidth="1"/>
    <col min="10502" max="10502" width="10.875" style="2"/>
    <col min="10503" max="10503" width="12.125" style="2" customWidth="1"/>
    <col min="10504" max="10504" width="13.375" style="2" customWidth="1"/>
    <col min="10505" max="10506" width="10.875" style="2"/>
    <col min="10507" max="10507" width="13.375" style="2" customWidth="1"/>
    <col min="10508" max="10752" width="10.875" style="2"/>
    <col min="10753" max="10753" width="13.375" style="2" customWidth="1"/>
    <col min="10754" max="10754" width="20.875" style="2" customWidth="1"/>
    <col min="10755" max="10757" width="13.375" style="2" customWidth="1"/>
    <col min="10758" max="10758" width="10.875" style="2"/>
    <col min="10759" max="10759" width="12.125" style="2" customWidth="1"/>
    <col min="10760" max="10760" width="13.375" style="2" customWidth="1"/>
    <col min="10761" max="10762" width="10.875" style="2"/>
    <col min="10763" max="10763" width="13.375" style="2" customWidth="1"/>
    <col min="10764" max="11008" width="10.875" style="2"/>
    <col min="11009" max="11009" width="13.375" style="2" customWidth="1"/>
    <col min="11010" max="11010" width="20.875" style="2" customWidth="1"/>
    <col min="11011" max="11013" width="13.375" style="2" customWidth="1"/>
    <col min="11014" max="11014" width="10.875" style="2"/>
    <col min="11015" max="11015" width="12.125" style="2" customWidth="1"/>
    <col min="11016" max="11016" width="13.375" style="2" customWidth="1"/>
    <col min="11017" max="11018" width="10.875" style="2"/>
    <col min="11019" max="11019" width="13.375" style="2" customWidth="1"/>
    <col min="11020" max="11264" width="10.875" style="2"/>
    <col min="11265" max="11265" width="13.375" style="2" customWidth="1"/>
    <col min="11266" max="11266" width="20.875" style="2" customWidth="1"/>
    <col min="11267" max="11269" width="13.375" style="2" customWidth="1"/>
    <col min="11270" max="11270" width="10.875" style="2"/>
    <col min="11271" max="11271" width="12.125" style="2" customWidth="1"/>
    <col min="11272" max="11272" width="13.375" style="2" customWidth="1"/>
    <col min="11273" max="11274" width="10.875" style="2"/>
    <col min="11275" max="11275" width="13.375" style="2" customWidth="1"/>
    <col min="11276" max="11520" width="10.875" style="2"/>
    <col min="11521" max="11521" width="13.375" style="2" customWidth="1"/>
    <col min="11522" max="11522" width="20.875" style="2" customWidth="1"/>
    <col min="11523" max="11525" width="13.375" style="2" customWidth="1"/>
    <col min="11526" max="11526" width="10.875" style="2"/>
    <col min="11527" max="11527" width="12.125" style="2" customWidth="1"/>
    <col min="11528" max="11528" width="13.375" style="2" customWidth="1"/>
    <col min="11529" max="11530" width="10.875" style="2"/>
    <col min="11531" max="11531" width="13.375" style="2" customWidth="1"/>
    <col min="11532" max="11776" width="10.875" style="2"/>
    <col min="11777" max="11777" width="13.375" style="2" customWidth="1"/>
    <col min="11778" max="11778" width="20.875" style="2" customWidth="1"/>
    <col min="11779" max="11781" width="13.375" style="2" customWidth="1"/>
    <col min="11782" max="11782" width="10.875" style="2"/>
    <col min="11783" max="11783" width="12.125" style="2" customWidth="1"/>
    <col min="11784" max="11784" width="13.375" style="2" customWidth="1"/>
    <col min="11785" max="11786" width="10.875" style="2"/>
    <col min="11787" max="11787" width="13.375" style="2" customWidth="1"/>
    <col min="11788" max="12032" width="10.875" style="2"/>
    <col min="12033" max="12033" width="13.375" style="2" customWidth="1"/>
    <col min="12034" max="12034" width="20.875" style="2" customWidth="1"/>
    <col min="12035" max="12037" width="13.375" style="2" customWidth="1"/>
    <col min="12038" max="12038" width="10.875" style="2"/>
    <col min="12039" max="12039" width="12.125" style="2" customWidth="1"/>
    <col min="12040" max="12040" width="13.375" style="2" customWidth="1"/>
    <col min="12041" max="12042" width="10.875" style="2"/>
    <col min="12043" max="12043" width="13.375" style="2" customWidth="1"/>
    <col min="12044" max="12288" width="10.875" style="2"/>
    <col min="12289" max="12289" width="13.375" style="2" customWidth="1"/>
    <col min="12290" max="12290" width="20.875" style="2" customWidth="1"/>
    <col min="12291" max="12293" width="13.375" style="2" customWidth="1"/>
    <col min="12294" max="12294" width="10.875" style="2"/>
    <col min="12295" max="12295" width="12.125" style="2" customWidth="1"/>
    <col min="12296" max="12296" width="13.375" style="2" customWidth="1"/>
    <col min="12297" max="12298" width="10.875" style="2"/>
    <col min="12299" max="12299" width="13.375" style="2" customWidth="1"/>
    <col min="12300" max="12544" width="10.875" style="2"/>
    <col min="12545" max="12545" width="13.375" style="2" customWidth="1"/>
    <col min="12546" max="12546" width="20.875" style="2" customWidth="1"/>
    <col min="12547" max="12549" width="13.375" style="2" customWidth="1"/>
    <col min="12550" max="12550" width="10.875" style="2"/>
    <col min="12551" max="12551" width="12.125" style="2" customWidth="1"/>
    <col min="12552" max="12552" width="13.375" style="2" customWidth="1"/>
    <col min="12553" max="12554" width="10.875" style="2"/>
    <col min="12555" max="12555" width="13.375" style="2" customWidth="1"/>
    <col min="12556" max="12800" width="10.875" style="2"/>
    <col min="12801" max="12801" width="13.375" style="2" customWidth="1"/>
    <col min="12802" max="12802" width="20.875" style="2" customWidth="1"/>
    <col min="12803" max="12805" width="13.375" style="2" customWidth="1"/>
    <col min="12806" max="12806" width="10.875" style="2"/>
    <col min="12807" max="12807" width="12.125" style="2" customWidth="1"/>
    <col min="12808" max="12808" width="13.375" style="2" customWidth="1"/>
    <col min="12809" max="12810" width="10.875" style="2"/>
    <col min="12811" max="12811" width="13.375" style="2" customWidth="1"/>
    <col min="12812" max="13056" width="10.875" style="2"/>
    <col min="13057" max="13057" width="13.375" style="2" customWidth="1"/>
    <col min="13058" max="13058" width="20.875" style="2" customWidth="1"/>
    <col min="13059" max="13061" width="13.375" style="2" customWidth="1"/>
    <col min="13062" max="13062" width="10.875" style="2"/>
    <col min="13063" max="13063" width="12.125" style="2" customWidth="1"/>
    <col min="13064" max="13064" width="13.375" style="2" customWidth="1"/>
    <col min="13065" max="13066" width="10.875" style="2"/>
    <col min="13067" max="13067" width="13.375" style="2" customWidth="1"/>
    <col min="13068" max="13312" width="10.875" style="2"/>
    <col min="13313" max="13313" width="13.375" style="2" customWidth="1"/>
    <col min="13314" max="13314" width="20.875" style="2" customWidth="1"/>
    <col min="13315" max="13317" width="13.375" style="2" customWidth="1"/>
    <col min="13318" max="13318" width="10.875" style="2"/>
    <col min="13319" max="13319" width="12.125" style="2" customWidth="1"/>
    <col min="13320" max="13320" width="13.375" style="2" customWidth="1"/>
    <col min="13321" max="13322" width="10.875" style="2"/>
    <col min="13323" max="13323" width="13.375" style="2" customWidth="1"/>
    <col min="13324" max="13568" width="10.875" style="2"/>
    <col min="13569" max="13569" width="13.375" style="2" customWidth="1"/>
    <col min="13570" max="13570" width="20.875" style="2" customWidth="1"/>
    <col min="13571" max="13573" width="13.375" style="2" customWidth="1"/>
    <col min="13574" max="13574" width="10.875" style="2"/>
    <col min="13575" max="13575" width="12.125" style="2" customWidth="1"/>
    <col min="13576" max="13576" width="13.375" style="2" customWidth="1"/>
    <col min="13577" max="13578" width="10.875" style="2"/>
    <col min="13579" max="13579" width="13.375" style="2" customWidth="1"/>
    <col min="13580" max="13824" width="10.875" style="2"/>
    <col min="13825" max="13825" width="13.375" style="2" customWidth="1"/>
    <col min="13826" max="13826" width="20.875" style="2" customWidth="1"/>
    <col min="13827" max="13829" width="13.375" style="2" customWidth="1"/>
    <col min="13830" max="13830" width="10.875" style="2"/>
    <col min="13831" max="13831" width="12.125" style="2" customWidth="1"/>
    <col min="13832" max="13832" width="13.375" style="2" customWidth="1"/>
    <col min="13833" max="13834" width="10.875" style="2"/>
    <col min="13835" max="13835" width="13.375" style="2" customWidth="1"/>
    <col min="13836" max="14080" width="10.875" style="2"/>
    <col min="14081" max="14081" width="13.375" style="2" customWidth="1"/>
    <col min="14082" max="14082" width="20.875" style="2" customWidth="1"/>
    <col min="14083" max="14085" width="13.375" style="2" customWidth="1"/>
    <col min="14086" max="14086" width="10.875" style="2"/>
    <col min="14087" max="14087" width="12.125" style="2" customWidth="1"/>
    <col min="14088" max="14088" width="13.375" style="2" customWidth="1"/>
    <col min="14089" max="14090" width="10.875" style="2"/>
    <col min="14091" max="14091" width="13.375" style="2" customWidth="1"/>
    <col min="14092" max="14336" width="10.875" style="2"/>
    <col min="14337" max="14337" width="13.375" style="2" customWidth="1"/>
    <col min="14338" max="14338" width="20.875" style="2" customWidth="1"/>
    <col min="14339" max="14341" width="13.375" style="2" customWidth="1"/>
    <col min="14342" max="14342" width="10.875" style="2"/>
    <col min="14343" max="14343" width="12.125" style="2" customWidth="1"/>
    <col min="14344" max="14344" width="13.375" style="2" customWidth="1"/>
    <col min="14345" max="14346" width="10.875" style="2"/>
    <col min="14347" max="14347" width="13.375" style="2" customWidth="1"/>
    <col min="14348" max="14592" width="10.875" style="2"/>
    <col min="14593" max="14593" width="13.375" style="2" customWidth="1"/>
    <col min="14594" max="14594" width="20.875" style="2" customWidth="1"/>
    <col min="14595" max="14597" width="13.375" style="2" customWidth="1"/>
    <col min="14598" max="14598" width="10.875" style="2"/>
    <col min="14599" max="14599" width="12.125" style="2" customWidth="1"/>
    <col min="14600" max="14600" width="13.375" style="2" customWidth="1"/>
    <col min="14601" max="14602" width="10.875" style="2"/>
    <col min="14603" max="14603" width="13.375" style="2" customWidth="1"/>
    <col min="14604" max="14848" width="10.875" style="2"/>
    <col min="14849" max="14849" width="13.375" style="2" customWidth="1"/>
    <col min="14850" max="14850" width="20.875" style="2" customWidth="1"/>
    <col min="14851" max="14853" width="13.375" style="2" customWidth="1"/>
    <col min="14854" max="14854" width="10.875" style="2"/>
    <col min="14855" max="14855" width="12.125" style="2" customWidth="1"/>
    <col min="14856" max="14856" width="13.375" style="2" customWidth="1"/>
    <col min="14857" max="14858" width="10.875" style="2"/>
    <col min="14859" max="14859" width="13.375" style="2" customWidth="1"/>
    <col min="14860" max="15104" width="10.875" style="2"/>
    <col min="15105" max="15105" width="13.375" style="2" customWidth="1"/>
    <col min="15106" max="15106" width="20.875" style="2" customWidth="1"/>
    <col min="15107" max="15109" width="13.375" style="2" customWidth="1"/>
    <col min="15110" max="15110" width="10.875" style="2"/>
    <col min="15111" max="15111" width="12.125" style="2" customWidth="1"/>
    <col min="15112" max="15112" width="13.375" style="2" customWidth="1"/>
    <col min="15113" max="15114" width="10.875" style="2"/>
    <col min="15115" max="15115" width="13.375" style="2" customWidth="1"/>
    <col min="15116" max="15360" width="10.875" style="2"/>
    <col min="15361" max="15361" width="13.375" style="2" customWidth="1"/>
    <col min="15362" max="15362" width="20.875" style="2" customWidth="1"/>
    <col min="15363" max="15365" width="13.375" style="2" customWidth="1"/>
    <col min="15366" max="15366" width="10.875" style="2"/>
    <col min="15367" max="15367" width="12.125" style="2" customWidth="1"/>
    <col min="15368" max="15368" width="13.375" style="2" customWidth="1"/>
    <col min="15369" max="15370" width="10.875" style="2"/>
    <col min="15371" max="15371" width="13.375" style="2" customWidth="1"/>
    <col min="15372" max="15616" width="10.875" style="2"/>
    <col min="15617" max="15617" width="13.375" style="2" customWidth="1"/>
    <col min="15618" max="15618" width="20.875" style="2" customWidth="1"/>
    <col min="15619" max="15621" width="13.375" style="2" customWidth="1"/>
    <col min="15622" max="15622" width="10.875" style="2"/>
    <col min="15623" max="15623" width="12.125" style="2" customWidth="1"/>
    <col min="15624" max="15624" width="13.375" style="2" customWidth="1"/>
    <col min="15625" max="15626" width="10.875" style="2"/>
    <col min="15627" max="15627" width="13.375" style="2" customWidth="1"/>
    <col min="15628" max="15872" width="10.875" style="2"/>
    <col min="15873" max="15873" width="13.375" style="2" customWidth="1"/>
    <col min="15874" max="15874" width="20.875" style="2" customWidth="1"/>
    <col min="15875" max="15877" width="13.375" style="2" customWidth="1"/>
    <col min="15878" max="15878" width="10.875" style="2"/>
    <col min="15879" max="15879" width="12.125" style="2" customWidth="1"/>
    <col min="15880" max="15880" width="13.375" style="2" customWidth="1"/>
    <col min="15881" max="15882" width="10.875" style="2"/>
    <col min="15883" max="15883" width="13.375" style="2" customWidth="1"/>
    <col min="15884" max="16128" width="10.875" style="2"/>
    <col min="16129" max="16129" width="13.375" style="2" customWidth="1"/>
    <col min="16130" max="16130" width="20.875" style="2" customWidth="1"/>
    <col min="16131" max="16133" width="13.375" style="2" customWidth="1"/>
    <col min="16134" max="16134" width="10.875" style="2"/>
    <col min="16135" max="16135" width="12.125" style="2" customWidth="1"/>
    <col min="16136" max="16136" width="13.375" style="2" customWidth="1"/>
    <col min="16137" max="16138" width="10.875" style="2"/>
    <col min="16139" max="16139" width="13.375" style="2" customWidth="1"/>
    <col min="16140" max="16384" width="10.875" style="2"/>
  </cols>
  <sheetData>
    <row r="1" spans="1:19" x14ac:dyDescent="0.2">
      <c r="A1" s="1"/>
    </row>
    <row r="6" spans="1:19" x14ac:dyDescent="0.2">
      <c r="D6" s="3" t="s">
        <v>351</v>
      </c>
    </row>
    <row r="7" spans="1:19" ht="18" thickBot="1" x14ac:dyDescent="0.25">
      <c r="B7" s="4"/>
      <c r="C7" s="4"/>
      <c r="D7" s="5" t="s">
        <v>352</v>
      </c>
      <c r="E7" s="4"/>
      <c r="F7" s="4"/>
      <c r="G7" s="4"/>
      <c r="H7" s="4"/>
      <c r="I7" s="4"/>
      <c r="J7" s="5" t="s">
        <v>353</v>
      </c>
      <c r="K7" s="4"/>
    </row>
    <row r="8" spans="1:19" x14ac:dyDescent="0.2">
      <c r="C8" s="6"/>
      <c r="D8" s="36" t="s">
        <v>354</v>
      </c>
      <c r="E8" s="7"/>
      <c r="F8" s="7"/>
      <c r="G8" s="7"/>
      <c r="H8" s="7"/>
      <c r="I8" s="7"/>
      <c r="J8" s="7"/>
      <c r="K8" s="7"/>
      <c r="L8" s="13"/>
      <c r="M8" s="13"/>
      <c r="N8" s="13"/>
      <c r="O8" s="13"/>
      <c r="P8" s="13"/>
      <c r="Q8" s="13"/>
      <c r="R8" s="13"/>
    </row>
    <row r="9" spans="1:19" x14ac:dyDescent="0.2">
      <c r="C9" s="8" t="s">
        <v>66</v>
      </c>
      <c r="D9" s="6"/>
      <c r="E9" s="7"/>
      <c r="F9" s="7"/>
      <c r="G9" s="7"/>
      <c r="H9" s="36" t="s">
        <v>355</v>
      </c>
      <c r="I9" s="7"/>
      <c r="J9" s="7"/>
      <c r="K9" s="7"/>
      <c r="L9" s="13"/>
      <c r="N9" s="13"/>
      <c r="O9" s="13"/>
      <c r="P9" s="13"/>
      <c r="Q9" s="13"/>
      <c r="R9" s="13"/>
      <c r="S9" s="13"/>
    </row>
    <row r="10" spans="1:19" x14ac:dyDescent="0.2">
      <c r="C10" s="8" t="s">
        <v>356</v>
      </c>
      <c r="D10" s="8" t="s">
        <v>357</v>
      </c>
      <c r="E10" s="6"/>
      <c r="F10" s="7"/>
      <c r="G10" s="7"/>
      <c r="H10" s="36" t="s">
        <v>358</v>
      </c>
      <c r="I10" s="7"/>
      <c r="J10" s="7"/>
      <c r="K10" s="6"/>
      <c r="L10" s="13"/>
      <c r="N10" s="13"/>
      <c r="O10" s="13"/>
      <c r="Q10" s="13"/>
      <c r="R10" s="13"/>
      <c r="S10" s="13"/>
    </row>
    <row r="11" spans="1:19" x14ac:dyDescent="0.2">
      <c r="B11" s="7"/>
      <c r="C11" s="11"/>
      <c r="D11" s="11"/>
      <c r="E11" s="10" t="s">
        <v>359</v>
      </c>
      <c r="F11" s="12" t="s">
        <v>360</v>
      </c>
      <c r="G11" s="41" t="s">
        <v>361</v>
      </c>
      <c r="H11" s="41" t="s">
        <v>362</v>
      </c>
      <c r="I11" s="12" t="s">
        <v>61</v>
      </c>
      <c r="J11" s="41" t="s">
        <v>363</v>
      </c>
      <c r="K11" s="12" t="s">
        <v>364</v>
      </c>
      <c r="L11" s="13"/>
      <c r="M11" s="13"/>
      <c r="N11" s="13"/>
      <c r="O11" s="13"/>
      <c r="P11" s="13"/>
      <c r="Q11" s="13"/>
      <c r="R11" s="13"/>
      <c r="S11" s="13"/>
    </row>
    <row r="12" spans="1:19" x14ac:dyDescent="0.2">
      <c r="C12" s="6"/>
      <c r="F12" s="17"/>
    </row>
    <row r="13" spans="1:19" x14ac:dyDescent="0.2">
      <c r="B13" s="1" t="s">
        <v>365</v>
      </c>
      <c r="C13" s="21">
        <f t="shared" ref="C13:C23" si="0">D13+C44</f>
        <v>5102.2100000000009</v>
      </c>
      <c r="D13" s="35">
        <f t="shared" ref="D13:D23" si="1">E13+K13</f>
        <v>3545.9300000000003</v>
      </c>
      <c r="E13" s="35">
        <f t="shared" ref="E13:E23" si="2">F13+G13+H13+I13</f>
        <v>2433.4500000000003</v>
      </c>
      <c r="F13" s="17">
        <v>1633.4</v>
      </c>
      <c r="G13" s="17">
        <v>165.31</v>
      </c>
      <c r="H13" s="17">
        <v>487.19</v>
      </c>
      <c r="I13" s="17">
        <v>147.55000000000001</v>
      </c>
      <c r="J13" s="19" t="s">
        <v>116</v>
      </c>
      <c r="K13" s="17">
        <v>1112.48</v>
      </c>
    </row>
    <row r="14" spans="1:19" x14ac:dyDescent="0.2">
      <c r="B14" s="1" t="s">
        <v>31</v>
      </c>
      <c r="C14" s="21">
        <f t="shared" si="0"/>
        <v>5419.1200000000008</v>
      </c>
      <c r="D14" s="35">
        <f t="shared" si="1"/>
        <v>3831.07</v>
      </c>
      <c r="E14" s="35">
        <f t="shared" si="2"/>
        <v>3177.61</v>
      </c>
      <c r="F14" s="17">
        <v>2082.1799999999998</v>
      </c>
      <c r="G14" s="17">
        <v>254.03</v>
      </c>
      <c r="H14" s="17">
        <v>691.06</v>
      </c>
      <c r="I14" s="17">
        <v>150.34</v>
      </c>
      <c r="J14" s="19" t="s">
        <v>116</v>
      </c>
      <c r="K14" s="17">
        <v>653.46</v>
      </c>
    </row>
    <row r="15" spans="1:19" x14ac:dyDescent="0.2">
      <c r="B15" s="1" t="s">
        <v>366</v>
      </c>
      <c r="C15" s="21">
        <f t="shared" si="0"/>
        <v>6156</v>
      </c>
      <c r="D15" s="35">
        <f t="shared" si="1"/>
        <v>4402.8999999999996</v>
      </c>
      <c r="E15" s="35">
        <f t="shared" si="2"/>
        <v>3835.2699999999995</v>
      </c>
      <c r="F15" s="17">
        <v>2404.7399999999998</v>
      </c>
      <c r="G15" s="17">
        <v>378.01</v>
      </c>
      <c r="H15" s="17">
        <v>800.78</v>
      </c>
      <c r="I15" s="17">
        <v>251.74</v>
      </c>
      <c r="J15" s="19" t="s">
        <v>116</v>
      </c>
      <c r="K15" s="17">
        <v>567.63</v>
      </c>
    </row>
    <row r="16" spans="1:19" x14ac:dyDescent="0.2">
      <c r="B16" s="1" t="s">
        <v>34</v>
      </c>
      <c r="C16" s="21">
        <f t="shared" si="0"/>
        <v>7000.4100000000008</v>
      </c>
      <c r="D16" s="35">
        <f t="shared" si="1"/>
        <v>4417.1900000000005</v>
      </c>
      <c r="E16" s="35">
        <f t="shared" si="2"/>
        <v>3702.8300000000004</v>
      </c>
      <c r="F16" s="17">
        <v>2227.0300000000002</v>
      </c>
      <c r="G16" s="17">
        <v>461.54</v>
      </c>
      <c r="H16" s="17">
        <v>848.2</v>
      </c>
      <c r="I16" s="17">
        <v>166.06</v>
      </c>
      <c r="J16" s="19" t="s">
        <v>116</v>
      </c>
      <c r="K16" s="17">
        <v>714.36</v>
      </c>
    </row>
    <row r="17" spans="2:11" x14ac:dyDescent="0.2">
      <c r="B17" s="1" t="s">
        <v>36</v>
      </c>
      <c r="C17" s="21">
        <f t="shared" si="0"/>
        <v>6349.92</v>
      </c>
      <c r="D17" s="35">
        <f t="shared" si="1"/>
        <v>3892.51</v>
      </c>
      <c r="E17" s="35">
        <f t="shared" si="2"/>
        <v>3256.98</v>
      </c>
      <c r="F17" s="17">
        <v>1837.13</v>
      </c>
      <c r="G17" s="17">
        <v>370.63</v>
      </c>
      <c r="H17" s="17">
        <v>818.39</v>
      </c>
      <c r="I17" s="17">
        <v>230.83</v>
      </c>
      <c r="J17" s="19" t="s">
        <v>116</v>
      </c>
      <c r="K17" s="17">
        <v>635.53</v>
      </c>
    </row>
    <row r="18" spans="2:11" x14ac:dyDescent="0.2">
      <c r="B18" s="1" t="s">
        <v>38</v>
      </c>
      <c r="C18" s="21">
        <f t="shared" si="0"/>
        <v>6861.99</v>
      </c>
      <c r="D18" s="35">
        <f t="shared" si="1"/>
        <v>3864.5</v>
      </c>
      <c r="E18" s="35">
        <f t="shared" si="2"/>
        <v>3089.73</v>
      </c>
      <c r="F18" s="17">
        <v>1935.83</v>
      </c>
      <c r="G18" s="17">
        <v>219.01</v>
      </c>
      <c r="H18" s="17">
        <v>738.16</v>
      </c>
      <c r="I18" s="17">
        <v>196.73</v>
      </c>
      <c r="J18" s="19" t="s">
        <v>116</v>
      </c>
      <c r="K18" s="17">
        <v>774.77</v>
      </c>
    </row>
    <row r="19" spans="2:11" x14ac:dyDescent="0.2">
      <c r="B19" s="1" t="s">
        <v>40</v>
      </c>
      <c r="C19" s="21">
        <f t="shared" si="0"/>
        <v>6080.1</v>
      </c>
      <c r="D19" s="35">
        <f t="shared" si="1"/>
        <v>3921</v>
      </c>
      <c r="E19" s="35">
        <f t="shared" si="2"/>
        <v>2789.9500000000003</v>
      </c>
      <c r="F19" s="17">
        <v>2113.86</v>
      </c>
      <c r="G19" s="17">
        <v>132.82</v>
      </c>
      <c r="H19" s="17">
        <v>398.59</v>
      </c>
      <c r="I19" s="17">
        <v>144.68</v>
      </c>
      <c r="J19" s="19" t="s">
        <v>116</v>
      </c>
      <c r="K19" s="17">
        <v>1131.05</v>
      </c>
    </row>
    <row r="20" spans="2:11" x14ac:dyDescent="0.2">
      <c r="B20" s="1" t="s">
        <v>42</v>
      </c>
      <c r="C20" s="21">
        <f t="shared" si="0"/>
        <v>6108.62</v>
      </c>
      <c r="D20" s="35">
        <f t="shared" si="1"/>
        <v>3420.39</v>
      </c>
      <c r="E20" s="35">
        <f t="shared" si="2"/>
        <v>2545</v>
      </c>
      <c r="F20" s="17">
        <v>1819.96</v>
      </c>
      <c r="G20" s="17">
        <v>209.53</v>
      </c>
      <c r="H20" s="17">
        <v>377.51</v>
      </c>
      <c r="I20" s="17">
        <v>138</v>
      </c>
      <c r="J20" s="19" t="s">
        <v>116</v>
      </c>
      <c r="K20" s="17">
        <v>875.39</v>
      </c>
    </row>
    <row r="21" spans="2:11" x14ac:dyDescent="0.2">
      <c r="B21" s="1" t="s">
        <v>43</v>
      </c>
      <c r="C21" s="21">
        <f t="shared" si="0"/>
        <v>6130.4949999999999</v>
      </c>
      <c r="D21" s="35">
        <f t="shared" si="1"/>
        <v>3648.5349999999999</v>
      </c>
      <c r="E21" s="35">
        <f t="shared" si="2"/>
        <v>2824.7649999999999</v>
      </c>
      <c r="F21" s="17">
        <v>2065.165</v>
      </c>
      <c r="G21" s="17">
        <v>155.83199999999999</v>
      </c>
      <c r="H21" s="17">
        <v>372.82799999999997</v>
      </c>
      <c r="I21" s="17">
        <v>230.94</v>
      </c>
      <c r="J21" s="19" t="s">
        <v>116</v>
      </c>
      <c r="K21" s="17">
        <v>823.77</v>
      </c>
    </row>
    <row r="22" spans="2:11" x14ac:dyDescent="0.2">
      <c r="B22" s="1" t="s">
        <v>44</v>
      </c>
      <c r="C22" s="21">
        <f t="shared" si="0"/>
        <v>5311.9</v>
      </c>
      <c r="D22" s="35">
        <f t="shared" si="1"/>
        <v>3404.77</v>
      </c>
      <c r="E22" s="35">
        <f t="shared" si="2"/>
        <v>2528.6</v>
      </c>
      <c r="F22" s="17">
        <v>1676.36</v>
      </c>
      <c r="G22" s="17">
        <v>198.85</v>
      </c>
      <c r="H22" s="17">
        <v>498.89</v>
      </c>
      <c r="I22" s="17">
        <v>154.5</v>
      </c>
      <c r="J22" s="19" t="s">
        <v>116</v>
      </c>
      <c r="K22" s="17">
        <v>876.17</v>
      </c>
    </row>
    <row r="23" spans="2:11" x14ac:dyDescent="0.2">
      <c r="B23" s="1" t="s">
        <v>45</v>
      </c>
      <c r="C23" s="21">
        <f t="shared" si="0"/>
        <v>5192.92</v>
      </c>
      <c r="D23" s="35">
        <f t="shared" si="1"/>
        <v>2928.07</v>
      </c>
      <c r="E23" s="35">
        <f t="shared" si="2"/>
        <v>2219.2800000000002</v>
      </c>
      <c r="F23" s="17">
        <v>1537.3</v>
      </c>
      <c r="G23" s="17">
        <v>154.01</v>
      </c>
      <c r="H23" s="17">
        <v>401.17</v>
      </c>
      <c r="I23" s="17">
        <v>126.8</v>
      </c>
      <c r="J23" s="19" t="s">
        <v>116</v>
      </c>
      <c r="K23" s="17">
        <v>708.79</v>
      </c>
    </row>
    <row r="24" spans="2:11" x14ac:dyDescent="0.2">
      <c r="B24" s="3" t="s">
        <v>86</v>
      </c>
      <c r="C24" s="22">
        <f t="shared" ref="C24:K24" si="3">SUM(C26:C37)</f>
        <v>5147.9299999999994</v>
      </c>
      <c r="D24" s="32">
        <f t="shared" si="3"/>
        <v>2462.0699999999997</v>
      </c>
      <c r="E24" s="32">
        <f t="shared" si="3"/>
        <v>2086.27</v>
      </c>
      <c r="F24" s="32">
        <f t="shared" si="3"/>
        <v>1552.45</v>
      </c>
      <c r="G24" s="32">
        <f t="shared" si="3"/>
        <v>84.36</v>
      </c>
      <c r="H24" s="32">
        <f t="shared" si="3"/>
        <v>341.85</v>
      </c>
      <c r="I24" s="32">
        <f t="shared" si="3"/>
        <v>107.60999999999999</v>
      </c>
      <c r="J24" s="19" t="s">
        <v>116</v>
      </c>
      <c r="K24" s="32">
        <f t="shared" si="3"/>
        <v>375.8</v>
      </c>
    </row>
    <row r="25" spans="2:11" x14ac:dyDescent="0.2">
      <c r="C25" s="6"/>
    </row>
    <row r="26" spans="2:11" x14ac:dyDescent="0.2">
      <c r="B26" s="1" t="s">
        <v>367</v>
      </c>
      <c r="C26" s="21">
        <f t="shared" ref="C26:C37" si="4">D26+C57</f>
        <v>423.06</v>
      </c>
      <c r="D26" s="35">
        <f t="shared" ref="D26:D37" si="5">E26+K26</f>
        <v>235.99</v>
      </c>
      <c r="E26" s="35">
        <f t="shared" ref="E26:E37" si="6">F26+G26+H26+I26</f>
        <v>189.68</v>
      </c>
      <c r="F26" s="17">
        <v>142.04</v>
      </c>
      <c r="G26" s="17">
        <v>10.58</v>
      </c>
      <c r="H26" s="17">
        <v>28.92</v>
      </c>
      <c r="I26" s="17">
        <v>8.14</v>
      </c>
      <c r="J26" s="19" t="s">
        <v>116</v>
      </c>
      <c r="K26" s="17">
        <v>46.31</v>
      </c>
    </row>
    <row r="27" spans="2:11" x14ac:dyDescent="0.2">
      <c r="B27" s="1" t="s">
        <v>368</v>
      </c>
      <c r="C27" s="21">
        <f t="shared" si="4"/>
        <v>396.45999999999992</v>
      </c>
      <c r="D27" s="35">
        <f t="shared" si="5"/>
        <v>243.78999999999996</v>
      </c>
      <c r="E27" s="35">
        <f t="shared" si="6"/>
        <v>199.45999999999998</v>
      </c>
      <c r="F27" s="17">
        <v>152.88</v>
      </c>
      <c r="G27" s="17">
        <v>9.89</v>
      </c>
      <c r="H27" s="17">
        <v>28.52</v>
      </c>
      <c r="I27" s="17">
        <v>8.17</v>
      </c>
      <c r="J27" s="19" t="s">
        <v>116</v>
      </c>
      <c r="K27" s="17">
        <v>44.33</v>
      </c>
    </row>
    <row r="28" spans="2:11" x14ac:dyDescent="0.2">
      <c r="B28" s="1" t="s">
        <v>369</v>
      </c>
      <c r="C28" s="21">
        <f t="shared" si="4"/>
        <v>384.01</v>
      </c>
      <c r="D28" s="35">
        <f t="shared" si="5"/>
        <v>229.81</v>
      </c>
      <c r="E28" s="35">
        <f t="shared" si="6"/>
        <v>194.5</v>
      </c>
      <c r="F28" s="17">
        <v>139.66</v>
      </c>
      <c r="G28" s="17">
        <v>8.16</v>
      </c>
      <c r="H28" s="17">
        <v>36.97</v>
      </c>
      <c r="I28" s="17">
        <v>9.7100000000000009</v>
      </c>
      <c r="J28" s="19" t="s">
        <v>116</v>
      </c>
      <c r="K28" s="17">
        <v>35.31</v>
      </c>
    </row>
    <row r="29" spans="2:11" x14ac:dyDescent="0.2">
      <c r="B29" s="1" t="s">
        <v>370</v>
      </c>
      <c r="C29" s="21">
        <f t="shared" si="4"/>
        <v>407.36</v>
      </c>
      <c r="D29" s="35">
        <f t="shared" si="5"/>
        <v>232.24</v>
      </c>
      <c r="E29" s="35">
        <f t="shared" si="6"/>
        <v>195.17000000000002</v>
      </c>
      <c r="F29" s="17">
        <v>141.94</v>
      </c>
      <c r="G29" s="17">
        <v>7.52</v>
      </c>
      <c r="H29" s="17">
        <v>36.53</v>
      </c>
      <c r="I29" s="17">
        <v>9.18</v>
      </c>
      <c r="J29" s="19" t="s">
        <v>116</v>
      </c>
      <c r="K29" s="17">
        <v>37.07</v>
      </c>
    </row>
    <row r="30" spans="2:11" x14ac:dyDescent="0.2">
      <c r="B30" s="1" t="s">
        <v>371</v>
      </c>
      <c r="C30" s="21">
        <f t="shared" si="4"/>
        <v>410.6</v>
      </c>
      <c r="D30" s="35">
        <f t="shared" si="5"/>
        <v>236.46</v>
      </c>
      <c r="E30" s="35">
        <f t="shared" si="6"/>
        <v>201.53</v>
      </c>
      <c r="F30" s="17">
        <v>144.15</v>
      </c>
      <c r="G30" s="17">
        <v>7.57</v>
      </c>
      <c r="H30" s="17">
        <v>38.119999999999997</v>
      </c>
      <c r="I30" s="17">
        <v>11.69</v>
      </c>
      <c r="J30" s="19" t="s">
        <v>116</v>
      </c>
      <c r="K30" s="17">
        <v>34.93</v>
      </c>
    </row>
    <row r="31" spans="2:11" x14ac:dyDescent="0.2">
      <c r="B31" s="1" t="s">
        <v>372</v>
      </c>
      <c r="C31" s="21">
        <f t="shared" si="4"/>
        <v>415.95</v>
      </c>
      <c r="D31" s="35">
        <f t="shared" si="5"/>
        <v>220.38</v>
      </c>
      <c r="E31" s="35">
        <f t="shared" si="6"/>
        <v>186.26</v>
      </c>
      <c r="F31" s="17">
        <v>134.76</v>
      </c>
      <c r="G31" s="17">
        <v>6.68</v>
      </c>
      <c r="H31" s="17">
        <v>35.1</v>
      </c>
      <c r="I31" s="17">
        <v>9.7200000000000006</v>
      </c>
      <c r="J31" s="19" t="s">
        <v>116</v>
      </c>
      <c r="K31" s="17">
        <v>34.119999999999997</v>
      </c>
    </row>
    <row r="32" spans="2:11" x14ac:dyDescent="0.2">
      <c r="B32" s="1" t="s">
        <v>373</v>
      </c>
      <c r="C32" s="21">
        <f t="shared" si="4"/>
        <v>432.15</v>
      </c>
      <c r="D32" s="35">
        <f t="shared" si="5"/>
        <v>202.45999999999998</v>
      </c>
      <c r="E32" s="35">
        <f t="shared" si="6"/>
        <v>168.67</v>
      </c>
      <c r="F32" s="17">
        <v>122.1</v>
      </c>
      <c r="G32" s="17">
        <v>4.78</v>
      </c>
      <c r="H32" s="17">
        <v>32.369999999999997</v>
      </c>
      <c r="I32" s="17">
        <v>9.42</v>
      </c>
      <c r="J32" s="19" t="s">
        <v>116</v>
      </c>
      <c r="K32" s="17">
        <v>33.79</v>
      </c>
    </row>
    <row r="33" spans="2:16" x14ac:dyDescent="0.2">
      <c r="B33" s="1" t="s">
        <v>374</v>
      </c>
      <c r="C33" s="21">
        <f t="shared" si="4"/>
        <v>457.15</v>
      </c>
      <c r="D33" s="35">
        <f t="shared" si="5"/>
        <v>187.08999999999997</v>
      </c>
      <c r="E33" s="35">
        <f t="shared" si="6"/>
        <v>158.41999999999999</v>
      </c>
      <c r="F33" s="17">
        <v>117.88</v>
      </c>
      <c r="G33" s="17">
        <v>5.17</v>
      </c>
      <c r="H33" s="17">
        <v>26.03</v>
      </c>
      <c r="I33" s="17">
        <v>9.34</v>
      </c>
      <c r="J33" s="19" t="s">
        <v>116</v>
      </c>
      <c r="K33" s="17">
        <v>28.67</v>
      </c>
    </row>
    <row r="34" spans="2:16" x14ac:dyDescent="0.2">
      <c r="B34" s="1" t="s">
        <v>375</v>
      </c>
      <c r="C34" s="21">
        <f t="shared" si="4"/>
        <v>513.34999999999991</v>
      </c>
      <c r="D34" s="35">
        <f t="shared" si="5"/>
        <v>188.85999999999996</v>
      </c>
      <c r="E34" s="35">
        <f t="shared" si="6"/>
        <v>163.27999999999997</v>
      </c>
      <c r="F34" s="17">
        <v>124.88</v>
      </c>
      <c r="G34" s="17">
        <v>7.35</v>
      </c>
      <c r="H34" s="17">
        <v>22.41</v>
      </c>
      <c r="I34" s="17">
        <v>8.64</v>
      </c>
      <c r="J34" s="19" t="s">
        <v>116</v>
      </c>
      <c r="K34" s="17">
        <v>25.58</v>
      </c>
    </row>
    <row r="35" spans="2:16" x14ac:dyDescent="0.2">
      <c r="B35" s="1" t="s">
        <v>376</v>
      </c>
      <c r="C35" s="21">
        <f t="shared" si="4"/>
        <v>465.93</v>
      </c>
      <c r="D35" s="35">
        <f t="shared" si="5"/>
        <v>150.56</v>
      </c>
      <c r="E35" s="35">
        <f t="shared" si="6"/>
        <v>128.11000000000001</v>
      </c>
      <c r="F35" s="17">
        <v>99.2</v>
      </c>
      <c r="G35" s="17">
        <v>4.5599999999999996</v>
      </c>
      <c r="H35" s="17">
        <v>17.420000000000002</v>
      </c>
      <c r="I35" s="17">
        <v>6.93</v>
      </c>
      <c r="J35" s="19" t="s">
        <v>116</v>
      </c>
      <c r="K35" s="17">
        <v>22.45</v>
      </c>
    </row>
    <row r="36" spans="2:16" x14ac:dyDescent="0.2">
      <c r="B36" s="1" t="s">
        <v>377</v>
      </c>
      <c r="C36" s="21">
        <f t="shared" si="4"/>
        <v>403.4</v>
      </c>
      <c r="D36" s="35">
        <f t="shared" si="5"/>
        <v>156.11999999999998</v>
      </c>
      <c r="E36" s="35">
        <f t="shared" si="6"/>
        <v>141.41999999999999</v>
      </c>
      <c r="F36" s="17">
        <v>109.57</v>
      </c>
      <c r="G36" s="17">
        <v>4.96</v>
      </c>
      <c r="H36" s="17">
        <v>19.32</v>
      </c>
      <c r="I36" s="17">
        <v>7.57</v>
      </c>
      <c r="J36" s="19" t="s">
        <v>116</v>
      </c>
      <c r="K36" s="17">
        <v>14.7</v>
      </c>
    </row>
    <row r="37" spans="2:16" x14ac:dyDescent="0.2">
      <c r="B37" s="1" t="s">
        <v>378</v>
      </c>
      <c r="C37" s="21">
        <f t="shared" si="4"/>
        <v>438.51</v>
      </c>
      <c r="D37" s="35">
        <f t="shared" si="5"/>
        <v>178.31</v>
      </c>
      <c r="E37" s="35">
        <f t="shared" si="6"/>
        <v>159.77000000000001</v>
      </c>
      <c r="F37" s="17">
        <v>123.39</v>
      </c>
      <c r="G37" s="17">
        <v>7.14</v>
      </c>
      <c r="H37" s="17">
        <v>20.14</v>
      </c>
      <c r="I37" s="17">
        <v>9.1</v>
      </c>
      <c r="J37" s="19" t="s">
        <v>116</v>
      </c>
      <c r="K37" s="17">
        <v>18.54</v>
      </c>
    </row>
    <row r="38" spans="2:16" ht="18" thickBot="1" x14ac:dyDescent="0.25">
      <c r="B38" s="4"/>
      <c r="C38" s="25"/>
      <c r="D38" s="4"/>
      <c r="E38" s="4"/>
      <c r="F38" s="4"/>
      <c r="G38" s="4"/>
      <c r="H38" s="4"/>
      <c r="I38" s="4"/>
      <c r="J38" s="4"/>
      <c r="K38" s="4"/>
    </row>
    <row r="39" spans="2:16" x14ac:dyDescent="0.2">
      <c r="C39" s="11"/>
      <c r="D39" s="36" t="s">
        <v>354</v>
      </c>
      <c r="E39" s="7"/>
      <c r="F39" s="7"/>
      <c r="G39" s="7"/>
      <c r="H39" s="7"/>
      <c r="I39" s="7"/>
      <c r="J39" s="6"/>
      <c r="K39" s="6"/>
      <c r="L39" s="13"/>
      <c r="M39" s="13"/>
      <c r="N39" s="13"/>
      <c r="O39" s="13"/>
    </row>
    <row r="40" spans="2:16" x14ac:dyDescent="0.2">
      <c r="C40" s="6"/>
      <c r="D40" s="7"/>
      <c r="E40" s="7"/>
      <c r="F40" s="36" t="s">
        <v>379</v>
      </c>
      <c r="G40" s="7"/>
      <c r="H40" s="7"/>
      <c r="I40" s="7"/>
      <c r="J40" s="8" t="s">
        <v>380</v>
      </c>
      <c r="K40" s="8" t="s">
        <v>381</v>
      </c>
      <c r="L40" s="13"/>
      <c r="N40" s="13"/>
      <c r="O40" s="13"/>
    </row>
    <row r="41" spans="2:16" x14ac:dyDescent="0.2">
      <c r="C41" s="8" t="s">
        <v>382</v>
      </c>
      <c r="D41" s="6"/>
      <c r="E41" s="7"/>
      <c r="F41" s="7"/>
      <c r="G41" s="6"/>
      <c r="H41" s="7"/>
      <c r="I41" s="7"/>
      <c r="J41" s="8" t="s">
        <v>108</v>
      </c>
      <c r="K41" s="8" t="s">
        <v>383</v>
      </c>
      <c r="L41" s="13"/>
      <c r="N41" s="13"/>
      <c r="O41" s="13"/>
    </row>
    <row r="42" spans="2:16" x14ac:dyDescent="0.2">
      <c r="B42" s="7"/>
      <c r="C42" s="11"/>
      <c r="D42" s="10" t="s">
        <v>359</v>
      </c>
      <c r="E42" s="10" t="s">
        <v>384</v>
      </c>
      <c r="F42" s="12" t="s">
        <v>61</v>
      </c>
      <c r="G42" s="10" t="s">
        <v>385</v>
      </c>
      <c r="H42" s="10" t="s">
        <v>386</v>
      </c>
      <c r="I42" s="12" t="s">
        <v>387</v>
      </c>
      <c r="J42" s="11"/>
      <c r="K42" s="11"/>
      <c r="L42" s="13"/>
      <c r="M42" s="13"/>
      <c r="N42" s="13"/>
      <c r="O42" s="13"/>
      <c r="P42" s="13"/>
    </row>
    <row r="43" spans="2:16" x14ac:dyDescent="0.2">
      <c r="C43" s="6"/>
    </row>
    <row r="44" spans="2:16" x14ac:dyDescent="0.2">
      <c r="B44" s="1" t="s">
        <v>365</v>
      </c>
      <c r="C44" s="21">
        <f t="shared" ref="C44:C54" si="7">D44+G44</f>
        <v>1556.2800000000002</v>
      </c>
      <c r="D44" s="35">
        <f t="shared" ref="D44:D54" si="8">E44+F44</f>
        <v>286.24</v>
      </c>
      <c r="E44" s="17">
        <v>37.28</v>
      </c>
      <c r="F44" s="17">
        <v>248.96</v>
      </c>
      <c r="G44" s="35">
        <f t="shared" ref="G44:G54" si="9">H44+I44</f>
        <v>1270.0400000000002</v>
      </c>
      <c r="H44" s="17">
        <v>1170.9000000000001</v>
      </c>
      <c r="I44" s="17">
        <v>99.14</v>
      </c>
      <c r="J44" s="35">
        <f t="shared" ref="J44:J54" si="10">D44+E13</f>
        <v>2719.6900000000005</v>
      </c>
      <c r="K44" s="35">
        <f t="shared" ref="K44:K54" si="11">G44+K13</f>
        <v>2382.5200000000004</v>
      </c>
    </row>
    <row r="45" spans="2:16" x14ac:dyDescent="0.2">
      <c r="B45" s="1" t="s">
        <v>31</v>
      </c>
      <c r="C45" s="21">
        <f t="shared" si="7"/>
        <v>1588.0500000000002</v>
      </c>
      <c r="D45" s="35">
        <f t="shared" si="8"/>
        <v>324.85000000000002</v>
      </c>
      <c r="E45" s="17">
        <v>26.42</v>
      </c>
      <c r="F45" s="17">
        <v>298.43</v>
      </c>
      <c r="G45" s="35">
        <f t="shared" si="9"/>
        <v>1263.2</v>
      </c>
      <c r="H45" s="17">
        <v>1165.8800000000001</v>
      </c>
      <c r="I45" s="17">
        <v>97.32</v>
      </c>
      <c r="J45" s="35">
        <f t="shared" si="10"/>
        <v>3502.46</v>
      </c>
      <c r="K45" s="35">
        <f t="shared" si="11"/>
        <v>1916.66</v>
      </c>
    </row>
    <row r="46" spans="2:16" x14ac:dyDescent="0.2">
      <c r="B46" s="1" t="s">
        <v>366</v>
      </c>
      <c r="C46" s="21">
        <f t="shared" si="7"/>
        <v>1753.1</v>
      </c>
      <c r="D46" s="35">
        <f t="shared" si="8"/>
        <v>292.03999999999996</v>
      </c>
      <c r="E46" s="17">
        <v>32.659999999999997</v>
      </c>
      <c r="F46" s="17">
        <v>259.38</v>
      </c>
      <c r="G46" s="35">
        <f t="shared" si="9"/>
        <v>1461.06</v>
      </c>
      <c r="H46" s="17">
        <v>1362.48</v>
      </c>
      <c r="I46" s="17">
        <v>98.58</v>
      </c>
      <c r="J46" s="35">
        <f t="shared" si="10"/>
        <v>4127.3099999999995</v>
      </c>
      <c r="K46" s="35">
        <f t="shared" si="11"/>
        <v>2028.69</v>
      </c>
    </row>
    <row r="47" spans="2:16" x14ac:dyDescent="0.2">
      <c r="B47" s="1" t="s">
        <v>34</v>
      </c>
      <c r="C47" s="21">
        <f t="shared" si="7"/>
        <v>2583.2200000000003</v>
      </c>
      <c r="D47" s="35">
        <f t="shared" si="8"/>
        <v>347.49</v>
      </c>
      <c r="E47" s="17">
        <v>39.950000000000003</v>
      </c>
      <c r="F47" s="17">
        <v>307.54000000000002</v>
      </c>
      <c r="G47" s="35">
        <f t="shared" si="9"/>
        <v>2235.73</v>
      </c>
      <c r="H47" s="17">
        <v>2169.73</v>
      </c>
      <c r="I47" s="17">
        <v>66</v>
      </c>
      <c r="J47" s="35">
        <f t="shared" si="10"/>
        <v>4050.3200000000006</v>
      </c>
      <c r="K47" s="35">
        <f t="shared" si="11"/>
        <v>2950.09</v>
      </c>
    </row>
    <row r="48" spans="2:16" x14ac:dyDescent="0.2">
      <c r="B48" s="1" t="s">
        <v>36</v>
      </c>
      <c r="C48" s="21">
        <f t="shared" si="7"/>
        <v>2457.41</v>
      </c>
      <c r="D48" s="35">
        <f t="shared" si="8"/>
        <v>406.68</v>
      </c>
      <c r="E48" s="17">
        <v>47.07</v>
      </c>
      <c r="F48" s="17">
        <v>359.61</v>
      </c>
      <c r="G48" s="35">
        <f t="shared" si="9"/>
        <v>2050.73</v>
      </c>
      <c r="H48" s="17">
        <v>1881.65</v>
      </c>
      <c r="I48" s="17">
        <v>169.08</v>
      </c>
      <c r="J48" s="35">
        <f t="shared" si="10"/>
        <v>3663.66</v>
      </c>
      <c r="K48" s="35">
        <f t="shared" si="11"/>
        <v>2686.26</v>
      </c>
    </row>
    <row r="49" spans="2:11" x14ac:dyDescent="0.2">
      <c r="B49" s="1" t="s">
        <v>38</v>
      </c>
      <c r="C49" s="21">
        <f t="shared" si="7"/>
        <v>2997.49</v>
      </c>
      <c r="D49" s="35">
        <f t="shared" si="8"/>
        <v>530.67999999999995</v>
      </c>
      <c r="E49" s="17">
        <v>48.53</v>
      </c>
      <c r="F49" s="17">
        <v>482.15</v>
      </c>
      <c r="G49" s="35">
        <f t="shared" si="9"/>
        <v>2466.81</v>
      </c>
      <c r="H49" s="17">
        <v>2122.4899999999998</v>
      </c>
      <c r="I49" s="17">
        <v>344.32</v>
      </c>
      <c r="J49" s="35">
        <f t="shared" si="10"/>
        <v>3620.41</v>
      </c>
      <c r="K49" s="35">
        <f t="shared" si="11"/>
        <v>3241.58</v>
      </c>
    </row>
    <row r="50" spans="2:11" x14ac:dyDescent="0.2">
      <c r="B50" s="1" t="s">
        <v>40</v>
      </c>
      <c r="C50" s="21">
        <f t="shared" si="7"/>
        <v>2159.1</v>
      </c>
      <c r="D50" s="35">
        <f t="shared" si="8"/>
        <v>538.27</v>
      </c>
      <c r="E50" s="17">
        <v>56.63</v>
      </c>
      <c r="F50" s="17">
        <v>481.64</v>
      </c>
      <c r="G50" s="35">
        <f t="shared" si="9"/>
        <v>1620.83</v>
      </c>
      <c r="H50" s="17">
        <v>1443.11</v>
      </c>
      <c r="I50" s="17">
        <v>177.72</v>
      </c>
      <c r="J50" s="35">
        <f t="shared" si="10"/>
        <v>3328.2200000000003</v>
      </c>
      <c r="K50" s="35">
        <f t="shared" si="11"/>
        <v>2751.88</v>
      </c>
    </row>
    <row r="51" spans="2:11" x14ac:dyDescent="0.2">
      <c r="B51" s="1" t="s">
        <v>42</v>
      </c>
      <c r="C51" s="21">
        <f t="shared" si="7"/>
        <v>2688.23</v>
      </c>
      <c r="D51" s="35">
        <f t="shared" si="8"/>
        <v>680.49</v>
      </c>
      <c r="E51" s="17">
        <v>48.37</v>
      </c>
      <c r="F51" s="17">
        <v>632.12</v>
      </c>
      <c r="G51" s="35">
        <f t="shared" si="9"/>
        <v>2007.74</v>
      </c>
      <c r="H51" s="17">
        <v>1807.42</v>
      </c>
      <c r="I51" s="17">
        <v>200.32</v>
      </c>
      <c r="J51" s="35">
        <f t="shared" si="10"/>
        <v>3225.49</v>
      </c>
      <c r="K51" s="35">
        <f t="shared" si="11"/>
        <v>2883.13</v>
      </c>
    </row>
    <row r="52" spans="2:11" x14ac:dyDescent="0.2">
      <c r="B52" s="1" t="s">
        <v>43</v>
      </c>
      <c r="C52" s="21">
        <f t="shared" si="7"/>
        <v>2481.96</v>
      </c>
      <c r="D52" s="35">
        <f t="shared" si="8"/>
        <v>804.57</v>
      </c>
      <c r="E52" s="17">
        <v>51.72</v>
      </c>
      <c r="F52" s="17">
        <v>752.85</v>
      </c>
      <c r="G52" s="35">
        <f t="shared" si="9"/>
        <v>1677.3899999999999</v>
      </c>
      <c r="H52" s="17">
        <v>1560.28</v>
      </c>
      <c r="I52" s="17">
        <v>117.11</v>
      </c>
      <c r="J52" s="35">
        <f t="shared" si="10"/>
        <v>3629.335</v>
      </c>
      <c r="K52" s="35">
        <f t="shared" si="11"/>
        <v>2501.16</v>
      </c>
    </row>
    <row r="53" spans="2:11" x14ac:dyDescent="0.2">
      <c r="B53" s="1" t="s">
        <v>44</v>
      </c>
      <c r="C53" s="21">
        <f t="shared" si="7"/>
        <v>1907.13</v>
      </c>
      <c r="D53" s="35">
        <f t="shared" si="8"/>
        <v>532.46</v>
      </c>
      <c r="E53" s="17">
        <v>55.31</v>
      </c>
      <c r="F53" s="17">
        <v>477.15</v>
      </c>
      <c r="G53" s="35">
        <f t="shared" si="9"/>
        <v>1374.67</v>
      </c>
      <c r="H53" s="17">
        <v>1151.1300000000001</v>
      </c>
      <c r="I53" s="17">
        <v>223.54</v>
      </c>
      <c r="J53" s="35">
        <f t="shared" si="10"/>
        <v>3061.06</v>
      </c>
      <c r="K53" s="35">
        <f t="shared" si="11"/>
        <v>2250.84</v>
      </c>
    </row>
    <row r="54" spans="2:11" x14ac:dyDescent="0.2">
      <c r="B54" s="1" t="s">
        <v>45</v>
      </c>
      <c r="C54" s="21">
        <f t="shared" si="7"/>
        <v>2264.85</v>
      </c>
      <c r="D54" s="35">
        <f t="shared" si="8"/>
        <v>468.43</v>
      </c>
      <c r="E54" s="17">
        <v>64.17</v>
      </c>
      <c r="F54" s="17">
        <v>404.26</v>
      </c>
      <c r="G54" s="35">
        <f t="shared" si="9"/>
        <v>1796.42</v>
      </c>
      <c r="H54" s="17">
        <v>1590.92</v>
      </c>
      <c r="I54" s="17">
        <v>205.5</v>
      </c>
      <c r="J54" s="35">
        <f t="shared" si="10"/>
        <v>2687.71</v>
      </c>
      <c r="K54" s="35">
        <f t="shared" si="11"/>
        <v>2505.21</v>
      </c>
    </row>
    <row r="55" spans="2:11" x14ac:dyDescent="0.2">
      <c r="B55" s="3" t="s">
        <v>86</v>
      </c>
      <c r="C55" s="22">
        <f t="shared" ref="C55:K55" si="12">SUM(C57:C68)</f>
        <v>2685.86</v>
      </c>
      <c r="D55" s="32">
        <f t="shared" si="12"/>
        <v>388.13999999999993</v>
      </c>
      <c r="E55" s="32">
        <f t="shared" si="12"/>
        <v>21.900000000000002</v>
      </c>
      <c r="F55" s="32">
        <f t="shared" si="12"/>
        <v>366.24</v>
      </c>
      <c r="G55" s="32">
        <f t="shared" si="12"/>
        <v>2297.7200000000003</v>
      </c>
      <c r="H55" s="32">
        <f t="shared" si="12"/>
        <v>1939.8700000000001</v>
      </c>
      <c r="I55" s="32">
        <f t="shared" si="12"/>
        <v>357.85</v>
      </c>
      <c r="J55" s="32">
        <f t="shared" si="12"/>
        <v>2474.41</v>
      </c>
      <c r="K55" s="32">
        <f t="shared" si="12"/>
        <v>2673.52</v>
      </c>
    </row>
    <row r="56" spans="2:11" x14ac:dyDescent="0.2">
      <c r="C56" s="6"/>
      <c r="I56" s="32"/>
    </row>
    <row r="57" spans="2:11" x14ac:dyDescent="0.2">
      <c r="B57" s="1" t="s">
        <v>367</v>
      </c>
      <c r="C57" s="21">
        <f t="shared" ref="C57:C68" si="13">D57+G57</f>
        <v>187.07</v>
      </c>
      <c r="D57" s="35">
        <f t="shared" ref="D57:D68" si="14">E57+F57</f>
        <v>30.57</v>
      </c>
      <c r="E57" s="17">
        <v>2.04</v>
      </c>
      <c r="F57" s="17">
        <v>28.53</v>
      </c>
      <c r="G57" s="35">
        <f t="shared" ref="G57:G68" si="15">H57+I57</f>
        <v>156.5</v>
      </c>
      <c r="H57" s="17">
        <v>136.71</v>
      </c>
      <c r="I57" s="17">
        <v>19.79</v>
      </c>
      <c r="J57" s="35">
        <f t="shared" ref="J57:J68" si="16">D57+E26</f>
        <v>220.25</v>
      </c>
      <c r="K57" s="35">
        <f t="shared" ref="K57:K68" si="17">G57+K26</f>
        <v>202.81</v>
      </c>
    </row>
    <row r="58" spans="2:11" x14ac:dyDescent="0.2">
      <c r="B58" s="1" t="s">
        <v>368</v>
      </c>
      <c r="C58" s="21">
        <f t="shared" si="13"/>
        <v>152.66999999999999</v>
      </c>
      <c r="D58" s="35">
        <f t="shared" si="14"/>
        <v>25.459999999999997</v>
      </c>
      <c r="E58" s="17">
        <v>1.24</v>
      </c>
      <c r="F58" s="17">
        <v>24.22</v>
      </c>
      <c r="G58" s="35">
        <f t="shared" si="15"/>
        <v>127.21</v>
      </c>
      <c r="H58" s="17">
        <v>108.83</v>
      </c>
      <c r="I58" s="17">
        <v>18.38</v>
      </c>
      <c r="J58" s="35">
        <f t="shared" si="16"/>
        <v>224.92</v>
      </c>
      <c r="K58" s="35">
        <f t="shared" si="17"/>
        <v>171.54</v>
      </c>
    </row>
    <row r="59" spans="2:11" x14ac:dyDescent="0.2">
      <c r="B59" s="1" t="s">
        <v>369</v>
      </c>
      <c r="C59" s="21">
        <f t="shared" si="13"/>
        <v>154.19999999999999</v>
      </c>
      <c r="D59" s="35">
        <f t="shared" si="14"/>
        <v>24.39</v>
      </c>
      <c r="E59" s="17">
        <v>1.2</v>
      </c>
      <c r="F59" s="17">
        <v>23.19</v>
      </c>
      <c r="G59" s="35">
        <f t="shared" si="15"/>
        <v>129.81</v>
      </c>
      <c r="H59" s="17">
        <v>110.74</v>
      </c>
      <c r="I59" s="17">
        <v>19.07</v>
      </c>
      <c r="J59" s="35">
        <f t="shared" si="16"/>
        <v>218.89</v>
      </c>
      <c r="K59" s="35">
        <f t="shared" si="17"/>
        <v>165.12</v>
      </c>
    </row>
    <row r="60" spans="2:11" x14ac:dyDescent="0.2">
      <c r="B60" s="1" t="s">
        <v>370</v>
      </c>
      <c r="C60" s="21">
        <f t="shared" si="13"/>
        <v>175.12</v>
      </c>
      <c r="D60" s="35">
        <f t="shared" si="14"/>
        <v>24.95</v>
      </c>
      <c r="E60" s="17">
        <v>1.37</v>
      </c>
      <c r="F60" s="17">
        <v>23.58</v>
      </c>
      <c r="G60" s="35">
        <f t="shared" si="15"/>
        <v>150.17000000000002</v>
      </c>
      <c r="H60" s="17">
        <v>127.79</v>
      </c>
      <c r="I60" s="17">
        <v>22.38</v>
      </c>
      <c r="J60" s="35">
        <f t="shared" si="16"/>
        <v>220.12</v>
      </c>
      <c r="K60" s="35">
        <f t="shared" si="17"/>
        <v>187.24</v>
      </c>
    </row>
    <row r="61" spans="2:11" x14ac:dyDescent="0.2">
      <c r="B61" s="1" t="s">
        <v>371</v>
      </c>
      <c r="C61" s="21">
        <f t="shared" si="13"/>
        <v>174.14</v>
      </c>
      <c r="D61" s="35">
        <f t="shared" si="14"/>
        <v>25.94</v>
      </c>
      <c r="E61" s="17">
        <v>1.57</v>
      </c>
      <c r="F61" s="17">
        <v>24.37</v>
      </c>
      <c r="G61" s="35">
        <f t="shared" si="15"/>
        <v>148.19999999999999</v>
      </c>
      <c r="H61" s="17">
        <v>118.8</v>
      </c>
      <c r="I61" s="17">
        <v>29.4</v>
      </c>
      <c r="J61" s="35">
        <f t="shared" si="16"/>
        <v>227.47</v>
      </c>
      <c r="K61" s="35">
        <f t="shared" si="17"/>
        <v>183.13</v>
      </c>
    </row>
    <row r="62" spans="2:11" x14ac:dyDescent="0.2">
      <c r="B62" s="1" t="s">
        <v>372</v>
      </c>
      <c r="C62" s="21">
        <f t="shared" si="13"/>
        <v>195.57</v>
      </c>
      <c r="D62" s="35">
        <f t="shared" si="14"/>
        <v>32.620000000000005</v>
      </c>
      <c r="E62" s="17">
        <v>1.59</v>
      </c>
      <c r="F62" s="17">
        <v>31.03</v>
      </c>
      <c r="G62" s="35">
        <f t="shared" si="15"/>
        <v>162.94999999999999</v>
      </c>
      <c r="H62" s="17">
        <v>124.39</v>
      </c>
      <c r="I62" s="17">
        <v>38.56</v>
      </c>
      <c r="J62" s="35">
        <f t="shared" si="16"/>
        <v>218.88</v>
      </c>
      <c r="K62" s="35">
        <f t="shared" si="17"/>
        <v>197.07</v>
      </c>
    </row>
    <row r="63" spans="2:11" x14ac:dyDescent="0.2">
      <c r="B63" s="1" t="s">
        <v>373</v>
      </c>
      <c r="C63" s="21">
        <f t="shared" si="13"/>
        <v>229.68999999999997</v>
      </c>
      <c r="D63" s="35">
        <f t="shared" si="14"/>
        <v>47.29</v>
      </c>
      <c r="E63" s="17">
        <v>1.81</v>
      </c>
      <c r="F63" s="17">
        <v>45.48</v>
      </c>
      <c r="G63" s="35">
        <f t="shared" si="15"/>
        <v>182.39999999999998</v>
      </c>
      <c r="H63" s="17">
        <v>138.82</v>
      </c>
      <c r="I63" s="17">
        <v>43.58</v>
      </c>
      <c r="J63" s="35">
        <f t="shared" si="16"/>
        <v>215.95999999999998</v>
      </c>
      <c r="K63" s="35">
        <f t="shared" si="17"/>
        <v>216.18999999999997</v>
      </c>
    </row>
    <row r="64" spans="2:11" x14ac:dyDescent="0.2">
      <c r="B64" s="1" t="s">
        <v>374</v>
      </c>
      <c r="C64" s="21">
        <f t="shared" si="13"/>
        <v>270.06</v>
      </c>
      <c r="D64" s="35">
        <f t="shared" si="14"/>
        <v>47.93</v>
      </c>
      <c r="E64" s="17">
        <v>2.2200000000000002</v>
      </c>
      <c r="F64" s="17">
        <v>45.71</v>
      </c>
      <c r="G64" s="35">
        <f t="shared" si="15"/>
        <v>222.13</v>
      </c>
      <c r="H64" s="17">
        <v>178.4</v>
      </c>
      <c r="I64" s="17">
        <v>43.73</v>
      </c>
      <c r="J64" s="35">
        <f t="shared" si="16"/>
        <v>206.35</v>
      </c>
      <c r="K64" s="35">
        <f t="shared" si="17"/>
        <v>250.8</v>
      </c>
    </row>
    <row r="65" spans="1:11" x14ac:dyDescent="0.2">
      <c r="B65" s="1" t="s">
        <v>375</v>
      </c>
      <c r="C65" s="21">
        <f t="shared" si="13"/>
        <v>324.49</v>
      </c>
      <c r="D65" s="35">
        <f t="shared" si="14"/>
        <v>43.15</v>
      </c>
      <c r="E65" s="17">
        <v>2.57</v>
      </c>
      <c r="F65" s="17">
        <v>40.58</v>
      </c>
      <c r="G65" s="35">
        <f t="shared" si="15"/>
        <v>281.34000000000003</v>
      </c>
      <c r="H65" s="17">
        <v>239.68</v>
      </c>
      <c r="I65" s="17">
        <v>41.66</v>
      </c>
      <c r="J65" s="35">
        <f t="shared" si="16"/>
        <v>206.42999999999998</v>
      </c>
      <c r="K65" s="35">
        <f t="shared" si="17"/>
        <v>306.92</v>
      </c>
    </row>
    <row r="66" spans="1:11" x14ac:dyDescent="0.2">
      <c r="B66" s="1" t="s">
        <v>376</v>
      </c>
      <c r="C66" s="21">
        <f t="shared" si="13"/>
        <v>315.37</v>
      </c>
      <c r="D66" s="35">
        <f t="shared" si="14"/>
        <v>30.55</v>
      </c>
      <c r="E66" s="17">
        <v>2.14</v>
      </c>
      <c r="F66" s="17">
        <v>28.41</v>
      </c>
      <c r="G66" s="35">
        <f t="shared" si="15"/>
        <v>284.82</v>
      </c>
      <c r="H66" s="17">
        <v>254.78</v>
      </c>
      <c r="I66" s="17">
        <v>30.04</v>
      </c>
      <c r="J66" s="35">
        <f t="shared" si="16"/>
        <v>158.66000000000003</v>
      </c>
      <c r="K66" s="35">
        <f t="shared" si="17"/>
        <v>307.27</v>
      </c>
    </row>
    <row r="67" spans="1:11" x14ac:dyDescent="0.2">
      <c r="B67" s="1" t="s">
        <v>377</v>
      </c>
      <c r="C67" s="21">
        <f t="shared" si="13"/>
        <v>247.28</v>
      </c>
      <c r="D67" s="35">
        <f t="shared" si="14"/>
        <v>28.15</v>
      </c>
      <c r="E67" s="17">
        <v>2.04</v>
      </c>
      <c r="F67" s="17">
        <v>26.11</v>
      </c>
      <c r="G67" s="35">
        <f t="shared" si="15"/>
        <v>219.13</v>
      </c>
      <c r="H67" s="17">
        <v>193.69</v>
      </c>
      <c r="I67" s="17">
        <v>25.44</v>
      </c>
      <c r="J67" s="35">
        <f t="shared" si="16"/>
        <v>169.57</v>
      </c>
      <c r="K67" s="35">
        <f t="shared" si="17"/>
        <v>233.82999999999998</v>
      </c>
    </row>
    <row r="68" spans="1:11" x14ac:dyDescent="0.2">
      <c r="B68" s="1" t="s">
        <v>378</v>
      </c>
      <c r="C68" s="21">
        <f t="shared" si="13"/>
        <v>260.2</v>
      </c>
      <c r="D68" s="35">
        <f t="shared" si="14"/>
        <v>27.14</v>
      </c>
      <c r="E68" s="17">
        <v>2.11</v>
      </c>
      <c r="F68" s="17">
        <v>25.03</v>
      </c>
      <c r="G68" s="35">
        <f t="shared" si="15"/>
        <v>233.06</v>
      </c>
      <c r="H68" s="17">
        <v>207.24</v>
      </c>
      <c r="I68" s="17">
        <v>25.82</v>
      </c>
      <c r="J68" s="35">
        <f t="shared" si="16"/>
        <v>186.91000000000003</v>
      </c>
      <c r="K68" s="35">
        <f t="shared" si="17"/>
        <v>251.6</v>
      </c>
    </row>
    <row r="69" spans="1:11" ht="18" thickBot="1" x14ac:dyDescent="0.25">
      <c r="B69" s="4"/>
      <c r="C69" s="25"/>
      <c r="D69" s="4"/>
      <c r="E69" s="4"/>
      <c r="F69" s="4"/>
      <c r="G69" s="4"/>
      <c r="H69" s="4"/>
      <c r="I69" s="4"/>
      <c r="J69" s="4"/>
      <c r="K69" s="4"/>
    </row>
    <row r="70" spans="1:11" x14ac:dyDescent="0.2">
      <c r="C70" s="1" t="s">
        <v>47</v>
      </c>
    </row>
    <row r="71" spans="1:11" x14ac:dyDescent="0.2">
      <c r="A71" s="1"/>
    </row>
    <row r="72" spans="1:11" x14ac:dyDescent="0.2">
      <c r="A72" s="1"/>
    </row>
  </sheetData>
  <phoneticPr fontId="2"/>
  <pageMargins left="0.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3.375" style="2" customWidth="1"/>
    <col min="5" max="5" width="10.875" style="2"/>
    <col min="6" max="6" width="13.375" style="2" customWidth="1"/>
    <col min="7" max="7" width="9.625" style="2" customWidth="1"/>
    <col min="8" max="8" width="13.375" style="2" customWidth="1"/>
    <col min="9" max="9" width="8.375" style="2" customWidth="1"/>
    <col min="10" max="10" width="10.875" style="2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3.375" style="2" customWidth="1"/>
    <col min="261" max="261" width="10.875" style="2"/>
    <col min="262" max="262" width="13.375" style="2" customWidth="1"/>
    <col min="263" max="263" width="9.625" style="2" customWidth="1"/>
    <col min="264" max="264" width="13.375" style="2" customWidth="1"/>
    <col min="265" max="265" width="8.375" style="2" customWidth="1"/>
    <col min="266" max="266" width="10.875" style="2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3.375" style="2" customWidth="1"/>
    <col min="517" max="517" width="10.875" style="2"/>
    <col min="518" max="518" width="13.375" style="2" customWidth="1"/>
    <col min="519" max="519" width="9.625" style="2" customWidth="1"/>
    <col min="520" max="520" width="13.375" style="2" customWidth="1"/>
    <col min="521" max="521" width="8.375" style="2" customWidth="1"/>
    <col min="522" max="522" width="10.875" style="2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3.375" style="2" customWidth="1"/>
    <col min="773" max="773" width="10.875" style="2"/>
    <col min="774" max="774" width="13.375" style="2" customWidth="1"/>
    <col min="775" max="775" width="9.625" style="2" customWidth="1"/>
    <col min="776" max="776" width="13.375" style="2" customWidth="1"/>
    <col min="777" max="777" width="8.375" style="2" customWidth="1"/>
    <col min="778" max="778" width="10.875" style="2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3.375" style="2" customWidth="1"/>
    <col min="1029" max="1029" width="10.875" style="2"/>
    <col min="1030" max="1030" width="13.375" style="2" customWidth="1"/>
    <col min="1031" max="1031" width="9.625" style="2" customWidth="1"/>
    <col min="1032" max="1032" width="13.375" style="2" customWidth="1"/>
    <col min="1033" max="1033" width="8.375" style="2" customWidth="1"/>
    <col min="1034" max="1034" width="10.875" style="2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3.375" style="2" customWidth="1"/>
    <col min="1285" max="1285" width="10.875" style="2"/>
    <col min="1286" max="1286" width="13.375" style="2" customWidth="1"/>
    <col min="1287" max="1287" width="9.625" style="2" customWidth="1"/>
    <col min="1288" max="1288" width="13.375" style="2" customWidth="1"/>
    <col min="1289" max="1289" width="8.375" style="2" customWidth="1"/>
    <col min="1290" max="1290" width="10.875" style="2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3.375" style="2" customWidth="1"/>
    <col min="1541" max="1541" width="10.875" style="2"/>
    <col min="1542" max="1542" width="13.375" style="2" customWidth="1"/>
    <col min="1543" max="1543" width="9.625" style="2" customWidth="1"/>
    <col min="1544" max="1544" width="13.375" style="2" customWidth="1"/>
    <col min="1545" max="1545" width="8.375" style="2" customWidth="1"/>
    <col min="1546" max="1546" width="10.875" style="2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3.375" style="2" customWidth="1"/>
    <col min="1797" max="1797" width="10.875" style="2"/>
    <col min="1798" max="1798" width="13.375" style="2" customWidth="1"/>
    <col min="1799" max="1799" width="9.625" style="2" customWidth="1"/>
    <col min="1800" max="1800" width="13.375" style="2" customWidth="1"/>
    <col min="1801" max="1801" width="8.375" style="2" customWidth="1"/>
    <col min="1802" max="1802" width="10.875" style="2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3.375" style="2" customWidth="1"/>
    <col min="2053" max="2053" width="10.875" style="2"/>
    <col min="2054" max="2054" width="13.375" style="2" customWidth="1"/>
    <col min="2055" max="2055" width="9.625" style="2" customWidth="1"/>
    <col min="2056" max="2056" width="13.375" style="2" customWidth="1"/>
    <col min="2057" max="2057" width="8.375" style="2" customWidth="1"/>
    <col min="2058" max="2058" width="10.875" style="2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3.375" style="2" customWidth="1"/>
    <col min="2309" max="2309" width="10.875" style="2"/>
    <col min="2310" max="2310" width="13.375" style="2" customWidth="1"/>
    <col min="2311" max="2311" width="9.625" style="2" customWidth="1"/>
    <col min="2312" max="2312" width="13.375" style="2" customWidth="1"/>
    <col min="2313" max="2313" width="8.375" style="2" customWidth="1"/>
    <col min="2314" max="2314" width="10.875" style="2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3.375" style="2" customWidth="1"/>
    <col min="2565" max="2565" width="10.875" style="2"/>
    <col min="2566" max="2566" width="13.375" style="2" customWidth="1"/>
    <col min="2567" max="2567" width="9.625" style="2" customWidth="1"/>
    <col min="2568" max="2568" width="13.375" style="2" customWidth="1"/>
    <col min="2569" max="2569" width="8.375" style="2" customWidth="1"/>
    <col min="2570" max="2570" width="10.875" style="2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3.375" style="2" customWidth="1"/>
    <col min="2821" max="2821" width="10.875" style="2"/>
    <col min="2822" max="2822" width="13.375" style="2" customWidth="1"/>
    <col min="2823" max="2823" width="9.625" style="2" customWidth="1"/>
    <col min="2824" max="2824" width="13.375" style="2" customWidth="1"/>
    <col min="2825" max="2825" width="8.375" style="2" customWidth="1"/>
    <col min="2826" max="2826" width="10.875" style="2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3.375" style="2" customWidth="1"/>
    <col min="3077" max="3077" width="10.875" style="2"/>
    <col min="3078" max="3078" width="13.375" style="2" customWidth="1"/>
    <col min="3079" max="3079" width="9.625" style="2" customWidth="1"/>
    <col min="3080" max="3080" width="13.375" style="2" customWidth="1"/>
    <col min="3081" max="3081" width="8.375" style="2" customWidth="1"/>
    <col min="3082" max="3082" width="10.875" style="2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3.375" style="2" customWidth="1"/>
    <col min="3333" max="3333" width="10.875" style="2"/>
    <col min="3334" max="3334" width="13.375" style="2" customWidth="1"/>
    <col min="3335" max="3335" width="9.625" style="2" customWidth="1"/>
    <col min="3336" max="3336" width="13.375" style="2" customWidth="1"/>
    <col min="3337" max="3337" width="8.375" style="2" customWidth="1"/>
    <col min="3338" max="3338" width="10.875" style="2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3.375" style="2" customWidth="1"/>
    <col min="3589" max="3589" width="10.875" style="2"/>
    <col min="3590" max="3590" width="13.375" style="2" customWidth="1"/>
    <col min="3591" max="3591" width="9.625" style="2" customWidth="1"/>
    <col min="3592" max="3592" width="13.375" style="2" customWidth="1"/>
    <col min="3593" max="3593" width="8.375" style="2" customWidth="1"/>
    <col min="3594" max="3594" width="10.875" style="2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3.375" style="2" customWidth="1"/>
    <col min="3845" max="3845" width="10.875" style="2"/>
    <col min="3846" max="3846" width="13.375" style="2" customWidth="1"/>
    <col min="3847" max="3847" width="9.625" style="2" customWidth="1"/>
    <col min="3848" max="3848" width="13.375" style="2" customWidth="1"/>
    <col min="3849" max="3849" width="8.375" style="2" customWidth="1"/>
    <col min="3850" max="3850" width="10.875" style="2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3.375" style="2" customWidth="1"/>
    <col min="4101" max="4101" width="10.875" style="2"/>
    <col min="4102" max="4102" width="13.375" style="2" customWidth="1"/>
    <col min="4103" max="4103" width="9.625" style="2" customWidth="1"/>
    <col min="4104" max="4104" width="13.375" style="2" customWidth="1"/>
    <col min="4105" max="4105" width="8.375" style="2" customWidth="1"/>
    <col min="4106" max="4106" width="10.875" style="2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3.375" style="2" customWidth="1"/>
    <col min="4357" max="4357" width="10.875" style="2"/>
    <col min="4358" max="4358" width="13.375" style="2" customWidth="1"/>
    <col min="4359" max="4359" width="9.625" style="2" customWidth="1"/>
    <col min="4360" max="4360" width="13.375" style="2" customWidth="1"/>
    <col min="4361" max="4361" width="8.375" style="2" customWidth="1"/>
    <col min="4362" max="4362" width="10.875" style="2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3.375" style="2" customWidth="1"/>
    <col min="4613" max="4613" width="10.875" style="2"/>
    <col min="4614" max="4614" width="13.375" style="2" customWidth="1"/>
    <col min="4615" max="4615" width="9.625" style="2" customWidth="1"/>
    <col min="4616" max="4616" width="13.375" style="2" customWidth="1"/>
    <col min="4617" max="4617" width="8.375" style="2" customWidth="1"/>
    <col min="4618" max="4618" width="10.875" style="2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3.375" style="2" customWidth="1"/>
    <col min="4869" max="4869" width="10.875" style="2"/>
    <col min="4870" max="4870" width="13.375" style="2" customWidth="1"/>
    <col min="4871" max="4871" width="9.625" style="2" customWidth="1"/>
    <col min="4872" max="4872" width="13.375" style="2" customWidth="1"/>
    <col min="4873" max="4873" width="8.375" style="2" customWidth="1"/>
    <col min="4874" max="4874" width="10.875" style="2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3.375" style="2" customWidth="1"/>
    <col min="5125" max="5125" width="10.875" style="2"/>
    <col min="5126" max="5126" width="13.375" style="2" customWidth="1"/>
    <col min="5127" max="5127" width="9.625" style="2" customWidth="1"/>
    <col min="5128" max="5128" width="13.375" style="2" customWidth="1"/>
    <col min="5129" max="5129" width="8.375" style="2" customWidth="1"/>
    <col min="5130" max="5130" width="10.875" style="2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3.375" style="2" customWidth="1"/>
    <col min="5381" max="5381" width="10.875" style="2"/>
    <col min="5382" max="5382" width="13.375" style="2" customWidth="1"/>
    <col min="5383" max="5383" width="9.625" style="2" customWidth="1"/>
    <col min="5384" max="5384" width="13.375" style="2" customWidth="1"/>
    <col min="5385" max="5385" width="8.375" style="2" customWidth="1"/>
    <col min="5386" max="5386" width="10.875" style="2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3.375" style="2" customWidth="1"/>
    <col min="5637" max="5637" width="10.875" style="2"/>
    <col min="5638" max="5638" width="13.375" style="2" customWidth="1"/>
    <col min="5639" max="5639" width="9.625" style="2" customWidth="1"/>
    <col min="5640" max="5640" width="13.375" style="2" customWidth="1"/>
    <col min="5641" max="5641" width="8.375" style="2" customWidth="1"/>
    <col min="5642" max="5642" width="10.875" style="2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3.375" style="2" customWidth="1"/>
    <col min="5893" max="5893" width="10.875" style="2"/>
    <col min="5894" max="5894" width="13.375" style="2" customWidth="1"/>
    <col min="5895" max="5895" width="9.625" style="2" customWidth="1"/>
    <col min="5896" max="5896" width="13.375" style="2" customWidth="1"/>
    <col min="5897" max="5897" width="8.375" style="2" customWidth="1"/>
    <col min="5898" max="5898" width="10.875" style="2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3.375" style="2" customWidth="1"/>
    <col min="6149" max="6149" width="10.875" style="2"/>
    <col min="6150" max="6150" width="13.375" style="2" customWidth="1"/>
    <col min="6151" max="6151" width="9.625" style="2" customWidth="1"/>
    <col min="6152" max="6152" width="13.375" style="2" customWidth="1"/>
    <col min="6153" max="6153" width="8.375" style="2" customWidth="1"/>
    <col min="6154" max="6154" width="10.875" style="2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3.375" style="2" customWidth="1"/>
    <col min="6405" max="6405" width="10.875" style="2"/>
    <col min="6406" max="6406" width="13.375" style="2" customWidth="1"/>
    <col min="6407" max="6407" width="9.625" style="2" customWidth="1"/>
    <col min="6408" max="6408" width="13.375" style="2" customWidth="1"/>
    <col min="6409" max="6409" width="8.375" style="2" customWidth="1"/>
    <col min="6410" max="6410" width="10.875" style="2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3.375" style="2" customWidth="1"/>
    <col min="6661" max="6661" width="10.875" style="2"/>
    <col min="6662" max="6662" width="13.375" style="2" customWidth="1"/>
    <col min="6663" max="6663" width="9.625" style="2" customWidth="1"/>
    <col min="6664" max="6664" width="13.375" style="2" customWidth="1"/>
    <col min="6665" max="6665" width="8.375" style="2" customWidth="1"/>
    <col min="6666" max="6666" width="10.875" style="2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3.375" style="2" customWidth="1"/>
    <col min="6917" max="6917" width="10.875" style="2"/>
    <col min="6918" max="6918" width="13.375" style="2" customWidth="1"/>
    <col min="6919" max="6919" width="9.625" style="2" customWidth="1"/>
    <col min="6920" max="6920" width="13.375" style="2" customWidth="1"/>
    <col min="6921" max="6921" width="8.375" style="2" customWidth="1"/>
    <col min="6922" max="6922" width="10.875" style="2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3.375" style="2" customWidth="1"/>
    <col min="7173" max="7173" width="10.875" style="2"/>
    <col min="7174" max="7174" width="13.375" style="2" customWidth="1"/>
    <col min="7175" max="7175" width="9.625" style="2" customWidth="1"/>
    <col min="7176" max="7176" width="13.375" style="2" customWidth="1"/>
    <col min="7177" max="7177" width="8.375" style="2" customWidth="1"/>
    <col min="7178" max="7178" width="10.875" style="2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3.375" style="2" customWidth="1"/>
    <col min="7429" max="7429" width="10.875" style="2"/>
    <col min="7430" max="7430" width="13.375" style="2" customWidth="1"/>
    <col min="7431" max="7431" width="9.625" style="2" customWidth="1"/>
    <col min="7432" max="7432" width="13.375" style="2" customWidth="1"/>
    <col min="7433" max="7433" width="8.375" style="2" customWidth="1"/>
    <col min="7434" max="7434" width="10.875" style="2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3.375" style="2" customWidth="1"/>
    <col min="7685" max="7685" width="10.875" style="2"/>
    <col min="7686" max="7686" width="13.375" style="2" customWidth="1"/>
    <col min="7687" max="7687" width="9.625" style="2" customWidth="1"/>
    <col min="7688" max="7688" width="13.375" style="2" customWidth="1"/>
    <col min="7689" max="7689" width="8.375" style="2" customWidth="1"/>
    <col min="7690" max="7690" width="10.875" style="2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3.375" style="2" customWidth="1"/>
    <col min="7941" max="7941" width="10.875" style="2"/>
    <col min="7942" max="7942" width="13.375" style="2" customWidth="1"/>
    <col min="7943" max="7943" width="9.625" style="2" customWidth="1"/>
    <col min="7944" max="7944" width="13.375" style="2" customWidth="1"/>
    <col min="7945" max="7945" width="8.375" style="2" customWidth="1"/>
    <col min="7946" max="7946" width="10.875" style="2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3.375" style="2" customWidth="1"/>
    <col min="8197" max="8197" width="10.875" style="2"/>
    <col min="8198" max="8198" width="13.375" style="2" customWidth="1"/>
    <col min="8199" max="8199" width="9.625" style="2" customWidth="1"/>
    <col min="8200" max="8200" width="13.375" style="2" customWidth="1"/>
    <col min="8201" max="8201" width="8.375" style="2" customWidth="1"/>
    <col min="8202" max="8202" width="10.875" style="2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3.375" style="2" customWidth="1"/>
    <col min="8453" max="8453" width="10.875" style="2"/>
    <col min="8454" max="8454" width="13.375" style="2" customWidth="1"/>
    <col min="8455" max="8455" width="9.625" style="2" customWidth="1"/>
    <col min="8456" max="8456" width="13.375" style="2" customWidth="1"/>
    <col min="8457" max="8457" width="8.375" style="2" customWidth="1"/>
    <col min="8458" max="8458" width="10.875" style="2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3.375" style="2" customWidth="1"/>
    <col min="8709" max="8709" width="10.875" style="2"/>
    <col min="8710" max="8710" width="13.375" style="2" customWidth="1"/>
    <col min="8711" max="8711" width="9.625" style="2" customWidth="1"/>
    <col min="8712" max="8712" width="13.375" style="2" customWidth="1"/>
    <col min="8713" max="8713" width="8.375" style="2" customWidth="1"/>
    <col min="8714" max="8714" width="10.875" style="2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3.375" style="2" customWidth="1"/>
    <col min="8965" max="8965" width="10.875" style="2"/>
    <col min="8966" max="8966" width="13.375" style="2" customWidth="1"/>
    <col min="8967" max="8967" width="9.625" style="2" customWidth="1"/>
    <col min="8968" max="8968" width="13.375" style="2" customWidth="1"/>
    <col min="8969" max="8969" width="8.375" style="2" customWidth="1"/>
    <col min="8970" max="8970" width="10.875" style="2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3.375" style="2" customWidth="1"/>
    <col min="9221" max="9221" width="10.875" style="2"/>
    <col min="9222" max="9222" width="13.375" style="2" customWidth="1"/>
    <col min="9223" max="9223" width="9.625" style="2" customWidth="1"/>
    <col min="9224" max="9224" width="13.375" style="2" customWidth="1"/>
    <col min="9225" max="9225" width="8.375" style="2" customWidth="1"/>
    <col min="9226" max="9226" width="10.875" style="2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3.375" style="2" customWidth="1"/>
    <col min="9477" max="9477" width="10.875" style="2"/>
    <col min="9478" max="9478" width="13.375" style="2" customWidth="1"/>
    <col min="9479" max="9479" width="9.625" style="2" customWidth="1"/>
    <col min="9480" max="9480" width="13.375" style="2" customWidth="1"/>
    <col min="9481" max="9481" width="8.375" style="2" customWidth="1"/>
    <col min="9482" max="9482" width="10.875" style="2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3.375" style="2" customWidth="1"/>
    <col min="9733" max="9733" width="10.875" style="2"/>
    <col min="9734" max="9734" width="13.375" style="2" customWidth="1"/>
    <col min="9735" max="9735" width="9.625" style="2" customWidth="1"/>
    <col min="9736" max="9736" width="13.375" style="2" customWidth="1"/>
    <col min="9737" max="9737" width="8.375" style="2" customWidth="1"/>
    <col min="9738" max="9738" width="10.875" style="2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3.375" style="2" customWidth="1"/>
    <col min="9989" max="9989" width="10.875" style="2"/>
    <col min="9990" max="9990" width="13.375" style="2" customWidth="1"/>
    <col min="9991" max="9991" width="9.625" style="2" customWidth="1"/>
    <col min="9992" max="9992" width="13.375" style="2" customWidth="1"/>
    <col min="9993" max="9993" width="8.375" style="2" customWidth="1"/>
    <col min="9994" max="9994" width="10.875" style="2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3.375" style="2" customWidth="1"/>
    <col min="10245" max="10245" width="10.875" style="2"/>
    <col min="10246" max="10246" width="13.375" style="2" customWidth="1"/>
    <col min="10247" max="10247" width="9.625" style="2" customWidth="1"/>
    <col min="10248" max="10248" width="13.375" style="2" customWidth="1"/>
    <col min="10249" max="10249" width="8.375" style="2" customWidth="1"/>
    <col min="10250" max="10250" width="10.875" style="2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3.375" style="2" customWidth="1"/>
    <col min="10501" max="10501" width="10.875" style="2"/>
    <col min="10502" max="10502" width="13.375" style="2" customWidth="1"/>
    <col min="10503" max="10503" width="9.625" style="2" customWidth="1"/>
    <col min="10504" max="10504" width="13.375" style="2" customWidth="1"/>
    <col min="10505" max="10505" width="8.375" style="2" customWidth="1"/>
    <col min="10506" max="10506" width="10.875" style="2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3.375" style="2" customWidth="1"/>
    <col min="10757" max="10757" width="10.875" style="2"/>
    <col min="10758" max="10758" width="13.375" style="2" customWidth="1"/>
    <col min="10759" max="10759" width="9.625" style="2" customWidth="1"/>
    <col min="10760" max="10760" width="13.375" style="2" customWidth="1"/>
    <col min="10761" max="10761" width="8.375" style="2" customWidth="1"/>
    <col min="10762" max="10762" width="10.875" style="2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3.375" style="2" customWidth="1"/>
    <col min="11013" max="11013" width="10.875" style="2"/>
    <col min="11014" max="11014" width="13.375" style="2" customWidth="1"/>
    <col min="11015" max="11015" width="9.625" style="2" customWidth="1"/>
    <col min="11016" max="11016" width="13.375" style="2" customWidth="1"/>
    <col min="11017" max="11017" width="8.375" style="2" customWidth="1"/>
    <col min="11018" max="11018" width="10.875" style="2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3.375" style="2" customWidth="1"/>
    <col min="11269" max="11269" width="10.875" style="2"/>
    <col min="11270" max="11270" width="13.375" style="2" customWidth="1"/>
    <col min="11271" max="11271" width="9.625" style="2" customWidth="1"/>
    <col min="11272" max="11272" width="13.375" style="2" customWidth="1"/>
    <col min="11273" max="11273" width="8.375" style="2" customWidth="1"/>
    <col min="11274" max="11274" width="10.875" style="2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3.375" style="2" customWidth="1"/>
    <col min="11525" max="11525" width="10.875" style="2"/>
    <col min="11526" max="11526" width="13.375" style="2" customWidth="1"/>
    <col min="11527" max="11527" width="9.625" style="2" customWidth="1"/>
    <col min="11528" max="11528" width="13.375" style="2" customWidth="1"/>
    <col min="11529" max="11529" width="8.375" style="2" customWidth="1"/>
    <col min="11530" max="11530" width="10.875" style="2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3.375" style="2" customWidth="1"/>
    <col min="11781" max="11781" width="10.875" style="2"/>
    <col min="11782" max="11782" width="13.375" style="2" customWidth="1"/>
    <col min="11783" max="11783" width="9.625" style="2" customWidth="1"/>
    <col min="11784" max="11784" width="13.375" style="2" customWidth="1"/>
    <col min="11785" max="11785" width="8.375" style="2" customWidth="1"/>
    <col min="11786" max="11786" width="10.875" style="2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3.375" style="2" customWidth="1"/>
    <col min="12037" max="12037" width="10.875" style="2"/>
    <col min="12038" max="12038" width="13.375" style="2" customWidth="1"/>
    <col min="12039" max="12039" width="9.625" style="2" customWidth="1"/>
    <col min="12040" max="12040" width="13.375" style="2" customWidth="1"/>
    <col min="12041" max="12041" width="8.375" style="2" customWidth="1"/>
    <col min="12042" max="12042" width="10.875" style="2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3.375" style="2" customWidth="1"/>
    <col min="12293" max="12293" width="10.875" style="2"/>
    <col min="12294" max="12294" width="13.375" style="2" customWidth="1"/>
    <col min="12295" max="12295" width="9.625" style="2" customWidth="1"/>
    <col min="12296" max="12296" width="13.375" style="2" customWidth="1"/>
    <col min="12297" max="12297" width="8.375" style="2" customWidth="1"/>
    <col min="12298" max="12298" width="10.875" style="2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3.375" style="2" customWidth="1"/>
    <col min="12549" max="12549" width="10.875" style="2"/>
    <col min="12550" max="12550" width="13.375" style="2" customWidth="1"/>
    <col min="12551" max="12551" width="9.625" style="2" customWidth="1"/>
    <col min="12552" max="12552" width="13.375" style="2" customWidth="1"/>
    <col min="12553" max="12553" width="8.375" style="2" customWidth="1"/>
    <col min="12554" max="12554" width="10.875" style="2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3.375" style="2" customWidth="1"/>
    <col min="12805" max="12805" width="10.875" style="2"/>
    <col min="12806" max="12806" width="13.375" style="2" customWidth="1"/>
    <col min="12807" max="12807" width="9.625" style="2" customWidth="1"/>
    <col min="12808" max="12808" width="13.375" style="2" customWidth="1"/>
    <col min="12809" max="12809" width="8.375" style="2" customWidth="1"/>
    <col min="12810" max="12810" width="10.875" style="2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3.375" style="2" customWidth="1"/>
    <col min="13061" max="13061" width="10.875" style="2"/>
    <col min="13062" max="13062" width="13.375" style="2" customWidth="1"/>
    <col min="13063" max="13063" width="9.625" style="2" customWidth="1"/>
    <col min="13064" max="13064" width="13.375" style="2" customWidth="1"/>
    <col min="13065" max="13065" width="8.375" style="2" customWidth="1"/>
    <col min="13066" max="13066" width="10.875" style="2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3.375" style="2" customWidth="1"/>
    <col min="13317" max="13317" width="10.875" style="2"/>
    <col min="13318" max="13318" width="13.375" style="2" customWidth="1"/>
    <col min="13319" max="13319" width="9.625" style="2" customWidth="1"/>
    <col min="13320" max="13320" width="13.375" style="2" customWidth="1"/>
    <col min="13321" max="13321" width="8.375" style="2" customWidth="1"/>
    <col min="13322" max="13322" width="10.875" style="2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3.375" style="2" customWidth="1"/>
    <col min="13573" max="13573" width="10.875" style="2"/>
    <col min="13574" max="13574" width="13.375" style="2" customWidth="1"/>
    <col min="13575" max="13575" width="9.625" style="2" customWidth="1"/>
    <col min="13576" max="13576" width="13.375" style="2" customWidth="1"/>
    <col min="13577" max="13577" width="8.375" style="2" customWidth="1"/>
    <col min="13578" max="13578" width="10.875" style="2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3.375" style="2" customWidth="1"/>
    <col min="13829" max="13829" width="10.875" style="2"/>
    <col min="13830" max="13830" width="13.375" style="2" customWidth="1"/>
    <col min="13831" max="13831" width="9.625" style="2" customWidth="1"/>
    <col min="13832" max="13832" width="13.375" style="2" customWidth="1"/>
    <col min="13833" max="13833" width="8.375" style="2" customWidth="1"/>
    <col min="13834" max="13834" width="10.875" style="2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3.375" style="2" customWidth="1"/>
    <col min="14085" max="14085" width="10.875" style="2"/>
    <col min="14086" max="14086" width="13.375" style="2" customWidth="1"/>
    <col min="14087" max="14087" width="9.625" style="2" customWidth="1"/>
    <col min="14088" max="14088" width="13.375" style="2" customWidth="1"/>
    <col min="14089" max="14089" width="8.375" style="2" customWidth="1"/>
    <col min="14090" max="14090" width="10.875" style="2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3.375" style="2" customWidth="1"/>
    <col min="14341" max="14341" width="10.875" style="2"/>
    <col min="14342" max="14342" width="13.375" style="2" customWidth="1"/>
    <col min="14343" max="14343" width="9.625" style="2" customWidth="1"/>
    <col min="14344" max="14344" width="13.375" style="2" customWidth="1"/>
    <col min="14345" max="14345" width="8.375" style="2" customWidth="1"/>
    <col min="14346" max="14346" width="10.875" style="2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3.375" style="2" customWidth="1"/>
    <col min="14597" max="14597" width="10.875" style="2"/>
    <col min="14598" max="14598" width="13.375" style="2" customWidth="1"/>
    <col min="14599" max="14599" width="9.625" style="2" customWidth="1"/>
    <col min="14600" max="14600" width="13.375" style="2" customWidth="1"/>
    <col min="14601" max="14601" width="8.375" style="2" customWidth="1"/>
    <col min="14602" max="14602" width="10.875" style="2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3.375" style="2" customWidth="1"/>
    <col min="14853" max="14853" width="10.875" style="2"/>
    <col min="14854" max="14854" width="13.375" style="2" customWidth="1"/>
    <col min="14855" max="14855" width="9.625" style="2" customWidth="1"/>
    <col min="14856" max="14856" width="13.375" style="2" customWidth="1"/>
    <col min="14857" max="14857" width="8.375" style="2" customWidth="1"/>
    <col min="14858" max="14858" width="10.875" style="2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3.375" style="2" customWidth="1"/>
    <col min="15109" max="15109" width="10.875" style="2"/>
    <col min="15110" max="15110" width="13.375" style="2" customWidth="1"/>
    <col min="15111" max="15111" width="9.625" style="2" customWidth="1"/>
    <col min="15112" max="15112" width="13.375" style="2" customWidth="1"/>
    <col min="15113" max="15113" width="8.375" style="2" customWidth="1"/>
    <col min="15114" max="15114" width="10.875" style="2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3.375" style="2" customWidth="1"/>
    <col min="15365" max="15365" width="10.875" style="2"/>
    <col min="15366" max="15366" width="13.375" style="2" customWidth="1"/>
    <col min="15367" max="15367" width="9.625" style="2" customWidth="1"/>
    <col min="15368" max="15368" width="13.375" style="2" customWidth="1"/>
    <col min="15369" max="15369" width="8.375" style="2" customWidth="1"/>
    <col min="15370" max="15370" width="10.875" style="2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3.375" style="2" customWidth="1"/>
    <col min="15621" max="15621" width="10.875" style="2"/>
    <col min="15622" max="15622" width="13.375" style="2" customWidth="1"/>
    <col min="15623" max="15623" width="9.625" style="2" customWidth="1"/>
    <col min="15624" max="15624" width="13.375" style="2" customWidth="1"/>
    <col min="15625" max="15625" width="8.375" style="2" customWidth="1"/>
    <col min="15626" max="15626" width="10.875" style="2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3.375" style="2" customWidth="1"/>
    <col min="15877" max="15877" width="10.875" style="2"/>
    <col min="15878" max="15878" width="13.375" style="2" customWidth="1"/>
    <col min="15879" max="15879" width="9.625" style="2" customWidth="1"/>
    <col min="15880" max="15880" width="13.375" style="2" customWidth="1"/>
    <col min="15881" max="15881" width="8.375" style="2" customWidth="1"/>
    <col min="15882" max="15882" width="10.875" style="2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3.375" style="2" customWidth="1"/>
    <col min="16133" max="16133" width="10.875" style="2"/>
    <col min="16134" max="16134" width="13.375" style="2" customWidth="1"/>
    <col min="16135" max="16135" width="9.625" style="2" customWidth="1"/>
    <col min="16136" max="16136" width="13.375" style="2" customWidth="1"/>
    <col min="16137" max="16137" width="8.375" style="2" customWidth="1"/>
    <col min="16138" max="16138" width="10.875" style="2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345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10" t="s">
        <v>346</v>
      </c>
      <c r="D8" s="7"/>
      <c r="E8" s="10" t="s">
        <v>347</v>
      </c>
      <c r="F8" s="7"/>
      <c r="G8" s="10" t="s">
        <v>348</v>
      </c>
      <c r="H8" s="7"/>
      <c r="I8" s="10" t="s">
        <v>349</v>
      </c>
      <c r="J8" s="7"/>
      <c r="K8" s="10" t="s">
        <v>253</v>
      </c>
      <c r="L8" s="7"/>
    </row>
    <row r="9" spans="1:12" x14ac:dyDescent="0.2">
      <c r="C9" s="6"/>
      <c r="D9" s="9" t="s">
        <v>171</v>
      </c>
      <c r="E9" s="6"/>
      <c r="F9" s="9" t="s">
        <v>171</v>
      </c>
      <c r="G9" s="6"/>
      <c r="H9" s="9" t="s">
        <v>171</v>
      </c>
      <c r="I9" s="6"/>
      <c r="J9" s="9" t="s">
        <v>172</v>
      </c>
      <c r="K9" s="6"/>
      <c r="L9" s="9" t="s">
        <v>172</v>
      </c>
    </row>
    <row r="10" spans="1:12" x14ac:dyDescent="0.2">
      <c r="B10" s="7"/>
      <c r="C10" s="12" t="s">
        <v>257</v>
      </c>
      <c r="D10" s="12" t="s">
        <v>282</v>
      </c>
      <c r="E10" s="12" t="s">
        <v>257</v>
      </c>
      <c r="F10" s="12" t="s">
        <v>282</v>
      </c>
      <c r="G10" s="12" t="s">
        <v>257</v>
      </c>
      <c r="H10" s="12" t="s">
        <v>282</v>
      </c>
      <c r="I10" s="12" t="s">
        <v>257</v>
      </c>
      <c r="J10" s="12" t="s">
        <v>350</v>
      </c>
      <c r="K10" s="12" t="s">
        <v>257</v>
      </c>
      <c r="L10" s="12" t="s">
        <v>350</v>
      </c>
    </row>
    <row r="11" spans="1:12" x14ac:dyDescent="0.2">
      <c r="C11" s="38" t="s">
        <v>219</v>
      </c>
      <c r="D11" s="31" t="s">
        <v>220</v>
      </c>
      <c r="E11" s="31" t="s">
        <v>219</v>
      </c>
      <c r="F11" s="31" t="s">
        <v>220</v>
      </c>
      <c r="G11" s="31" t="s">
        <v>219</v>
      </c>
      <c r="H11" s="31" t="s">
        <v>220</v>
      </c>
      <c r="I11" s="31" t="s">
        <v>219</v>
      </c>
      <c r="J11" s="31" t="s">
        <v>220</v>
      </c>
      <c r="K11" s="31" t="s">
        <v>219</v>
      </c>
      <c r="L11" s="31" t="s">
        <v>220</v>
      </c>
    </row>
    <row r="12" spans="1:12" x14ac:dyDescent="0.2">
      <c r="B12" s="1" t="s">
        <v>284</v>
      </c>
      <c r="C12" s="15">
        <v>7756</v>
      </c>
      <c r="D12" s="17">
        <v>807708</v>
      </c>
      <c r="E12" s="17">
        <v>4351</v>
      </c>
      <c r="F12" s="17">
        <v>594615</v>
      </c>
      <c r="G12" s="17">
        <v>2329</v>
      </c>
      <c r="H12" s="17">
        <v>112083</v>
      </c>
      <c r="I12" s="17">
        <v>40</v>
      </c>
      <c r="J12" s="17">
        <v>4168</v>
      </c>
      <c r="K12" s="17">
        <v>1036</v>
      </c>
      <c r="L12" s="17">
        <v>96842</v>
      </c>
    </row>
    <row r="13" spans="1:12" x14ac:dyDescent="0.2">
      <c r="A13" s="32"/>
      <c r="B13" s="3" t="s">
        <v>344</v>
      </c>
      <c r="C13" s="22">
        <f t="shared" ref="C13:L13" si="0">SUM(C15:C70)</f>
        <v>8071</v>
      </c>
      <c r="D13" s="32">
        <f t="shared" si="0"/>
        <v>863069</v>
      </c>
      <c r="E13" s="32">
        <f t="shared" si="0"/>
        <v>4685</v>
      </c>
      <c r="F13" s="32">
        <f t="shared" si="0"/>
        <v>624491</v>
      </c>
      <c r="G13" s="32">
        <f t="shared" si="0"/>
        <v>1947</v>
      </c>
      <c r="H13" s="32">
        <f t="shared" si="0"/>
        <v>101678</v>
      </c>
      <c r="I13" s="32">
        <f t="shared" si="0"/>
        <v>78</v>
      </c>
      <c r="J13" s="32">
        <f t="shared" si="0"/>
        <v>4570</v>
      </c>
      <c r="K13" s="32">
        <f t="shared" si="0"/>
        <v>1361</v>
      </c>
      <c r="L13" s="32">
        <f t="shared" si="0"/>
        <v>132330</v>
      </c>
    </row>
    <row r="14" spans="1:12" x14ac:dyDescent="0.2">
      <c r="C14" s="6"/>
    </row>
    <row r="15" spans="1:12" x14ac:dyDescent="0.2">
      <c r="A15" s="32"/>
      <c r="B15" s="43" t="s">
        <v>286</v>
      </c>
      <c r="C15" s="21">
        <f t="shared" ref="C15:D21" si="1">E15+G15+I15+K15</f>
        <v>3385</v>
      </c>
      <c r="D15" s="35">
        <f t="shared" si="1"/>
        <v>344965</v>
      </c>
      <c r="E15" s="17">
        <v>1595</v>
      </c>
      <c r="F15" s="17">
        <v>212010</v>
      </c>
      <c r="G15" s="17">
        <v>952</v>
      </c>
      <c r="H15" s="17">
        <v>50376</v>
      </c>
      <c r="I15" s="19" t="s">
        <v>116</v>
      </c>
      <c r="J15" s="19" t="s">
        <v>116</v>
      </c>
      <c r="K15" s="17">
        <v>838</v>
      </c>
      <c r="L15" s="17">
        <v>82579</v>
      </c>
    </row>
    <row r="16" spans="1:12" x14ac:dyDescent="0.2">
      <c r="A16" s="32"/>
      <c r="B16" s="43" t="s">
        <v>287</v>
      </c>
      <c r="C16" s="21">
        <f t="shared" si="1"/>
        <v>410</v>
      </c>
      <c r="D16" s="35">
        <f t="shared" si="1"/>
        <v>43281</v>
      </c>
      <c r="E16" s="17">
        <v>236</v>
      </c>
      <c r="F16" s="17">
        <v>32040</v>
      </c>
      <c r="G16" s="17">
        <v>142</v>
      </c>
      <c r="H16" s="17">
        <v>8181</v>
      </c>
      <c r="I16" s="19" t="s">
        <v>116</v>
      </c>
      <c r="J16" s="19" t="s">
        <v>116</v>
      </c>
      <c r="K16" s="17">
        <v>32</v>
      </c>
      <c r="L16" s="17">
        <v>3060</v>
      </c>
    </row>
    <row r="17" spans="1:12" x14ac:dyDescent="0.2">
      <c r="A17" s="32"/>
      <c r="B17" s="43" t="s">
        <v>289</v>
      </c>
      <c r="C17" s="21">
        <f t="shared" si="1"/>
        <v>316</v>
      </c>
      <c r="D17" s="35">
        <f t="shared" si="1"/>
        <v>38079</v>
      </c>
      <c r="E17" s="17">
        <v>218</v>
      </c>
      <c r="F17" s="17">
        <v>31061</v>
      </c>
      <c r="G17" s="17">
        <v>67</v>
      </c>
      <c r="H17" s="17">
        <v>3505</v>
      </c>
      <c r="I17" s="17">
        <v>1</v>
      </c>
      <c r="J17" s="17">
        <v>172</v>
      </c>
      <c r="K17" s="17">
        <v>30</v>
      </c>
      <c r="L17" s="17">
        <v>3341</v>
      </c>
    </row>
    <row r="18" spans="1:12" x14ac:dyDescent="0.2">
      <c r="A18" s="32"/>
      <c r="B18" s="43" t="s">
        <v>290</v>
      </c>
      <c r="C18" s="21">
        <f t="shared" si="1"/>
        <v>150</v>
      </c>
      <c r="D18" s="35">
        <f t="shared" si="1"/>
        <v>20084</v>
      </c>
      <c r="E18" s="17">
        <v>128</v>
      </c>
      <c r="F18" s="17">
        <v>18458</v>
      </c>
      <c r="G18" s="17">
        <v>14</v>
      </c>
      <c r="H18" s="17">
        <v>797</v>
      </c>
      <c r="I18" s="19" t="s">
        <v>116</v>
      </c>
      <c r="J18" s="19" t="s">
        <v>116</v>
      </c>
      <c r="K18" s="17">
        <v>8</v>
      </c>
      <c r="L18" s="17">
        <v>829</v>
      </c>
    </row>
    <row r="19" spans="1:12" x14ac:dyDescent="0.2">
      <c r="A19" s="32"/>
      <c r="B19" s="43" t="s">
        <v>291</v>
      </c>
      <c r="C19" s="21">
        <f t="shared" si="1"/>
        <v>274</v>
      </c>
      <c r="D19" s="35">
        <f t="shared" si="1"/>
        <v>28419</v>
      </c>
      <c r="E19" s="17">
        <v>171</v>
      </c>
      <c r="F19" s="17">
        <v>23168</v>
      </c>
      <c r="G19" s="17">
        <v>98</v>
      </c>
      <c r="H19" s="17">
        <v>4575</v>
      </c>
      <c r="I19" s="17">
        <v>1</v>
      </c>
      <c r="J19" s="17">
        <v>74</v>
      </c>
      <c r="K19" s="17">
        <v>4</v>
      </c>
      <c r="L19" s="17">
        <v>602</v>
      </c>
    </row>
    <row r="20" spans="1:12" x14ac:dyDescent="0.2">
      <c r="A20" s="32"/>
      <c r="B20" s="43" t="s">
        <v>292</v>
      </c>
      <c r="C20" s="21">
        <f t="shared" si="1"/>
        <v>540</v>
      </c>
      <c r="D20" s="35">
        <f t="shared" si="1"/>
        <v>52879</v>
      </c>
      <c r="E20" s="17">
        <v>322</v>
      </c>
      <c r="F20" s="17">
        <v>41285</v>
      </c>
      <c r="G20" s="17">
        <v>196</v>
      </c>
      <c r="H20" s="17">
        <v>9110</v>
      </c>
      <c r="I20" s="17">
        <v>1</v>
      </c>
      <c r="J20" s="17">
        <v>124</v>
      </c>
      <c r="K20" s="17">
        <v>21</v>
      </c>
      <c r="L20" s="17">
        <v>2360</v>
      </c>
    </row>
    <row r="21" spans="1:12" x14ac:dyDescent="0.2">
      <c r="A21" s="32"/>
      <c r="B21" s="43" t="s">
        <v>293</v>
      </c>
      <c r="C21" s="21">
        <f t="shared" si="1"/>
        <v>159</v>
      </c>
      <c r="D21" s="35">
        <f t="shared" si="1"/>
        <v>16448</v>
      </c>
      <c r="E21" s="17">
        <v>116</v>
      </c>
      <c r="F21" s="17">
        <v>13668</v>
      </c>
      <c r="G21" s="17">
        <v>35</v>
      </c>
      <c r="H21" s="17">
        <v>1942</v>
      </c>
      <c r="I21" s="19" t="s">
        <v>116</v>
      </c>
      <c r="J21" s="19" t="s">
        <v>116</v>
      </c>
      <c r="K21" s="17">
        <v>8</v>
      </c>
      <c r="L21" s="17">
        <v>838</v>
      </c>
    </row>
    <row r="22" spans="1:12" x14ac:dyDescent="0.2">
      <c r="A22" s="32"/>
      <c r="C22" s="6"/>
      <c r="E22" s="17"/>
      <c r="F22" s="17"/>
      <c r="G22" s="17"/>
      <c r="H22" s="17"/>
      <c r="I22" s="17"/>
      <c r="J22" s="17"/>
      <c r="K22" s="17"/>
      <c r="L22" s="17"/>
    </row>
    <row r="23" spans="1:12" x14ac:dyDescent="0.2">
      <c r="A23" s="32"/>
      <c r="B23" s="43" t="s">
        <v>294</v>
      </c>
      <c r="C23" s="21">
        <f t="shared" ref="C23:D31" si="2">E23+G23+I23+K23</f>
        <v>82</v>
      </c>
      <c r="D23" s="35">
        <f t="shared" si="2"/>
        <v>8916</v>
      </c>
      <c r="E23" s="17">
        <v>54</v>
      </c>
      <c r="F23" s="17">
        <v>7086</v>
      </c>
      <c r="G23" s="17">
        <v>20</v>
      </c>
      <c r="H23" s="17">
        <v>836</v>
      </c>
      <c r="I23" s="19" t="s">
        <v>116</v>
      </c>
      <c r="J23" s="19" t="s">
        <v>116</v>
      </c>
      <c r="K23" s="17">
        <v>8</v>
      </c>
      <c r="L23" s="17">
        <v>994</v>
      </c>
    </row>
    <row r="24" spans="1:12" x14ac:dyDescent="0.2">
      <c r="A24" s="32"/>
      <c r="B24" s="43" t="s">
        <v>295</v>
      </c>
      <c r="C24" s="21">
        <f t="shared" si="2"/>
        <v>28</v>
      </c>
      <c r="D24" s="35">
        <f t="shared" si="2"/>
        <v>3429</v>
      </c>
      <c r="E24" s="17">
        <v>27</v>
      </c>
      <c r="F24" s="17">
        <v>3342</v>
      </c>
      <c r="G24" s="19" t="s">
        <v>116</v>
      </c>
      <c r="H24" s="19" t="s">
        <v>116</v>
      </c>
      <c r="I24" s="19" t="s">
        <v>116</v>
      </c>
      <c r="J24" s="19" t="s">
        <v>116</v>
      </c>
      <c r="K24" s="17">
        <v>1</v>
      </c>
      <c r="L24" s="17">
        <v>87</v>
      </c>
    </row>
    <row r="25" spans="1:12" x14ac:dyDescent="0.2">
      <c r="A25" s="32"/>
      <c r="B25" s="43" t="s">
        <v>296</v>
      </c>
      <c r="C25" s="21">
        <f t="shared" si="2"/>
        <v>4</v>
      </c>
      <c r="D25" s="35">
        <f t="shared" si="2"/>
        <v>858</v>
      </c>
      <c r="E25" s="17">
        <v>4</v>
      </c>
      <c r="F25" s="17">
        <v>858</v>
      </c>
      <c r="G25" s="19" t="s">
        <v>116</v>
      </c>
      <c r="H25" s="19" t="s">
        <v>116</v>
      </c>
      <c r="I25" s="19" t="s">
        <v>116</v>
      </c>
      <c r="J25" s="19" t="s">
        <v>116</v>
      </c>
      <c r="K25" s="19" t="s">
        <v>116</v>
      </c>
      <c r="L25" s="19" t="s">
        <v>116</v>
      </c>
    </row>
    <row r="26" spans="1:12" x14ac:dyDescent="0.2">
      <c r="A26" s="32"/>
      <c r="B26" s="43" t="s">
        <v>297</v>
      </c>
      <c r="C26" s="21">
        <f t="shared" si="2"/>
        <v>100</v>
      </c>
      <c r="D26" s="35">
        <f t="shared" si="2"/>
        <v>10488</v>
      </c>
      <c r="E26" s="17">
        <v>71</v>
      </c>
      <c r="F26" s="17">
        <v>8850</v>
      </c>
      <c r="G26" s="17">
        <v>20</v>
      </c>
      <c r="H26" s="17">
        <v>634</v>
      </c>
      <c r="I26" s="19" t="s">
        <v>116</v>
      </c>
      <c r="J26" s="19" t="s">
        <v>116</v>
      </c>
      <c r="K26" s="17">
        <v>9</v>
      </c>
      <c r="L26" s="17">
        <v>1004</v>
      </c>
    </row>
    <row r="27" spans="1:12" x14ac:dyDescent="0.2">
      <c r="A27" s="32"/>
      <c r="B27" s="43" t="s">
        <v>298</v>
      </c>
      <c r="C27" s="21">
        <f t="shared" si="2"/>
        <v>81</v>
      </c>
      <c r="D27" s="35">
        <f t="shared" si="2"/>
        <v>11185</v>
      </c>
      <c r="E27" s="17">
        <v>75</v>
      </c>
      <c r="F27" s="17">
        <v>10605</v>
      </c>
      <c r="G27" s="17">
        <v>1</v>
      </c>
      <c r="H27" s="17">
        <v>51</v>
      </c>
      <c r="I27" s="17">
        <v>1</v>
      </c>
      <c r="J27" s="17">
        <v>97</v>
      </c>
      <c r="K27" s="17">
        <v>4</v>
      </c>
      <c r="L27" s="17">
        <v>432</v>
      </c>
    </row>
    <row r="28" spans="1:12" x14ac:dyDescent="0.2">
      <c r="A28" s="32"/>
      <c r="B28" s="43" t="s">
        <v>299</v>
      </c>
      <c r="C28" s="21">
        <f t="shared" si="2"/>
        <v>76</v>
      </c>
      <c r="D28" s="35">
        <f t="shared" si="2"/>
        <v>5585</v>
      </c>
      <c r="E28" s="17">
        <v>29</v>
      </c>
      <c r="F28" s="17">
        <v>3745</v>
      </c>
      <c r="G28" s="17">
        <v>46</v>
      </c>
      <c r="H28" s="17">
        <v>1725</v>
      </c>
      <c r="I28" s="19" t="s">
        <v>116</v>
      </c>
      <c r="J28" s="19" t="s">
        <v>116</v>
      </c>
      <c r="K28" s="17">
        <v>1</v>
      </c>
      <c r="L28" s="17">
        <v>115</v>
      </c>
    </row>
    <row r="29" spans="1:12" x14ac:dyDescent="0.2">
      <c r="A29" s="32"/>
      <c r="B29" s="43" t="s">
        <v>300</v>
      </c>
      <c r="C29" s="21">
        <f t="shared" si="2"/>
        <v>43</v>
      </c>
      <c r="D29" s="35">
        <f t="shared" si="2"/>
        <v>5568</v>
      </c>
      <c r="E29" s="17">
        <v>36</v>
      </c>
      <c r="F29" s="17">
        <v>4894</v>
      </c>
      <c r="G29" s="19" t="s">
        <v>116</v>
      </c>
      <c r="H29" s="19" t="s">
        <v>116</v>
      </c>
      <c r="I29" s="19" t="s">
        <v>116</v>
      </c>
      <c r="J29" s="19" t="s">
        <v>116</v>
      </c>
      <c r="K29" s="17">
        <v>7</v>
      </c>
      <c r="L29" s="17">
        <v>674</v>
      </c>
    </row>
    <row r="30" spans="1:12" x14ac:dyDescent="0.2">
      <c r="A30" s="32"/>
      <c r="B30" s="43" t="s">
        <v>301</v>
      </c>
      <c r="C30" s="21">
        <f t="shared" si="2"/>
        <v>150</v>
      </c>
      <c r="D30" s="35">
        <f t="shared" si="2"/>
        <v>18037</v>
      </c>
      <c r="E30" s="17">
        <v>116</v>
      </c>
      <c r="F30" s="17">
        <v>14778</v>
      </c>
      <c r="G30" s="19" t="s">
        <v>116</v>
      </c>
      <c r="H30" s="19" t="s">
        <v>116</v>
      </c>
      <c r="I30" s="19" t="s">
        <v>116</v>
      </c>
      <c r="J30" s="19" t="s">
        <v>116</v>
      </c>
      <c r="K30" s="17">
        <v>34</v>
      </c>
      <c r="L30" s="17">
        <v>3259</v>
      </c>
    </row>
    <row r="31" spans="1:12" x14ac:dyDescent="0.2">
      <c r="A31" s="32"/>
      <c r="B31" s="43" t="s">
        <v>302</v>
      </c>
      <c r="C31" s="21">
        <f t="shared" si="2"/>
        <v>682</v>
      </c>
      <c r="D31" s="35">
        <f t="shared" si="2"/>
        <v>66752</v>
      </c>
      <c r="E31" s="17">
        <v>268</v>
      </c>
      <c r="F31" s="17">
        <v>35457</v>
      </c>
      <c r="G31" s="17">
        <v>161</v>
      </c>
      <c r="H31" s="17">
        <v>9392</v>
      </c>
      <c r="I31" s="19" t="s">
        <v>116</v>
      </c>
      <c r="J31" s="19" t="s">
        <v>116</v>
      </c>
      <c r="K31" s="17">
        <v>253</v>
      </c>
      <c r="L31" s="17">
        <v>21903</v>
      </c>
    </row>
    <row r="32" spans="1:12" x14ac:dyDescent="0.2">
      <c r="C32" s="6"/>
      <c r="E32" s="17"/>
      <c r="F32" s="17"/>
      <c r="G32" s="17"/>
      <c r="H32" s="17"/>
      <c r="I32" s="17"/>
      <c r="J32" s="17"/>
      <c r="K32" s="17"/>
      <c r="L32" s="17"/>
    </row>
    <row r="33" spans="1:12" x14ac:dyDescent="0.2">
      <c r="A33" s="32"/>
      <c r="B33" s="43" t="s">
        <v>303</v>
      </c>
      <c r="C33" s="21">
        <f t="shared" ref="C33:D37" si="3">E33+G33+I33+K33</f>
        <v>123</v>
      </c>
      <c r="D33" s="35">
        <f t="shared" si="3"/>
        <v>16645</v>
      </c>
      <c r="E33" s="17">
        <v>110</v>
      </c>
      <c r="F33" s="17">
        <v>15739</v>
      </c>
      <c r="G33" s="17">
        <v>8</v>
      </c>
      <c r="H33" s="17">
        <v>500</v>
      </c>
      <c r="I33" s="17">
        <v>4</v>
      </c>
      <c r="J33" s="17">
        <v>290</v>
      </c>
      <c r="K33" s="17">
        <v>1</v>
      </c>
      <c r="L33" s="17">
        <v>116</v>
      </c>
    </row>
    <row r="34" spans="1:12" x14ac:dyDescent="0.2">
      <c r="A34" s="32"/>
      <c r="B34" s="43" t="s">
        <v>304</v>
      </c>
      <c r="C34" s="21">
        <f t="shared" si="3"/>
        <v>78</v>
      </c>
      <c r="D34" s="35">
        <f t="shared" si="3"/>
        <v>9422</v>
      </c>
      <c r="E34" s="17">
        <v>54</v>
      </c>
      <c r="F34" s="17">
        <v>7377</v>
      </c>
      <c r="G34" s="17">
        <v>4</v>
      </c>
      <c r="H34" s="17">
        <v>222</v>
      </c>
      <c r="I34" s="19" t="s">
        <v>116</v>
      </c>
      <c r="J34" s="19" t="s">
        <v>116</v>
      </c>
      <c r="K34" s="17">
        <v>20</v>
      </c>
      <c r="L34" s="17">
        <v>1823</v>
      </c>
    </row>
    <row r="35" spans="1:12" x14ac:dyDescent="0.2">
      <c r="A35" s="32"/>
      <c r="B35" s="43" t="s">
        <v>305</v>
      </c>
      <c r="C35" s="21">
        <f t="shared" si="3"/>
        <v>26</v>
      </c>
      <c r="D35" s="35">
        <f t="shared" si="3"/>
        <v>3358</v>
      </c>
      <c r="E35" s="17">
        <v>22</v>
      </c>
      <c r="F35" s="17">
        <v>3119</v>
      </c>
      <c r="G35" s="17">
        <v>4</v>
      </c>
      <c r="H35" s="17">
        <v>239</v>
      </c>
      <c r="I35" s="19" t="s">
        <v>116</v>
      </c>
      <c r="J35" s="19" t="s">
        <v>116</v>
      </c>
      <c r="K35" s="19" t="s">
        <v>116</v>
      </c>
      <c r="L35" s="19" t="s">
        <v>116</v>
      </c>
    </row>
    <row r="36" spans="1:12" x14ac:dyDescent="0.2">
      <c r="A36" s="32"/>
      <c r="B36" s="43" t="s">
        <v>306</v>
      </c>
      <c r="C36" s="21">
        <f t="shared" si="3"/>
        <v>7</v>
      </c>
      <c r="D36" s="35">
        <f t="shared" si="3"/>
        <v>1259</v>
      </c>
      <c r="E36" s="17">
        <v>6</v>
      </c>
      <c r="F36" s="17">
        <v>1050</v>
      </c>
      <c r="G36" s="19" t="s">
        <v>116</v>
      </c>
      <c r="H36" s="19" t="s">
        <v>116</v>
      </c>
      <c r="I36" s="17">
        <v>1</v>
      </c>
      <c r="J36" s="17">
        <v>209</v>
      </c>
      <c r="K36" s="19" t="s">
        <v>116</v>
      </c>
      <c r="L36" s="19" t="s">
        <v>116</v>
      </c>
    </row>
    <row r="37" spans="1:12" x14ac:dyDescent="0.2">
      <c r="A37" s="32"/>
      <c r="B37" s="43" t="s">
        <v>307</v>
      </c>
      <c r="C37" s="21">
        <f t="shared" si="3"/>
        <v>2</v>
      </c>
      <c r="D37" s="35">
        <f t="shared" si="3"/>
        <v>303</v>
      </c>
      <c r="E37" s="17">
        <v>2</v>
      </c>
      <c r="F37" s="17">
        <v>303</v>
      </c>
      <c r="G37" s="19" t="s">
        <v>116</v>
      </c>
      <c r="H37" s="19" t="s">
        <v>116</v>
      </c>
      <c r="I37" s="19" t="s">
        <v>116</v>
      </c>
      <c r="J37" s="19" t="s">
        <v>116</v>
      </c>
      <c r="K37" s="19" t="s">
        <v>116</v>
      </c>
      <c r="L37" s="19" t="s">
        <v>116</v>
      </c>
    </row>
    <row r="38" spans="1:12" x14ac:dyDescent="0.2">
      <c r="C38" s="6"/>
      <c r="E38" s="17"/>
      <c r="F38" s="17"/>
      <c r="G38" s="17"/>
      <c r="H38" s="17"/>
      <c r="I38" s="17"/>
      <c r="J38" s="17"/>
      <c r="K38" s="17"/>
      <c r="L38" s="17"/>
    </row>
    <row r="39" spans="1:12" x14ac:dyDescent="0.2">
      <c r="A39" s="32"/>
      <c r="B39" s="43" t="s">
        <v>308</v>
      </c>
      <c r="C39" s="21">
        <f t="shared" ref="C39:D43" si="4">E39+G39+I39+K39</f>
        <v>84</v>
      </c>
      <c r="D39" s="35">
        <f t="shared" si="4"/>
        <v>11270</v>
      </c>
      <c r="E39" s="17">
        <v>70</v>
      </c>
      <c r="F39" s="17">
        <v>9971</v>
      </c>
      <c r="G39" s="19" t="s">
        <v>116</v>
      </c>
      <c r="H39" s="19" t="s">
        <v>116</v>
      </c>
      <c r="I39" s="19" t="s">
        <v>116</v>
      </c>
      <c r="J39" s="19" t="s">
        <v>116</v>
      </c>
      <c r="K39" s="17">
        <v>14</v>
      </c>
      <c r="L39" s="17">
        <v>1299</v>
      </c>
    </row>
    <row r="40" spans="1:12" x14ac:dyDescent="0.2">
      <c r="A40" s="32"/>
      <c r="B40" s="43" t="s">
        <v>309</v>
      </c>
      <c r="C40" s="21">
        <f t="shared" si="4"/>
        <v>111</v>
      </c>
      <c r="D40" s="35">
        <f t="shared" si="4"/>
        <v>11966</v>
      </c>
      <c r="E40" s="17">
        <v>55</v>
      </c>
      <c r="F40" s="17">
        <v>7980</v>
      </c>
      <c r="G40" s="17">
        <v>27</v>
      </c>
      <c r="H40" s="17">
        <v>985</v>
      </c>
      <c r="I40" s="19" t="s">
        <v>116</v>
      </c>
      <c r="J40" s="19" t="s">
        <v>116</v>
      </c>
      <c r="K40" s="17">
        <v>29</v>
      </c>
      <c r="L40" s="17">
        <v>3001</v>
      </c>
    </row>
    <row r="41" spans="1:12" x14ac:dyDescent="0.2">
      <c r="A41" s="32"/>
      <c r="B41" s="43" t="s">
        <v>310</v>
      </c>
      <c r="C41" s="21">
        <f t="shared" si="4"/>
        <v>95</v>
      </c>
      <c r="D41" s="35">
        <f t="shared" si="4"/>
        <v>14786</v>
      </c>
      <c r="E41" s="17">
        <v>86</v>
      </c>
      <c r="F41" s="17">
        <v>13845</v>
      </c>
      <c r="G41" s="19" t="s">
        <v>116</v>
      </c>
      <c r="H41" s="19" t="s">
        <v>116</v>
      </c>
      <c r="I41" s="17">
        <v>1</v>
      </c>
      <c r="J41" s="17">
        <v>112</v>
      </c>
      <c r="K41" s="17">
        <v>8</v>
      </c>
      <c r="L41" s="17">
        <v>829</v>
      </c>
    </row>
    <row r="42" spans="1:12" x14ac:dyDescent="0.2">
      <c r="A42" s="32"/>
      <c r="B42" s="43" t="s">
        <v>311</v>
      </c>
      <c r="C42" s="21">
        <f t="shared" si="4"/>
        <v>25</v>
      </c>
      <c r="D42" s="35">
        <f t="shared" si="4"/>
        <v>3955</v>
      </c>
      <c r="E42" s="17">
        <v>23</v>
      </c>
      <c r="F42" s="17">
        <v>3757</v>
      </c>
      <c r="G42" s="19" t="s">
        <v>116</v>
      </c>
      <c r="H42" s="19" t="s">
        <v>116</v>
      </c>
      <c r="I42" s="19" t="s">
        <v>116</v>
      </c>
      <c r="J42" s="19" t="s">
        <v>116</v>
      </c>
      <c r="K42" s="17">
        <v>2</v>
      </c>
      <c r="L42" s="17">
        <v>198</v>
      </c>
    </row>
    <row r="43" spans="1:12" x14ac:dyDescent="0.2">
      <c r="A43" s="32"/>
      <c r="B43" s="43" t="s">
        <v>312</v>
      </c>
      <c r="C43" s="21">
        <f t="shared" si="4"/>
        <v>10</v>
      </c>
      <c r="D43" s="35">
        <f t="shared" si="4"/>
        <v>960</v>
      </c>
      <c r="E43" s="17">
        <v>10</v>
      </c>
      <c r="F43" s="17">
        <v>960</v>
      </c>
      <c r="G43" s="19" t="s">
        <v>116</v>
      </c>
      <c r="H43" s="19" t="s">
        <v>116</v>
      </c>
      <c r="I43" s="19" t="s">
        <v>116</v>
      </c>
      <c r="J43" s="19" t="s">
        <v>116</v>
      </c>
      <c r="K43" s="19" t="s">
        <v>116</v>
      </c>
      <c r="L43" s="19" t="s">
        <v>116</v>
      </c>
    </row>
    <row r="44" spans="1:12" x14ac:dyDescent="0.2">
      <c r="C44" s="6"/>
      <c r="E44" s="17"/>
      <c r="F44" s="17"/>
      <c r="G44" s="17"/>
      <c r="H44" s="17"/>
      <c r="I44" s="17"/>
      <c r="J44" s="17"/>
      <c r="K44" s="17"/>
      <c r="L44" s="17"/>
    </row>
    <row r="45" spans="1:12" x14ac:dyDescent="0.2">
      <c r="A45" s="32"/>
      <c r="B45" s="43" t="s">
        <v>313</v>
      </c>
      <c r="C45" s="21">
        <f t="shared" ref="C45:D54" si="5">E45+G45+I45+K45</f>
        <v>75</v>
      </c>
      <c r="D45" s="35">
        <f t="shared" si="5"/>
        <v>8432</v>
      </c>
      <c r="E45" s="17">
        <v>55</v>
      </c>
      <c r="F45" s="17">
        <v>6936</v>
      </c>
      <c r="G45" s="17">
        <v>5</v>
      </c>
      <c r="H45" s="17">
        <v>369</v>
      </c>
      <c r="I45" s="17">
        <v>15</v>
      </c>
      <c r="J45" s="17">
        <v>1127</v>
      </c>
      <c r="K45" s="19" t="s">
        <v>116</v>
      </c>
      <c r="L45" s="19" t="s">
        <v>116</v>
      </c>
    </row>
    <row r="46" spans="1:12" x14ac:dyDescent="0.2">
      <c r="A46" s="32"/>
      <c r="B46" s="43" t="s">
        <v>314</v>
      </c>
      <c r="C46" s="21">
        <f t="shared" si="5"/>
        <v>46</v>
      </c>
      <c r="D46" s="35">
        <f t="shared" si="5"/>
        <v>5794</v>
      </c>
      <c r="E46" s="17">
        <v>40</v>
      </c>
      <c r="F46" s="17">
        <v>5478</v>
      </c>
      <c r="G46" s="17">
        <v>6</v>
      </c>
      <c r="H46" s="17">
        <v>316</v>
      </c>
      <c r="I46" s="19" t="s">
        <v>116</v>
      </c>
      <c r="J46" s="19" t="s">
        <v>116</v>
      </c>
      <c r="K46" s="19" t="s">
        <v>116</v>
      </c>
      <c r="L46" s="19" t="s">
        <v>116</v>
      </c>
    </row>
    <row r="47" spans="1:12" x14ac:dyDescent="0.2">
      <c r="A47" s="32"/>
      <c r="B47" s="43" t="s">
        <v>315</v>
      </c>
      <c r="C47" s="21">
        <f t="shared" si="5"/>
        <v>25</v>
      </c>
      <c r="D47" s="35">
        <f t="shared" si="5"/>
        <v>2991</v>
      </c>
      <c r="E47" s="17">
        <v>25</v>
      </c>
      <c r="F47" s="17">
        <v>2991</v>
      </c>
      <c r="G47" s="19" t="s">
        <v>116</v>
      </c>
      <c r="H47" s="19" t="s">
        <v>116</v>
      </c>
      <c r="I47" s="19" t="s">
        <v>116</v>
      </c>
      <c r="J47" s="19" t="s">
        <v>116</v>
      </c>
      <c r="K47" s="19" t="s">
        <v>116</v>
      </c>
      <c r="L47" s="19" t="s">
        <v>116</v>
      </c>
    </row>
    <row r="48" spans="1:12" x14ac:dyDescent="0.2">
      <c r="A48" s="32"/>
      <c r="B48" s="43" t="s">
        <v>316</v>
      </c>
      <c r="C48" s="21">
        <f t="shared" si="5"/>
        <v>33</v>
      </c>
      <c r="D48" s="35">
        <f t="shared" si="5"/>
        <v>4006</v>
      </c>
      <c r="E48" s="17">
        <v>25</v>
      </c>
      <c r="F48" s="17">
        <v>3563</v>
      </c>
      <c r="G48" s="17">
        <v>8</v>
      </c>
      <c r="H48" s="17">
        <v>443</v>
      </c>
      <c r="I48" s="19" t="s">
        <v>116</v>
      </c>
      <c r="J48" s="19" t="s">
        <v>116</v>
      </c>
      <c r="K48" s="19" t="s">
        <v>116</v>
      </c>
      <c r="L48" s="19" t="s">
        <v>116</v>
      </c>
    </row>
    <row r="49" spans="1:12" x14ac:dyDescent="0.2">
      <c r="A49" s="32"/>
      <c r="B49" s="43" t="s">
        <v>317</v>
      </c>
      <c r="C49" s="21">
        <f t="shared" si="5"/>
        <v>12</v>
      </c>
      <c r="D49" s="35">
        <f t="shared" si="5"/>
        <v>1516</v>
      </c>
      <c r="E49" s="17">
        <v>12</v>
      </c>
      <c r="F49" s="17">
        <v>1516</v>
      </c>
      <c r="G49" s="19" t="s">
        <v>116</v>
      </c>
      <c r="H49" s="19" t="s">
        <v>116</v>
      </c>
      <c r="I49" s="19" t="s">
        <v>116</v>
      </c>
      <c r="J49" s="19" t="s">
        <v>116</v>
      </c>
      <c r="K49" s="19" t="s">
        <v>116</v>
      </c>
      <c r="L49" s="19" t="s">
        <v>116</v>
      </c>
    </row>
    <row r="50" spans="1:12" x14ac:dyDescent="0.2">
      <c r="A50" s="32"/>
      <c r="B50" s="43" t="s">
        <v>318</v>
      </c>
      <c r="C50" s="21">
        <f t="shared" si="5"/>
        <v>8</v>
      </c>
      <c r="D50" s="35">
        <f t="shared" si="5"/>
        <v>766</v>
      </c>
      <c r="E50" s="17">
        <v>3</v>
      </c>
      <c r="F50" s="17">
        <v>353</v>
      </c>
      <c r="G50" s="17">
        <v>5</v>
      </c>
      <c r="H50" s="17">
        <v>413</v>
      </c>
      <c r="I50" s="19" t="s">
        <v>116</v>
      </c>
      <c r="J50" s="19" t="s">
        <v>116</v>
      </c>
      <c r="K50" s="19" t="s">
        <v>116</v>
      </c>
      <c r="L50" s="19" t="s">
        <v>116</v>
      </c>
    </row>
    <row r="51" spans="1:12" x14ac:dyDescent="0.2">
      <c r="A51" s="32"/>
      <c r="B51" s="43" t="s">
        <v>319</v>
      </c>
      <c r="C51" s="21">
        <f t="shared" si="5"/>
        <v>13</v>
      </c>
      <c r="D51" s="35">
        <f t="shared" si="5"/>
        <v>902</v>
      </c>
      <c r="E51" s="17">
        <v>7</v>
      </c>
      <c r="F51" s="17">
        <v>746</v>
      </c>
      <c r="G51" s="17">
        <v>6</v>
      </c>
      <c r="H51" s="17">
        <v>156</v>
      </c>
      <c r="I51" s="19" t="s">
        <v>116</v>
      </c>
      <c r="J51" s="19" t="s">
        <v>116</v>
      </c>
      <c r="K51" s="19" t="s">
        <v>116</v>
      </c>
      <c r="L51" s="19" t="s">
        <v>116</v>
      </c>
    </row>
    <row r="52" spans="1:12" x14ac:dyDescent="0.2">
      <c r="A52" s="32"/>
      <c r="B52" s="43" t="s">
        <v>320</v>
      </c>
      <c r="C52" s="21">
        <f t="shared" si="5"/>
        <v>33</v>
      </c>
      <c r="D52" s="35">
        <f t="shared" si="5"/>
        <v>5503</v>
      </c>
      <c r="E52" s="17">
        <v>33</v>
      </c>
      <c r="F52" s="17">
        <v>5503</v>
      </c>
      <c r="G52" s="19" t="s">
        <v>116</v>
      </c>
      <c r="H52" s="19" t="s">
        <v>116</v>
      </c>
      <c r="I52" s="19" t="s">
        <v>116</v>
      </c>
      <c r="J52" s="19" t="s">
        <v>116</v>
      </c>
      <c r="K52" s="19" t="s">
        <v>116</v>
      </c>
      <c r="L52" s="19" t="s">
        <v>116</v>
      </c>
    </row>
    <row r="53" spans="1:12" x14ac:dyDescent="0.2">
      <c r="A53" s="32"/>
      <c r="B53" s="43" t="s">
        <v>321</v>
      </c>
      <c r="C53" s="21">
        <f t="shared" si="5"/>
        <v>44</v>
      </c>
      <c r="D53" s="35">
        <f t="shared" si="5"/>
        <v>4715</v>
      </c>
      <c r="E53" s="17">
        <v>28</v>
      </c>
      <c r="F53" s="17">
        <v>4069</v>
      </c>
      <c r="G53" s="17">
        <v>16</v>
      </c>
      <c r="H53" s="17">
        <v>646</v>
      </c>
      <c r="I53" s="19" t="s">
        <v>116</v>
      </c>
      <c r="J53" s="19" t="s">
        <v>116</v>
      </c>
      <c r="K53" s="19" t="s">
        <v>116</v>
      </c>
      <c r="L53" s="19" t="s">
        <v>116</v>
      </c>
    </row>
    <row r="54" spans="1:12" x14ac:dyDescent="0.2">
      <c r="A54" s="32"/>
      <c r="B54" s="43" t="s">
        <v>322</v>
      </c>
      <c r="C54" s="21">
        <f t="shared" si="5"/>
        <v>36</v>
      </c>
      <c r="D54" s="35">
        <f t="shared" si="5"/>
        <v>4733</v>
      </c>
      <c r="E54" s="17">
        <v>36</v>
      </c>
      <c r="F54" s="17">
        <v>4733</v>
      </c>
      <c r="G54" s="19" t="s">
        <v>116</v>
      </c>
      <c r="H54" s="19" t="s">
        <v>116</v>
      </c>
      <c r="I54" s="19" t="s">
        <v>116</v>
      </c>
      <c r="J54" s="19" t="s">
        <v>116</v>
      </c>
      <c r="K54" s="19" t="s">
        <v>116</v>
      </c>
      <c r="L54" s="19" t="s">
        <v>116</v>
      </c>
    </row>
    <row r="55" spans="1:12" x14ac:dyDescent="0.2">
      <c r="C55" s="6"/>
      <c r="E55" s="17"/>
      <c r="F55" s="17"/>
      <c r="G55" s="17"/>
      <c r="H55" s="17"/>
      <c r="I55" s="17"/>
      <c r="J55" s="17"/>
      <c r="K55" s="17"/>
      <c r="L55" s="17"/>
    </row>
    <row r="56" spans="1:12" x14ac:dyDescent="0.2">
      <c r="A56" s="32"/>
      <c r="B56" s="43" t="s">
        <v>323</v>
      </c>
      <c r="C56" s="21">
        <f t="shared" ref="C56:D62" si="6">E56+G56+I56+K56</f>
        <v>162</v>
      </c>
      <c r="D56" s="35">
        <f t="shared" si="6"/>
        <v>14136</v>
      </c>
      <c r="E56" s="17">
        <v>101</v>
      </c>
      <c r="F56" s="17">
        <v>11642</v>
      </c>
      <c r="G56" s="17">
        <v>23</v>
      </c>
      <c r="H56" s="17">
        <v>1141</v>
      </c>
      <c r="I56" s="17">
        <v>33</v>
      </c>
      <c r="J56" s="17">
        <v>869</v>
      </c>
      <c r="K56" s="17">
        <v>5</v>
      </c>
      <c r="L56" s="17">
        <v>484</v>
      </c>
    </row>
    <row r="57" spans="1:12" x14ac:dyDescent="0.2">
      <c r="A57" s="32"/>
      <c r="B57" s="43" t="s">
        <v>324</v>
      </c>
      <c r="C57" s="21">
        <f t="shared" si="6"/>
        <v>12</v>
      </c>
      <c r="D57" s="35">
        <f t="shared" si="6"/>
        <v>1737</v>
      </c>
      <c r="E57" s="17">
        <v>12</v>
      </c>
      <c r="F57" s="17">
        <v>1737</v>
      </c>
      <c r="G57" s="19" t="s">
        <v>116</v>
      </c>
      <c r="H57" s="19" t="s">
        <v>116</v>
      </c>
      <c r="I57" s="19" t="s">
        <v>116</v>
      </c>
      <c r="J57" s="19" t="s">
        <v>116</v>
      </c>
      <c r="K57" s="19" t="s">
        <v>116</v>
      </c>
      <c r="L57" s="19" t="s">
        <v>116</v>
      </c>
    </row>
    <row r="58" spans="1:12" x14ac:dyDescent="0.2">
      <c r="A58" s="32"/>
      <c r="B58" s="43" t="s">
        <v>325</v>
      </c>
      <c r="C58" s="21">
        <f t="shared" si="6"/>
        <v>30</v>
      </c>
      <c r="D58" s="35">
        <f t="shared" si="6"/>
        <v>2561</v>
      </c>
      <c r="E58" s="17">
        <v>6</v>
      </c>
      <c r="F58" s="17">
        <v>795</v>
      </c>
      <c r="G58" s="17">
        <v>4</v>
      </c>
      <c r="H58" s="17">
        <v>270</v>
      </c>
      <c r="I58" s="17">
        <v>20</v>
      </c>
      <c r="J58" s="17">
        <v>1496</v>
      </c>
      <c r="K58" s="19" t="s">
        <v>116</v>
      </c>
      <c r="L58" s="19" t="s">
        <v>116</v>
      </c>
    </row>
    <row r="59" spans="1:12" x14ac:dyDescent="0.2">
      <c r="A59" s="32"/>
      <c r="B59" s="43" t="s">
        <v>326</v>
      </c>
      <c r="C59" s="21">
        <f t="shared" si="6"/>
        <v>171</v>
      </c>
      <c r="D59" s="35">
        <f t="shared" si="6"/>
        <v>18680</v>
      </c>
      <c r="E59" s="17">
        <v>124</v>
      </c>
      <c r="F59" s="17">
        <v>15092</v>
      </c>
      <c r="G59" s="17">
        <v>25</v>
      </c>
      <c r="H59" s="17">
        <v>1290</v>
      </c>
      <c r="I59" s="19" t="s">
        <v>116</v>
      </c>
      <c r="J59" s="19" t="s">
        <v>116</v>
      </c>
      <c r="K59" s="17">
        <v>22</v>
      </c>
      <c r="L59" s="17">
        <v>2298</v>
      </c>
    </row>
    <row r="60" spans="1:12" x14ac:dyDescent="0.2">
      <c r="A60" s="32"/>
      <c r="B60" s="43" t="s">
        <v>327</v>
      </c>
      <c r="C60" s="21">
        <f t="shared" si="6"/>
        <v>47</v>
      </c>
      <c r="D60" s="35">
        <f t="shared" si="6"/>
        <v>4451</v>
      </c>
      <c r="E60" s="17">
        <v>20</v>
      </c>
      <c r="F60" s="17">
        <v>2499</v>
      </c>
      <c r="G60" s="17">
        <v>27</v>
      </c>
      <c r="H60" s="17">
        <v>1952</v>
      </c>
      <c r="I60" s="19" t="s">
        <v>116</v>
      </c>
      <c r="J60" s="19" t="s">
        <v>116</v>
      </c>
      <c r="K60" s="19" t="s">
        <v>116</v>
      </c>
      <c r="L60" s="19" t="s">
        <v>116</v>
      </c>
    </row>
    <row r="61" spans="1:12" x14ac:dyDescent="0.2">
      <c r="A61" s="32"/>
      <c r="B61" s="43" t="s">
        <v>328</v>
      </c>
      <c r="C61" s="21">
        <f t="shared" si="6"/>
        <v>20</v>
      </c>
      <c r="D61" s="35">
        <f t="shared" si="6"/>
        <v>2797</v>
      </c>
      <c r="E61" s="17">
        <v>20</v>
      </c>
      <c r="F61" s="17">
        <v>2797</v>
      </c>
      <c r="G61" s="19" t="s">
        <v>116</v>
      </c>
      <c r="H61" s="19" t="s">
        <v>116</v>
      </c>
      <c r="I61" s="19" t="s">
        <v>116</v>
      </c>
      <c r="J61" s="19" t="s">
        <v>116</v>
      </c>
      <c r="K61" s="19" t="s">
        <v>116</v>
      </c>
      <c r="L61" s="19" t="s">
        <v>116</v>
      </c>
    </row>
    <row r="62" spans="1:12" x14ac:dyDescent="0.2">
      <c r="A62" s="32"/>
      <c r="B62" s="43" t="s">
        <v>329</v>
      </c>
      <c r="C62" s="21">
        <f t="shared" si="6"/>
        <v>53</v>
      </c>
      <c r="D62" s="35">
        <f t="shared" si="6"/>
        <v>6571</v>
      </c>
      <c r="E62" s="17">
        <v>47</v>
      </c>
      <c r="F62" s="17">
        <v>6179</v>
      </c>
      <c r="G62" s="17">
        <v>6</v>
      </c>
      <c r="H62" s="17">
        <v>392</v>
      </c>
      <c r="I62" s="19" t="s">
        <v>116</v>
      </c>
      <c r="J62" s="19" t="s">
        <v>116</v>
      </c>
      <c r="K62" s="19" t="s">
        <v>116</v>
      </c>
      <c r="L62" s="19" t="s">
        <v>116</v>
      </c>
    </row>
    <row r="63" spans="1:12" x14ac:dyDescent="0.2">
      <c r="C63" s="6"/>
      <c r="E63" s="17"/>
      <c r="F63" s="17"/>
      <c r="G63" s="17"/>
      <c r="H63" s="17"/>
      <c r="I63" s="17"/>
      <c r="J63" s="17"/>
      <c r="K63" s="17"/>
      <c r="L63" s="17"/>
    </row>
    <row r="64" spans="1:12" x14ac:dyDescent="0.2">
      <c r="A64" s="32"/>
      <c r="B64" s="43" t="s">
        <v>330</v>
      </c>
      <c r="C64" s="21">
        <f t="shared" ref="C64:D69" si="7">E64+G64+I64+K64</f>
        <v>148</v>
      </c>
      <c r="D64" s="35">
        <f t="shared" si="7"/>
        <v>16560</v>
      </c>
      <c r="E64" s="17">
        <v>127</v>
      </c>
      <c r="F64" s="17">
        <v>15343</v>
      </c>
      <c r="G64" s="17">
        <v>19</v>
      </c>
      <c r="H64" s="17">
        <v>1012</v>
      </c>
      <c r="I64" s="19" t="s">
        <v>116</v>
      </c>
      <c r="J64" s="19" t="s">
        <v>116</v>
      </c>
      <c r="K64" s="17">
        <v>2</v>
      </c>
      <c r="L64" s="17">
        <v>205</v>
      </c>
    </row>
    <row r="65" spans="1:12" x14ac:dyDescent="0.2">
      <c r="A65" s="32"/>
      <c r="B65" s="43" t="s">
        <v>331</v>
      </c>
      <c r="C65" s="21">
        <f t="shared" si="7"/>
        <v>16</v>
      </c>
      <c r="D65" s="35">
        <f t="shared" si="7"/>
        <v>1636</v>
      </c>
      <c r="E65" s="17">
        <v>16</v>
      </c>
      <c r="F65" s="17">
        <v>1636</v>
      </c>
      <c r="G65" s="19" t="s">
        <v>116</v>
      </c>
      <c r="H65" s="19" t="s">
        <v>116</v>
      </c>
      <c r="I65" s="19" t="s">
        <v>116</v>
      </c>
      <c r="J65" s="19" t="s">
        <v>116</v>
      </c>
      <c r="K65" s="19" t="s">
        <v>116</v>
      </c>
      <c r="L65" s="19" t="s">
        <v>116</v>
      </c>
    </row>
    <row r="66" spans="1:12" x14ac:dyDescent="0.2">
      <c r="A66" s="32"/>
      <c r="B66" s="43" t="s">
        <v>332</v>
      </c>
      <c r="C66" s="21">
        <f t="shared" si="7"/>
        <v>28</v>
      </c>
      <c r="D66" s="35">
        <f t="shared" si="7"/>
        <v>3135</v>
      </c>
      <c r="E66" s="17">
        <v>27</v>
      </c>
      <c r="F66" s="17">
        <v>3049</v>
      </c>
      <c r="G66" s="17">
        <v>1</v>
      </c>
      <c r="H66" s="17">
        <v>86</v>
      </c>
      <c r="I66" s="19" t="s">
        <v>116</v>
      </c>
      <c r="J66" s="19" t="s">
        <v>116</v>
      </c>
      <c r="K66" s="19" t="s">
        <v>116</v>
      </c>
      <c r="L66" s="19" t="s">
        <v>116</v>
      </c>
    </row>
    <row r="67" spans="1:12" x14ac:dyDescent="0.2">
      <c r="A67" s="32"/>
      <c r="B67" s="43" t="s">
        <v>333</v>
      </c>
      <c r="C67" s="21">
        <f t="shared" si="7"/>
        <v>7</v>
      </c>
      <c r="D67" s="35">
        <f t="shared" si="7"/>
        <v>893</v>
      </c>
      <c r="E67" s="17">
        <v>7</v>
      </c>
      <c r="F67" s="17">
        <v>893</v>
      </c>
      <c r="G67" s="19" t="s">
        <v>116</v>
      </c>
      <c r="H67" s="19" t="s">
        <v>116</v>
      </c>
      <c r="I67" s="19" t="s">
        <v>116</v>
      </c>
      <c r="J67" s="19" t="s">
        <v>116</v>
      </c>
      <c r="K67" s="19" t="s">
        <v>116</v>
      </c>
      <c r="L67" s="19" t="s">
        <v>116</v>
      </c>
    </row>
    <row r="68" spans="1:12" x14ac:dyDescent="0.2">
      <c r="A68" s="32"/>
      <c r="B68" s="43" t="s">
        <v>334</v>
      </c>
      <c r="C68" s="21">
        <f t="shared" si="7"/>
        <v>3</v>
      </c>
      <c r="D68" s="35">
        <f t="shared" si="7"/>
        <v>385</v>
      </c>
      <c r="E68" s="17">
        <v>3</v>
      </c>
      <c r="F68" s="17">
        <v>385</v>
      </c>
      <c r="G68" s="19" t="s">
        <v>116</v>
      </c>
      <c r="H68" s="19" t="s">
        <v>116</v>
      </c>
      <c r="I68" s="19" t="s">
        <v>116</v>
      </c>
      <c r="J68" s="19" t="s">
        <v>116</v>
      </c>
      <c r="K68" s="19" t="s">
        <v>116</v>
      </c>
      <c r="L68" s="19" t="s">
        <v>116</v>
      </c>
    </row>
    <row r="69" spans="1:12" x14ac:dyDescent="0.2">
      <c r="A69" s="32"/>
      <c r="B69" s="43" t="s">
        <v>335</v>
      </c>
      <c r="C69" s="21">
        <f t="shared" si="7"/>
        <v>8</v>
      </c>
      <c r="D69" s="35">
        <f t="shared" si="7"/>
        <v>1272</v>
      </c>
      <c r="E69" s="17">
        <v>7</v>
      </c>
      <c r="F69" s="17">
        <v>1150</v>
      </c>
      <c r="G69" s="17">
        <v>1</v>
      </c>
      <c r="H69" s="17">
        <v>122</v>
      </c>
      <c r="I69" s="19" t="s">
        <v>116</v>
      </c>
      <c r="J69" s="19" t="s">
        <v>116</v>
      </c>
      <c r="K69" s="19" t="s">
        <v>116</v>
      </c>
      <c r="L69" s="19" t="s">
        <v>116</v>
      </c>
    </row>
    <row r="70" spans="1:12" x14ac:dyDescent="0.2">
      <c r="A70" s="32"/>
      <c r="B70" s="43" t="s">
        <v>336</v>
      </c>
      <c r="C70" s="38" t="s">
        <v>116</v>
      </c>
      <c r="D70" s="31" t="s">
        <v>116</v>
      </c>
      <c r="E70" s="19" t="s">
        <v>116</v>
      </c>
      <c r="F70" s="19" t="s">
        <v>116</v>
      </c>
      <c r="G70" s="19" t="s">
        <v>116</v>
      </c>
      <c r="H70" s="19" t="s">
        <v>116</v>
      </c>
      <c r="I70" s="19" t="s">
        <v>116</v>
      </c>
      <c r="J70" s="19" t="s">
        <v>116</v>
      </c>
      <c r="K70" s="19" t="s">
        <v>116</v>
      </c>
      <c r="L70" s="19" t="s">
        <v>116</v>
      </c>
    </row>
    <row r="71" spans="1:12" ht="18" thickBot="1" x14ac:dyDescent="0.25">
      <c r="A71" s="32"/>
      <c r="B71" s="33"/>
      <c r="C71" s="44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">
      <c r="A72" s="32"/>
      <c r="B72" s="32"/>
      <c r="C72" s="1" t="s">
        <v>337</v>
      </c>
      <c r="D72" s="32"/>
      <c r="E72" s="32"/>
      <c r="F72" s="32"/>
      <c r="G72" s="32"/>
      <c r="H72" s="32"/>
      <c r="I72" s="32"/>
      <c r="J72" s="32"/>
      <c r="K72" s="32"/>
      <c r="L72" s="32"/>
    </row>
    <row r="73" spans="1:12" x14ac:dyDescent="0.2">
      <c r="A73" s="1"/>
    </row>
  </sheetData>
  <phoneticPr fontId="2"/>
  <pageMargins left="0.37" right="0.43" top="0.56999999999999995" bottom="0.6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zoomScaleNormal="100" workbookViewId="0">
      <selection activeCell="I29" sqref="I29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 customWidth="1"/>
    <col min="16134" max="16137" width="9.625" style="2"/>
    <col min="16138" max="16138" width="10.875" style="2" customWidth="1"/>
    <col min="16139" max="16384" width="9.625" style="2"/>
  </cols>
  <sheetData>
    <row r="1" spans="1:12" x14ac:dyDescent="0.2">
      <c r="A1" s="1"/>
    </row>
    <row r="6" spans="1:12" x14ac:dyDescent="0.2">
      <c r="E6" s="3" t="s">
        <v>0</v>
      </c>
    </row>
    <row r="8" spans="1:12" x14ac:dyDescent="0.2">
      <c r="C8" s="1" t="s">
        <v>1</v>
      </c>
    </row>
    <row r="9" spans="1:12" x14ac:dyDescent="0.2">
      <c r="C9" s="1" t="s">
        <v>2</v>
      </c>
    </row>
    <row r="10" spans="1:12" x14ac:dyDescent="0.2">
      <c r="C10" s="1" t="s">
        <v>3</v>
      </c>
    </row>
    <row r="11" spans="1:12" x14ac:dyDescent="0.2">
      <c r="C11" s="1" t="s">
        <v>4</v>
      </c>
    </row>
    <row r="12" spans="1:12" x14ac:dyDescent="0.2">
      <c r="C12" s="1" t="s">
        <v>5</v>
      </c>
    </row>
    <row r="14" spans="1:12" x14ac:dyDescent="0.2">
      <c r="C14" s="3" t="s">
        <v>6</v>
      </c>
    </row>
    <row r="15" spans="1:12" ht="18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5" t="s">
        <v>7</v>
      </c>
      <c r="L15" s="4"/>
    </row>
    <row r="16" spans="1:12" x14ac:dyDescent="0.2">
      <c r="C16" s="6"/>
      <c r="D16" s="7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8" t="s">
        <v>8</v>
      </c>
      <c r="D17" s="6"/>
      <c r="E17" s="6"/>
      <c r="F17" s="6"/>
      <c r="G17" s="6"/>
      <c r="H17" s="6"/>
      <c r="I17" s="6"/>
      <c r="J17" s="6"/>
      <c r="K17" s="6"/>
      <c r="L17" s="6"/>
    </row>
    <row r="18" spans="2:12" x14ac:dyDescent="0.2">
      <c r="C18" s="8" t="s">
        <v>9</v>
      </c>
      <c r="D18" s="8" t="s">
        <v>10</v>
      </c>
      <c r="E18" s="8" t="s">
        <v>11</v>
      </c>
      <c r="F18" s="8" t="s">
        <v>12</v>
      </c>
      <c r="G18" s="9" t="s">
        <v>13</v>
      </c>
      <c r="H18" s="9" t="s">
        <v>14</v>
      </c>
      <c r="I18" s="9" t="s">
        <v>15</v>
      </c>
      <c r="J18" s="8" t="s">
        <v>16</v>
      </c>
      <c r="K18" s="8" t="s">
        <v>17</v>
      </c>
      <c r="L18" s="9" t="s">
        <v>18</v>
      </c>
    </row>
    <row r="19" spans="2:12" x14ac:dyDescent="0.2">
      <c r="B19" s="7"/>
      <c r="C19" s="10" t="s">
        <v>19</v>
      </c>
      <c r="D19" s="10" t="s">
        <v>20</v>
      </c>
      <c r="E19" s="10" t="s">
        <v>21</v>
      </c>
      <c r="F19" s="11"/>
      <c r="G19" s="12" t="s">
        <v>22</v>
      </c>
      <c r="H19" s="12" t="s">
        <v>23</v>
      </c>
      <c r="I19" s="10"/>
      <c r="J19" s="10" t="s">
        <v>24</v>
      </c>
      <c r="K19" s="11"/>
      <c r="L19" s="11"/>
    </row>
    <row r="20" spans="2:12" x14ac:dyDescent="0.2">
      <c r="C20" s="6"/>
      <c r="D20" s="13"/>
      <c r="E20" s="14" t="s">
        <v>25</v>
      </c>
    </row>
    <row r="21" spans="2:12" x14ac:dyDescent="0.2">
      <c r="B21" s="1" t="s">
        <v>26</v>
      </c>
      <c r="C21" s="15">
        <v>504</v>
      </c>
      <c r="D21" s="16" t="s">
        <v>27</v>
      </c>
      <c r="E21" s="17"/>
      <c r="F21" s="18" t="s">
        <v>27</v>
      </c>
      <c r="G21" s="19" t="s">
        <v>27</v>
      </c>
      <c r="H21" s="19" t="s">
        <v>27</v>
      </c>
      <c r="I21" s="19" t="s">
        <v>27</v>
      </c>
      <c r="J21" s="19" t="s">
        <v>27</v>
      </c>
      <c r="K21" s="19" t="s">
        <v>27</v>
      </c>
      <c r="L21" s="19" t="s">
        <v>27</v>
      </c>
    </row>
    <row r="22" spans="2:12" x14ac:dyDescent="0.2">
      <c r="B22" s="1" t="s">
        <v>28</v>
      </c>
      <c r="C22" s="15">
        <v>396</v>
      </c>
      <c r="D22" s="16" t="s">
        <v>27</v>
      </c>
      <c r="E22" s="17"/>
      <c r="F22" s="18" t="s">
        <v>27</v>
      </c>
      <c r="G22" s="19" t="s">
        <v>27</v>
      </c>
      <c r="H22" s="19" t="s">
        <v>27</v>
      </c>
      <c r="I22" s="19" t="s">
        <v>27</v>
      </c>
      <c r="J22" s="19" t="s">
        <v>27</v>
      </c>
      <c r="K22" s="19" t="s">
        <v>27</v>
      </c>
      <c r="L22" s="19" t="s">
        <v>27</v>
      </c>
    </row>
    <row r="23" spans="2:12" x14ac:dyDescent="0.2">
      <c r="B23" s="1" t="s">
        <v>29</v>
      </c>
      <c r="C23" s="15">
        <v>1055</v>
      </c>
      <c r="D23" s="16" t="s">
        <v>27</v>
      </c>
      <c r="E23" s="17"/>
      <c r="F23" s="18" t="s">
        <v>27</v>
      </c>
      <c r="G23" s="19" t="s">
        <v>27</v>
      </c>
      <c r="H23" s="19" t="s">
        <v>27</v>
      </c>
      <c r="I23" s="19" t="s">
        <v>27</v>
      </c>
      <c r="J23" s="19" t="s">
        <v>27</v>
      </c>
      <c r="K23" s="19" t="s">
        <v>27</v>
      </c>
      <c r="L23" s="19" t="s">
        <v>27</v>
      </c>
    </row>
    <row r="24" spans="2:12" x14ac:dyDescent="0.2">
      <c r="B24" s="1" t="s">
        <v>30</v>
      </c>
      <c r="C24" s="15">
        <v>1112</v>
      </c>
      <c r="D24" s="16" t="s">
        <v>27</v>
      </c>
      <c r="E24" s="17"/>
      <c r="F24" s="18" t="s">
        <v>27</v>
      </c>
      <c r="G24" s="19" t="s">
        <v>27</v>
      </c>
      <c r="H24" s="19" t="s">
        <v>27</v>
      </c>
      <c r="I24" s="19" t="s">
        <v>27</v>
      </c>
      <c r="J24" s="19" t="s">
        <v>27</v>
      </c>
      <c r="K24" s="19" t="s">
        <v>27</v>
      </c>
      <c r="L24" s="19" t="s">
        <v>27</v>
      </c>
    </row>
    <row r="25" spans="2:12" x14ac:dyDescent="0.2">
      <c r="C25" s="6"/>
      <c r="D25" s="13"/>
    </row>
    <row r="26" spans="2:12" x14ac:dyDescent="0.2">
      <c r="B26" s="1" t="s">
        <v>31</v>
      </c>
      <c r="C26" s="15">
        <v>653</v>
      </c>
      <c r="D26" s="16" t="s">
        <v>27</v>
      </c>
      <c r="F26" s="18" t="s">
        <v>27</v>
      </c>
      <c r="G26" s="19" t="s">
        <v>27</v>
      </c>
      <c r="H26" s="19" t="s">
        <v>27</v>
      </c>
      <c r="I26" s="19" t="s">
        <v>27</v>
      </c>
      <c r="J26" s="19" t="s">
        <v>27</v>
      </c>
      <c r="K26" s="19" t="s">
        <v>27</v>
      </c>
      <c r="L26" s="19" t="s">
        <v>27</v>
      </c>
    </row>
    <row r="27" spans="2:12" x14ac:dyDescent="0.2">
      <c r="B27" s="1" t="s">
        <v>32</v>
      </c>
      <c r="C27" s="15">
        <v>567.63</v>
      </c>
      <c r="D27" s="20">
        <v>1.63</v>
      </c>
      <c r="E27" s="18" t="s">
        <v>33</v>
      </c>
      <c r="G27" s="17">
        <v>15.94</v>
      </c>
      <c r="H27" s="17">
        <v>183.68</v>
      </c>
      <c r="I27" s="17">
        <v>168.02</v>
      </c>
      <c r="J27" s="17">
        <v>46.43</v>
      </c>
      <c r="K27" s="17">
        <v>21.36</v>
      </c>
      <c r="L27" s="17">
        <v>41.6</v>
      </c>
    </row>
    <row r="28" spans="2:12" x14ac:dyDescent="0.2">
      <c r="B28" s="1" t="s">
        <v>34</v>
      </c>
      <c r="C28" s="15">
        <v>714.35</v>
      </c>
      <c r="D28" s="20">
        <v>4.54</v>
      </c>
      <c r="E28" s="18" t="s">
        <v>35</v>
      </c>
      <c r="G28" s="17">
        <v>54.43</v>
      </c>
      <c r="H28" s="17">
        <v>166.59</v>
      </c>
      <c r="I28" s="17">
        <v>111.9</v>
      </c>
      <c r="J28" s="17">
        <v>25.03</v>
      </c>
      <c r="K28" s="17">
        <v>85.72</v>
      </c>
      <c r="L28" s="17">
        <v>123.97</v>
      </c>
    </row>
    <row r="29" spans="2:12" x14ac:dyDescent="0.2">
      <c r="B29" s="1" t="s">
        <v>36</v>
      </c>
      <c r="C29" s="15">
        <v>635.53</v>
      </c>
      <c r="D29" s="20">
        <v>4.49</v>
      </c>
      <c r="E29" s="18" t="s">
        <v>37</v>
      </c>
      <c r="G29" s="17">
        <v>32.619999999999997</v>
      </c>
      <c r="H29" s="17">
        <v>225.69</v>
      </c>
      <c r="I29" s="17">
        <v>83.94</v>
      </c>
      <c r="J29" s="17">
        <v>12.66</v>
      </c>
      <c r="K29" s="17">
        <v>79.52</v>
      </c>
      <c r="L29" s="17">
        <v>86.4</v>
      </c>
    </row>
    <row r="30" spans="2:12" x14ac:dyDescent="0.2">
      <c r="C30" s="15"/>
      <c r="D30" s="13"/>
    </row>
    <row r="31" spans="2:12" x14ac:dyDescent="0.2">
      <c r="B31" s="1" t="s">
        <v>38</v>
      </c>
      <c r="C31" s="15">
        <v>774.78</v>
      </c>
      <c r="D31" s="20">
        <v>2.92</v>
      </c>
      <c r="E31" s="18" t="s">
        <v>39</v>
      </c>
      <c r="G31" s="17">
        <v>48.68</v>
      </c>
      <c r="H31" s="17">
        <v>186.63</v>
      </c>
      <c r="I31" s="17">
        <v>85.37</v>
      </c>
      <c r="J31" s="17">
        <v>4.95</v>
      </c>
      <c r="K31" s="17">
        <v>88.85</v>
      </c>
      <c r="L31" s="17">
        <v>189.24</v>
      </c>
    </row>
    <row r="32" spans="2:12" x14ac:dyDescent="0.2">
      <c r="B32" s="1" t="s">
        <v>40</v>
      </c>
      <c r="C32" s="15">
        <v>1131</v>
      </c>
      <c r="D32" s="20">
        <v>4.28</v>
      </c>
      <c r="E32" s="18" t="s">
        <v>41</v>
      </c>
      <c r="G32" s="17">
        <v>44.42</v>
      </c>
      <c r="H32" s="17">
        <v>117.42</v>
      </c>
      <c r="I32" s="17">
        <v>149.88999999999999</v>
      </c>
      <c r="J32" s="17">
        <v>3.5</v>
      </c>
      <c r="K32" s="17">
        <v>197.26</v>
      </c>
      <c r="L32" s="17">
        <v>139.4</v>
      </c>
    </row>
    <row r="33" spans="2:13" x14ac:dyDescent="0.2">
      <c r="B33" s="1" t="s">
        <v>42</v>
      </c>
      <c r="C33" s="21">
        <f>SUM(D33:L33)</f>
        <v>875.37999999999988</v>
      </c>
      <c r="D33" s="20">
        <v>6.89</v>
      </c>
      <c r="E33" s="17">
        <v>119.09</v>
      </c>
      <c r="F33" s="17">
        <v>63.74</v>
      </c>
      <c r="G33" s="17">
        <v>104.81</v>
      </c>
      <c r="H33" s="17">
        <v>95.66</v>
      </c>
      <c r="I33" s="17">
        <v>259.25</v>
      </c>
      <c r="J33" s="17">
        <v>0.88</v>
      </c>
      <c r="K33" s="17">
        <v>160.41</v>
      </c>
      <c r="L33" s="17">
        <v>64.650000000000006</v>
      </c>
    </row>
    <row r="34" spans="2:13" x14ac:dyDescent="0.2">
      <c r="B34" s="1" t="s">
        <v>43</v>
      </c>
      <c r="C34" s="21">
        <f>SUM(D34:L34)</f>
        <v>823.79</v>
      </c>
      <c r="D34" s="20">
        <v>3.47</v>
      </c>
      <c r="E34" s="17">
        <v>34</v>
      </c>
      <c r="F34" s="17">
        <v>29.55</v>
      </c>
      <c r="G34" s="17">
        <v>134.76</v>
      </c>
      <c r="H34" s="17">
        <v>155.97</v>
      </c>
      <c r="I34" s="17">
        <v>290.52</v>
      </c>
      <c r="J34" s="17">
        <v>2.06</v>
      </c>
      <c r="K34" s="17">
        <v>72.5</v>
      </c>
      <c r="L34" s="17">
        <v>100.96</v>
      </c>
    </row>
    <row r="35" spans="2:13" x14ac:dyDescent="0.2">
      <c r="C35" s="6"/>
      <c r="D35" s="13"/>
    </row>
    <row r="36" spans="2:13" x14ac:dyDescent="0.2">
      <c r="B36" s="1" t="s">
        <v>44</v>
      </c>
      <c r="C36" s="21">
        <f>SUM(D36:L36)</f>
        <v>876.17000000000007</v>
      </c>
      <c r="D36" s="20">
        <v>3.38</v>
      </c>
      <c r="E36" s="17">
        <v>42.34</v>
      </c>
      <c r="F36" s="17">
        <v>0.79</v>
      </c>
      <c r="G36" s="17">
        <v>289.69</v>
      </c>
      <c r="H36" s="17">
        <v>116.37</v>
      </c>
      <c r="I36" s="17">
        <v>297.36</v>
      </c>
      <c r="J36" s="17">
        <v>1.5</v>
      </c>
      <c r="K36" s="17">
        <v>20.350000000000001</v>
      </c>
      <c r="L36" s="17">
        <v>104.39</v>
      </c>
    </row>
    <row r="37" spans="2:13" x14ac:dyDescent="0.2">
      <c r="B37" s="1" t="s">
        <v>45</v>
      </c>
      <c r="C37" s="21">
        <f>SUM(D37:L37)</f>
        <v>708.78999999999985</v>
      </c>
      <c r="D37" s="20">
        <v>5.44</v>
      </c>
      <c r="E37" s="17">
        <v>25.25</v>
      </c>
      <c r="F37" s="17">
        <v>29.59</v>
      </c>
      <c r="G37" s="17">
        <v>280.14999999999998</v>
      </c>
      <c r="H37" s="17">
        <v>68.319999999999993</v>
      </c>
      <c r="I37" s="17">
        <v>239.12</v>
      </c>
      <c r="J37" s="17">
        <v>3.83</v>
      </c>
      <c r="K37" s="17">
        <v>3.92</v>
      </c>
      <c r="L37" s="17">
        <v>53.17</v>
      </c>
    </row>
    <row r="38" spans="2:13" x14ac:dyDescent="0.2">
      <c r="B38" s="3" t="s">
        <v>46</v>
      </c>
      <c r="C38" s="22">
        <f>SUM(D38:L38)</f>
        <v>375.81</v>
      </c>
      <c r="D38" s="23">
        <v>0.51</v>
      </c>
      <c r="E38" s="24">
        <v>39.130000000000003</v>
      </c>
      <c r="F38" s="24">
        <v>5.32</v>
      </c>
      <c r="G38" s="24">
        <v>178.46</v>
      </c>
      <c r="H38" s="24">
        <v>60.06</v>
      </c>
      <c r="I38" s="24">
        <v>49.02</v>
      </c>
      <c r="J38" s="24">
        <v>2.38</v>
      </c>
      <c r="K38" s="24">
        <v>6.67</v>
      </c>
      <c r="L38" s="24">
        <v>34.26</v>
      </c>
    </row>
    <row r="39" spans="2:13" ht="18" thickBot="1" x14ac:dyDescent="0.25">
      <c r="B39" s="4"/>
      <c r="C39" s="25"/>
      <c r="D39" s="4"/>
      <c r="E39" s="4"/>
      <c r="F39" s="4"/>
      <c r="G39" s="26"/>
      <c r="H39" s="26"/>
      <c r="I39" s="26"/>
      <c r="J39" s="26"/>
      <c r="K39" s="4"/>
      <c r="L39" s="26"/>
    </row>
    <row r="40" spans="2:13" x14ac:dyDescent="0.2">
      <c r="C40" s="27" t="s">
        <v>47</v>
      </c>
    </row>
    <row r="41" spans="2:13" x14ac:dyDescent="0.2">
      <c r="C41" s="13"/>
    </row>
    <row r="42" spans="2:13" x14ac:dyDescent="0.2">
      <c r="C42" s="13"/>
    </row>
    <row r="43" spans="2:13" x14ac:dyDescent="0.2">
      <c r="C43" s="13"/>
    </row>
    <row r="44" spans="2:13" x14ac:dyDescent="0.2">
      <c r="C44" s="28" t="s">
        <v>48</v>
      </c>
    </row>
    <row r="45" spans="2:13" ht="18" thickBo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5" t="s">
        <v>49</v>
      </c>
      <c r="M45" s="4"/>
    </row>
    <row r="46" spans="2:13" x14ac:dyDescent="0.2"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13" x14ac:dyDescent="0.2">
      <c r="C47" s="8" t="s">
        <v>8</v>
      </c>
      <c r="D47" s="8" t="s">
        <v>50</v>
      </c>
      <c r="E47" s="6"/>
      <c r="F47" s="6"/>
      <c r="G47" s="6"/>
      <c r="H47" s="6"/>
      <c r="I47" s="6"/>
      <c r="J47" s="6"/>
      <c r="K47" s="6"/>
      <c r="L47" s="9" t="s">
        <v>51</v>
      </c>
      <c r="M47" s="6"/>
    </row>
    <row r="48" spans="2:13" x14ac:dyDescent="0.2">
      <c r="C48" s="8" t="s">
        <v>9</v>
      </c>
      <c r="D48" s="8" t="s">
        <v>52</v>
      </c>
      <c r="E48" s="8" t="s">
        <v>53</v>
      </c>
      <c r="F48" s="8" t="s">
        <v>54</v>
      </c>
      <c r="G48" s="8" t="s">
        <v>55</v>
      </c>
      <c r="H48" s="8" t="s">
        <v>56</v>
      </c>
      <c r="I48" s="8" t="s">
        <v>57</v>
      </c>
      <c r="J48" s="8" t="s">
        <v>58</v>
      </c>
      <c r="K48" s="8" t="s">
        <v>59</v>
      </c>
      <c r="L48" s="9" t="s">
        <v>60</v>
      </c>
      <c r="M48" s="8" t="s">
        <v>61</v>
      </c>
    </row>
    <row r="49" spans="2:13" x14ac:dyDescent="0.2">
      <c r="B49" s="7"/>
      <c r="C49" s="10" t="s">
        <v>19</v>
      </c>
      <c r="D49" s="10" t="s">
        <v>62</v>
      </c>
      <c r="E49" s="11"/>
      <c r="F49" s="10" t="s">
        <v>63</v>
      </c>
      <c r="G49" s="10" t="s">
        <v>64</v>
      </c>
      <c r="H49" s="11"/>
      <c r="I49" s="10" t="s">
        <v>65</v>
      </c>
      <c r="J49" s="11"/>
      <c r="K49" s="10" t="s">
        <v>66</v>
      </c>
      <c r="L49" s="10" t="s">
        <v>67</v>
      </c>
      <c r="M49" s="11"/>
    </row>
    <row r="50" spans="2:13" x14ac:dyDescent="0.2">
      <c r="C50" s="6"/>
    </row>
    <row r="51" spans="2:13" x14ac:dyDescent="0.2">
      <c r="B51" s="1" t="s">
        <v>26</v>
      </c>
      <c r="C51" s="21">
        <f>SUM(D51:M51)</f>
        <v>503.53</v>
      </c>
      <c r="D51" s="17">
        <v>7.6</v>
      </c>
      <c r="E51" s="17">
        <v>11.7</v>
      </c>
      <c r="F51" s="17">
        <v>99.39</v>
      </c>
      <c r="G51" s="17">
        <v>15.35</v>
      </c>
      <c r="H51" s="17">
        <v>25.1</v>
      </c>
      <c r="I51" s="17">
        <v>122.39</v>
      </c>
      <c r="J51" s="19" t="s">
        <v>27</v>
      </c>
      <c r="K51" s="19" t="s">
        <v>27</v>
      </c>
      <c r="L51" s="19" t="s">
        <v>27</v>
      </c>
      <c r="M51" s="17">
        <v>222</v>
      </c>
    </row>
    <row r="52" spans="2:13" x14ac:dyDescent="0.2">
      <c r="B52" s="1" t="s">
        <v>28</v>
      </c>
      <c r="C52" s="21">
        <f>SUM(D52:M52)</f>
        <v>395.64</v>
      </c>
      <c r="D52" s="17">
        <v>5.83</v>
      </c>
      <c r="E52" s="17">
        <v>8.4</v>
      </c>
      <c r="F52" s="17">
        <v>63.95</v>
      </c>
      <c r="G52" s="17">
        <v>16.079999999999998</v>
      </c>
      <c r="H52" s="17">
        <v>21.59</v>
      </c>
      <c r="I52" s="17">
        <v>150.79</v>
      </c>
      <c r="J52" s="19" t="s">
        <v>27</v>
      </c>
      <c r="K52" s="19" t="s">
        <v>27</v>
      </c>
      <c r="L52" s="19" t="s">
        <v>27</v>
      </c>
      <c r="M52" s="17">
        <v>129</v>
      </c>
    </row>
    <row r="53" spans="2:13" x14ac:dyDescent="0.2">
      <c r="B53" s="1" t="s">
        <v>29</v>
      </c>
      <c r="C53" s="21">
        <f>SUM(D53:M53)</f>
        <v>1054.76</v>
      </c>
      <c r="D53" s="17">
        <v>16.399999999999999</v>
      </c>
      <c r="E53" s="17">
        <v>55.38</v>
      </c>
      <c r="F53" s="17">
        <v>97.14</v>
      </c>
      <c r="G53" s="17">
        <v>24.76</v>
      </c>
      <c r="H53" s="17">
        <v>32.78</v>
      </c>
      <c r="I53" s="17">
        <v>616.29999999999995</v>
      </c>
      <c r="J53" s="19" t="s">
        <v>27</v>
      </c>
      <c r="K53" s="19" t="s">
        <v>27</v>
      </c>
      <c r="L53" s="19" t="s">
        <v>27</v>
      </c>
      <c r="M53" s="17">
        <v>212</v>
      </c>
    </row>
    <row r="54" spans="2:13" x14ac:dyDescent="0.2">
      <c r="B54" s="1" t="s">
        <v>30</v>
      </c>
      <c r="C54" s="21">
        <f>SUM(D54:M54)</f>
        <v>1111.99</v>
      </c>
      <c r="D54" s="17">
        <v>36.5</v>
      </c>
      <c r="E54" s="17">
        <v>65.17</v>
      </c>
      <c r="F54" s="17">
        <v>172.83</v>
      </c>
      <c r="G54" s="17">
        <v>4.21</v>
      </c>
      <c r="H54" s="17">
        <v>60.73</v>
      </c>
      <c r="I54" s="17">
        <v>647.54999999999995</v>
      </c>
      <c r="J54" s="19" t="s">
        <v>27</v>
      </c>
      <c r="K54" s="19" t="s">
        <v>27</v>
      </c>
      <c r="L54" s="19" t="s">
        <v>27</v>
      </c>
      <c r="M54" s="17">
        <v>125</v>
      </c>
    </row>
    <row r="55" spans="2:13" x14ac:dyDescent="0.2">
      <c r="C55" s="6"/>
    </row>
    <row r="56" spans="2:13" x14ac:dyDescent="0.2">
      <c r="B56" s="1" t="s">
        <v>31</v>
      </c>
      <c r="C56" s="21">
        <f>SUM(D56:M56)</f>
        <v>653.02</v>
      </c>
      <c r="D56" s="17">
        <v>6.5</v>
      </c>
      <c r="E56" s="17">
        <v>25.5</v>
      </c>
      <c r="F56" s="17">
        <v>226.52</v>
      </c>
      <c r="G56" s="17">
        <v>46.24</v>
      </c>
      <c r="H56" s="17">
        <v>45.13</v>
      </c>
      <c r="I56" s="17">
        <v>112.13</v>
      </c>
      <c r="J56" s="19" t="s">
        <v>27</v>
      </c>
      <c r="K56" s="19" t="s">
        <v>27</v>
      </c>
      <c r="L56" s="19" t="s">
        <v>27</v>
      </c>
      <c r="M56" s="17">
        <v>191</v>
      </c>
    </row>
    <row r="57" spans="2:13" x14ac:dyDescent="0.2">
      <c r="B57" s="1" t="s">
        <v>32</v>
      </c>
      <c r="C57" s="21">
        <f>SUM(D57:M57)</f>
        <v>567.59999999999991</v>
      </c>
      <c r="D57" s="17">
        <v>4.04</v>
      </c>
      <c r="E57" s="17">
        <v>50.78</v>
      </c>
      <c r="F57" s="17">
        <v>296.64999999999998</v>
      </c>
      <c r="G57" s="17">
        <v>8.83</v>
      </c>
      <c r="H57" s="17">
        <v>26.19</v>
      </c>
      <c r="I57" s="17">
        <v>34.64</v>
      </c>
      <c r="J57" s="17">
        <v>32.770000000000003</v>
      </c>
      <c r="K57" s="17">
        <v>9.6999999999999993</v>
      </c>
      <c r="L57" s="19" t="s">
        <v>27</v>
      </c>
      <c r="M57" s="17">
        <v>104</v>
      </c>
    </row>
    <row r="58" spans="2:13" x14ac:dyDescent="0.2">
      <c r="B58" s="1" t="s">
        <v>34</v>
      </c>
      <c r="C58" s="21">
        <f>SUM(D58:M58)</f>
        <v>713.93999999999994</v>
      </c>
      <c r="D58" s="17">
        <v>0.6</v>
      </c>
      <c r="E58" s="17">
        <v>94.32</v>
      </c>
      <c r="F58" s="17">
        <v>246.34</v>
      </c>
      <c r="G58" s="17">
        <v>14.16</v>
      </c>
      <c r="H58" s="17">
        <v>29.22</v>
      </c>
      <c r="I58" s="17">
        <v>78.19</v>
      </c>
      <c r="J58" s="17">
        <v>66.59</v>
      </c>
      <c r="K58" s="17">
        <v>54.52</v>
      </c>
      <c r="L58" s="19" t="s">
        <v>27</v>
      </c>
      <c r="M58" s="17">
        <v>130</v>
      </c>
    </row>
    <row r="59" spans="2:13" x14ac:dyDescent="0.2">
      <c r="B59" s="1" t="s">
        <v>36</v>
      </c>
      <c r="C59" s="21">
        <f>SUM(D59:M59)</f>
        <v>635.67999999999995</v>
      </c>
      <c r="D59" s="17">
        <v>1.05</v>
      </c>
      <c r="E59" s="17">
        <v>122.51</v>
      </c>
      <c r="F59" s="17">
        <v>194.46</v>
      </c>
      <c r="G59" s="17">
        <v>32.01</v>
      </c>
      <c r="H59" s="17">
        <v>27.89</v>
      </c>
      <c r="I59" s="17">
        <v>45.8</v>
      </c>
      <c r="J59" s="17">
        <v>12.46</v>
      </c>
      <c r="K59" s="17">
        <v>67.5</v>
      </c>
      <c r="L59" s="19" t="s">
        <v>27</v>
      </c>
      <c r="M59" s="17">
        <v>132</v>
      </c>
    </row>
    <row r="60" spans="2:13" x14ac:dyDescent="0.2">
      <c r="C60" s="6"/>
    </row>
    <row r="61" spans="2:13" x14ac:dyDescent="0.2">
      <c r="B61" s="1" t="s">
        <v>38</v>
      </c>
      <c r="C61" s="21">
        <f>SUM(D61:M61)</f>
        <v>774.83999999999992</v>
      </c>
      <c r="D61" s="17">
        <v>5.49</v>
      </c>
      <c r="E61" s="17">
        <v>100.61</v>
      </c>
      <c r="F61" s="17">
        <v>254.57</v>
      </c>
      <c r="G61" s="17">
        <v>12.94</v>
      </c>
      <c r="H61" s="17">
        <v>13.4</v>
      </c>
      <c r="I61" s="17">
        <v>87.08</v>
      </c>
      <c r="J61" s="17">
        <v>9.6300000000000008</v>
      </c>
      <c r="K61" s="17">
        <v>86.12</v>
      </c>
      <c r="L61" s="17">
        <v>31</v>
      </c>
      <c r="M61" s="17">
        <v>174</v>
      </c>
    </row>
    <row r="62" spans="2:13" x14ac:dyDescent="0.2">
      <c r="B62" s="1" t="s">
        <v>40</v>
      </c>
      <c r="C62" s="21">
        <f>SUM(D62:M62)</f>
        <v>1131.3600000000001</v>
      </c>
      <c r="D62" s="17">
        <v>11.5</v>
      </c>
      <c r="E62" s="17">
        <v>76.56</v>
      </c>
      <c r="F62" s="17">
        <v>633.39</v>
      </c>
      <c r="G62" s="17">
        <v>3.12</v>
      </c>
      <c r="H62" s="17">
        <v>10.6</v>
      </c>
      <c r="I62" s="17">
        <v>40.94</v>
      </c>
      <c r="J62" s="17">
        <v>10.38</v>
      </c>
      <c r="K62" s="17">
        <v>224.87</v>
      </c>
      <c r="L62" s="17">
        <v>16</v>
      </c>
      <c r="M62" s="17">
        <v>104</v>
      </c>
    </row>
    <row r="63" spans="2:13" x14ac:dyDescent="0.2">
      <c r="B63" s="1" t="s">
        <v>42</v>
      </c>
      <c r="C63" s="21">
        <f>SUM(D63:M63)</f>
        <v>875.39</v>
      </c>
      <c r="D63" s="17">
        <v>1.4</v>
      </c>
      <c r="E63" s="17">
        <v>50.45</v>
      </c>
      <c r="F63" s="17">
        <v>378.22</v>
      </c>
      <c r="G63" s="17">
        <v>20.43</v>
      </c>
      <c r="H63" s="17">
        <v>89.72</v>
      </c>
      <c r="I63" s="17">
        <v>47.82</v>
      </c>
      <c r="J63" s="17">
        <v>16.7</v>
      </c>
      <c r="K63" s="17">
        <v>175.17</v>
      </c>
      <c r="L63" s="17">
        <v>10.81</v>
      </c>
      <c r="M63" s="17">
        <v>84.67</v>
      </c>
    </row>
    <row r="64" spans="2:13" x14ac:dyDescent="0.2">
      <c r="B64" s="1" t="s">
        <v>43</v>
      </c>
      <c r="C64" s="21">
        <f>SUM(D64:M64)</f>
        <v>823.79</v>
      </c>
      <c r="D64" s="17">
        <v>2.54</v>
      </c>
      <c r="E64" s="17">
        <v>124.53</v>
      </c>
      <c r="F64" s="17">
        <v>376.02</v>
      </c>
      <c r="G64" s="17">
        <v>10.34</v>
      </c>
      <c r="H64" s="17">
        <v>45.84</v>
      </c>
      <c r="I64" s="17">
        <v>77.2</v>
      </c>
      <c r="J64" s="17">
        <v>16.73</v>
      </c>
      <c r="K64" s="17">
        <v>83.28</v>
      </c>
      <c r="L64" s="17">
        <v>10.75</v>
      </c>
      <c r="M64" s="17">
        <v>76.56</v>
      </c>
    </row>
    <row r="65" spans="1:13" x14ac:dyDescent="0.2">
      <c r="C65" s="6"/>
    </row>
    <row r="66" spans="1:13" x14ac:dyDescent="0.2">
      <c r="B66" s="1" t="s">
        <v>44</v>
      </c>
      <c r="C66" s="21">
        <f>SUM(D66:M66)</f>
        <v>876.18</v>
      </c>
      <c r="D66" s="17">
        <v>0.02</v>
      </c>
      <c r="E66" s="17">
        <v>102.23</v>
      </c>
      <c r="F66" s="17">
        <v>365.09</v>
      </c>
      <c r="G66" s="17">
        <v>32.79</v>
      </c>
      <c r="H66" s="17">
        <v>12.18</v>
      </c>
      <c r="I66" s="17">
        <v>164.9</v>
      </c>
      <c r="J66" s="17">
        <v>124.07</v>
      </c>
      <c r="K66" s="17">
        <v>1.88</v>
      </c>
      <c r="L66" s="17">
        <v>27.65</v>
      </c>
      <c r="M66" s="17">
        <v>45.37</v>
      </c>
    </row>
    <row r="67" spans="1:13" x14ac:dyDescent="0.2">
      <c r="B67" s="1" t="s">
        <v>45</v>
      </c>
      <c r="C67" s="21">
        <f>SUM(D67:M67)</f>
        <v>708.78</v>
      </c>
      <c r="D67" s="17">
        <v>2.41</v>
      </c>
      <c r="E67" s="17">
        <v>58.97</v>
      </c>
      <c r="F67" s="17">
        <v>290.58999999999997</v>
      </c>
      <c r="G67" s="17">
        <v>22.19</v>
      </c>
      <c r="H67" s="17">
        <v>7.36</v>
      </c>
      <c r="I67" s="17">
        <v>210.21</v>
      </c>
      <c r="J67" s="17">
        <v>46.03</v>
      </c>
      <c r="K67" s="17">
        <v>6.3</v>
      </c>
      <c r="L67" s="17">
        <v>27.02</v>
      </c>
      <c r="M67" s="17">
        <v>37.700000000000003</v>
      </c>
    </row>
    <row r="68" spans="1:13" x14ac:dyDescent="0.2">
      <c r="B68" s="3" t="s">
        <v>46</v>
      </c>
      <c r="C68" s="22">
        <f>SUM(D68:M68)</f>
        <v>375.81</v>
      </c>
      <c r="D68" s="24">
        <v>4.51</v>
      </c>
      <c r="E68" s="24">
        <v>57.53</v>
      </c>
      <c r="F68" s="24">
        <v>66.55</v>
      </c>
      <c r="G68" s="24">
        <v>25.02</v>
      </c>
      <c r="H68" s="24">
        <v>0.13</v>
      </c>
      <c r="I68" s="24">
        <v>153.26</v>
      </c>
      <c r="J68" s="24">
        <v>27.6</v>
      </c>
      <c r="K68" s="24">
        <v>0.39</v>
      </c>
      <c r="L68" s="24">
        <v>12.08</v>
      </c>
      <c r="M68" s="24">
        <v>28.74</v>
      </c>
    </row>
    <row r="69" spans="1:13" ht="18" thickBot="1" x14ac:dyDescent="0.25">
      <c r="B69" s="4"/>
      <c r="C69" s="25"/>
      <c r="D69" s="4"/>
      <c r="E69" s="4"/>
      <c r="F69" s="4"/>
      <c r="G69" s="4"/>
      <c r="H69" s="4"/>
      <c r="I69" s="4"/>
      <c r="J69" s="4"/>
      <c r="K69" s="4"/>
      <c r="L69" s="26"/>
      <c r="M69" s="26"/>
    </row>
    <row r="70" spans="1:13" x14ac:dyDescent="0.2">
      <c r="C70" s="1" t="s">
        <v>47</v>
      </c>
    </row>
    <row r="71" spans="1:13" x14ac:dyDescent="0.2">
      <c r="A71" s="1"/>
    </row>
  </sheetData>
  <phoneticPr fontId="2"/>
  <pageMargins left="0.37" right="0.2800000000000000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/>
    <col min="6" max="6" width="12.125" style="2" customWidth="1"/>
    <col min="7" max="9" width="10.875" style="2"/>
    <col min="10" max="10" width="9.625" style="2" customWidth="1"/>
    <col min="11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/>
    <col min="262" max="262" width="12.125" style="2" customWidth="1"/>
    <col min="263" max="265" width="10.875" style="2"/>
    <col min="266" max="266" width="9.625" style="2" customWidth="1"/>
    <col min="267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/>
    <col min="518" max="518" width="12.125" style="2" customWidth="1"/>
    <col min="519" max="521" width="10.875" style="2"/>
    <col min="522" max="522" width="9.625" style="2" customWidth="1"/>
    <col min="523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/>
    <col min="774" max="774" width="12.125" style="2" customWidth="1"/>
    <col min="775" max="777" width="10.875" style="2"/>
    <col min="778" max="778" width="9.625" style="2" customWidth="1"/>
    <col min="779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/>
    <col min="1030" max="1030" width="12.125" style="2" customWidth="1"/>
    <col min="1031" max="1033" width="10.875" style="2"/>
    <col min="1034" max="1034" width="9.625" style="2" customWidth="1"/>
    <col min="1035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/>
    <col min="1286" max="1286" width="12.125" style="2" customWidth="1"/>
    <col min="1287" max="1289" width="10.875" style="2"/>
    <col min="1290" max="1290" width="9.625" style="2" customWidth="1"/>
    <col min="1291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/>
    <col min="1542" max="1542" width="12.125" style="2" customWidth="1"/>
    <col min="1543" max="1545" width="10.875" style="2"/>
    <col min="1546" max="1546" width="9.625" style="2" customWidth="1"/>
    <col min="1547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/>
    <col min="1798" max="1798" width="12.125" style="2" customWidth="1"/>
    <col min="1799" max="1801" width="10.875" style="2"/>
    <col min="1802" max="1802" width="9.625" style="2" customWidth="1"/>
    <col min="1803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/>
    <col min="2054" max="2054" width="12.125" style="2" customWidth="1"/>
    <col min="2055" max="2057" width="10.875" style="2"/>
    <col min="2058" max="2058" width="9.625" style="2" customWidth="1"/>
    <col min="2059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/>
    <col min="2310" max="2310" width="12.125" style="2" customWidth="1"/>
    <col min="2311" max="2313" width="10.875" style="2"/>
    <col min="2314" max="2314" width="9.625" style="2" customWidth="1"/>
    <col min="2315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/>
    <col min="2566" max="2566" width="12.125" style="2" customWidth="1"/>
    <col min="2567" max="2569" width="10.875" style="2"/>
    <col min="2570" max="2570" width="9.625" style="2" customWidth="1"/>
    <col min="2571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/>
    <col min="2822" max="2822" width="12.125" style="2" customWidth="1"/>
    <col min="2823" max="2825" width="10.875" style="2"/>
    <col min="2826" max="2826" width="9.625" style="2" customWidth="1"/>
    <col min="2827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/>
    <col min="3078" max="3078" width="12.125" style="2" customWidth="1"/>
    <col min="3079" max="3081" width="10.875" style="2"/>
    <col min="3082" max="3082" width="9.625" style="2" customWidth="1"/>
    <col min="3083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/>
    <col min="3334" max="3334" width="12.125" style="2" customWidth="1"/>
    <col min="3335" max="3337" width="10.875" style="2"/>
    <col min="3338" max="3338" width="9.625" style="2" customWidth="1"/>
    <col min="3339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/>
    <col min="3590" max="3590" width="12.125" style="2" customWidth="1"/>
    <col min="3591" max="3593" width="10.875" style="2"/>
    <col min="3594" max="3594" width="9.625" style="2" customWidth="1"/>
    <col min="3595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/>
    <col min="3846" max="3846" width="12.125" style="2" customWidth="1"/>
    <col min="3847" max="3849" width="10.875" style="2"/>
    <col min="3850" max="3850" width="9.625" style="2" customWidth="1"/>
    <col min="3851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/>
    <col min="4102" max="4102" width="12.125" style="2" customWidth="1"/>
    <col min="4103" max="4105" width="10.875" style="2"/>
    <col min="4106" max="4106" width="9.625" style="2" customWidth="1"/>
    <col min="4107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/>
    <col min="4358" max="4358" width="12.125" style="2" customWidth="1"/>
    <col min="4359" max="4361" width="10.875" style="2"/>
    <col min="4362" max="4362" width="9.625" style="2" customWidth="1"/>
    <col min="4363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/>
    <col min="4614" max="4614" width="12.125" style="2" customWidth="1"/>
    <col min="4615" max="4617" width="10.875" style="2"/>
    <col min="4618" max="4618" width="9.625" style="2" customWidth="1"/>
    <col min="4619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/>
    <col min="4870" max="4870" width="12.125" style="2" customWidth="1"/>
    <col min="4871" max="4873" width="10.875" style="2"/>
    <col min="4874" max="4874" width="9.625" style="2" customWidth="1"/>
    <col min="4875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/>
    <col min="5126" max="5126" width="12.125" style="2" customWidth="1"/>
    <col min="5127" max="5129" width="10.875" style="2"/>
    <col min="5130" max="5130" width="9.625" style="2" customWidth="1"/>
    <col min="5131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/>
    <col min="5382" max="5382" width="12.125" style="2" customWidth="1"/>
    <col min="5383" max="5385" width="10.875" style="2"/>
    <col min="5386" max="5386" width="9.625" style="2" customWidth="1"/>
    <col min="5387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/>
    <col min="5638" max="5638" width="12.125" style="2" customWidth="1"/>
    <col min="5639" max="5641" width="10.875" style="2"/>
    <col min="5642" max="5642" width="9.625" style="2" customWidth="1"/>
    <col min="5643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/>
    <col min="5894" max="5894" width="12.125" style="2" customWidth="1"/>
    <col min="5895" max="5897" width="10.875" style="2"/>
    <col min="5898" max="5898" width="9.625" style="2" customWidth="1"/>
    <col min="5899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/>
    <col min="6150" max="6150" width="12.125" style="2" customWidth="1"/>
    <col min="6151" max="6153" width="10.875" style="2"/>
    <col min="6154" max="6154" width="9.625" style="2" customWidth="1"/>
    <col min="6155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/>
    <col min="6406" max="6406" width="12.125" style="2" customWidth="1"/>
    <col min="6407" max="6409" width="10.875" style="2"/>
    <col min="6410" max="6410" width="9.625" style="2" customWidth="1"/>
    <col min="6411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/>
    <col min="6662" max="6662" width="12.125" style="2" customWidth="1"/>
    <col min="6663" max="6665" width="10.875" style="2"/>
    <col min="6666" max="6666" width="9.625" style="2" customWidth="1"/>
    <col min="6667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/>
    <col min="6918" max="6918" width="12.125" style="2" customWidth="1"/>
    <col min="6919" max="6921" width="10.875" style="2"/>
    <col min="6922" max="6922" width="9.625" style="2" customWidth="1"/>
    <col min="6923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/>
    <col min="7174" max="7174" width="12.125" style="2" customWidth="1"/>
    <col min="7175" max="7177" width="10.875" style="2"/>
    <col min="7178" max="7178" width="9.625" style="2" customWidth="1"/>
    <col min="7179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/>
    <col min="7430" max="7430" width="12.125" style="2" customWidth="1"/>
    <col min="7431" max="7433" width="10.875" style="2"/>
    <col min="7434" max="7434" width="9.625" style="2" customWidth="1"/>
    <col min="7435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/>
    <col min="7686" max="7686" width="12.125" style="2" customWidth="1"/>
    <col min="7687" max="7689" width="10.875" style="2"/>
    <col min="7690" max="7690" width="9.625" style="2" customWidth="1"/>
    <col min="7691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/>
    <col min="7942" max="7942" width="12.125" style="2" customWidth="1"/>
    <col min="7943" max="7945" width="10.875" style="2"/>
    <col min="7946" max="7946" width="9.625" style="2" customWidth="1"/>
    <col min="7947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/>
    <col min="8198" max="8198" width="12.125" style="2" customWidth="1"/>
    <col min="8199" max="8201" width="10.875" style="2"/>
    <col min="8202" max="8202" width="9.625" style="2" customWidth="1"/>
    <col min="8203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/>
    <col min="8454" max="8454" width="12.125" style="2" customWidth="1"/>
    <col min="8455" max="8457" width="10.875" style="2"/>
    <col min="8458" max="8458" width="9.625" style="2" customWidth="1"/>
    <col min="8459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/>
    <col min="8710" max="8710" width="12.125" style="2" customWidth="1"/>
    <col min="8711" max="8713" width="10.875" style="2"/>
    <col min="8714" max="8714" width="9.625" style="2" customWidth="1"/>
    <col min="8715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/>
    <col min="8966" max="8966" width="12.125" style="2" customWidth="1"/>
    <col min="8967" max="8969" width="10.875" style="2"/>
    <col min="8970" max="8970" width="9.625" style="2" customWidth="1"/>
    <col min="8971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/>
    <col min="9222" max="9222" width="12.125" style="2" customWidth="1"/>
    <col min="9223" max="9225" width="10.875" style="2"/>
    <col min="9226" max="9226" width="9.625" style="2" customWidth="1"/>
    <col min="9227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/>
    <col min="9478" max="9478" width="12.125" style="2" customWidth="1"/>
    <col min="9479" max="9481" width="10.875" style="2"/>
    <col min="9482" max="9482" width="9.625" style="2" customWidth="1"/>
    <col min="9483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/>
    <col min="9734" max="9734" width="12.125" style="2" customWidth="1"/>
    <col min="9735" max="9737" width="10.875" style="2"/>
    <col min="9738" max="9738" width="9.625" style="2" customWidth="1"/>
    <col min="9739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/>
    <col min="9990" max="9990" width="12.125" style="2" customWidth="1"/>
    <col min="9991" max="9993" width="10.875" style="2"/>
    <col min="9994" max="9994" width="9.625" style="2" customWidth="1"/>
    <col min="9995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/>
    <col min="10246" max="10246" width="12.125" style="2" customWidth="1"/>
    <col min="10247" max="10249" width="10.875" style="2"/>
    <col min="10250" max="10250" width="9.625" style="2" customWidth="1"/>
    <col min="10251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/>
    <col min="10502" max="10502" width="12.125" style="2" customWidth="1"/>
    <col min="10503" max="10505" width="10.875" style="2"/>
    <col min="10506" max="10506" width="9.625" style="2" customWidth="1"/>
    <col min="10507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/>
    <col min="10758" max="10758" width="12.125" style="2" customWidth="1"/>
    <col min="10759" max="10761" width="10.875" style="2"/>
    <col min="10762" max="10762" width="9.625" style="2" customWidth="1"/>
    <col min="10763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/>
    <col min="11014" max="11014" width="12.125" style="2" customWidth="1"/>
    <col min="11015" max="11017" width="10.875" style="2"/>
    <col min="11018" max="11018" width="9.625" style="2" customWidth="1"/>
    <col min="11019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/>
    <col min="11270" max="11270" width="12.125" style="2" customWidth="1"/>
    <col min="11271" max="11273" width="10.875" style="2"/>
    <col min="11274" max="11274" width="9.625" style="2" customWidth="1"/>
    <col min="11275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/>
    <col min="11526" max="11526" width="12.125" style="2" customWidth="1"/>
    <col min="11527" max="11529" width="10.875" style="2"/>
    <col min="11530" max="11530" width="9.625" style="2" customWidth="1"/>
    <col min="11531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/>
    <col min="11782" max="11782" width="12.125" style="2" customWidth="1"/>
    <col min="11783" max="11785" width="10.875" style="2"/>
    <col min="11786" max="11786" width="9.625" style="2" customWidth="1"/>
    <col min="11787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/>
    <col min="12038" max="12038" width="12.125" style="2" customWidth="1"/>
    <col min="12039" max="12041" width="10.875" style="2"/>
    <col min="12042" max="12042" width="9.625" style="2" customWidth="1"/>
    <col min="12043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/>
    <col min="12294" max="12294" width="12.125" style="2" customWidth="1"/>
    <col min="12295" max="12297" width="10.875" style="2"/>
    <col min="12298" max="12298" width="9.625" style="2" customWidth="1"/>
    <col min="12299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/>
    <col min="12550" max="12550" width="12.125" style="2" customWidth="1"/>
    <col min="12551" max="12553" width="10.875" style="2"/>
    <col min="12554" max="12554" width="9.625" style="2" customWidth="1"/>
    <col min="12555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/>
    <col min="12806" max="12806" width="12.125" style="2" customWidth="1"/>
    <col min="12807" max="12809" width="10.875" style="2"/>
    <col min="12810" max="12810" width="9.625" style="2" customWidth="1"/>
    <col min="12811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/>
    <col min="13062" max="13062" width="12.125" style="2" customWidth="1"/>
    <col min="13063" max="13065" width="10.875" style="2"/>
    <col min="13066" max="13066" width="9.625" style="2" customWidth="1"/>
    <col min="13067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/>
    <col min="13318" max="13318" width="12.125" style="2" customWidth="1"/>
    <col min="13319" max="13321" width="10.875" style="2"/>
    <col min="13322" max="13322" width="9.625" style="2" customWidth="1"/>
    <col min="13323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/>
    <col min="13574" max="13574" width="12.125" style="2" customWidth="1"/>
    <col min="13575" max="13577" width="10.875" style="2"/>
    <col min="13578" max="13578" width="9.625" style="2" customWidth="1"/>
    <col min="13579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/>
    <col min="13830" max="13830" width="12.125" style="2" customWidth="1"/>
    <col min="13831" max="13833" width="10.875" style="2"/>
    <col min="13834" max="13834" width="9.625" style="2" customWidth="1"/>
    <col min="13835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/>
    <col min="14086" max="14086" width="12.125" style="2" customWidth="1"/>
    <col min="14087" max="14089" width="10.875" style="2"/>
    <col min="14090" max="14090" width="9.625" style="2" customWidth="1"/>
    <col min="14091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/>
    <col min="14342" max="14342" width="12.125" style="2" customWidth="1"/>
    <col min="14343" max="14345" width="10.875" style="2"/>
    <col min="14346" max="14346" width="9.625" style="2" customWidth="1"/>
    <col min="14347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/>
    <col min="14598" max="14598" width="12.125" style="2" customWidth="1"/>
    <col min="14599" max="14601" width="10.875" style="2"/>
    <col min="14602" max="14602" width="9.625" style="2" customWidth="1"/>
    <col min="14603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/>
    <col min="14854" max="14854" width="12.125" style="2" customWidth="1"/>
    <col min="14855" max="14857" width="10.875" style="2"/>
    <col min="14858" max="14858" width="9.625" style="2" customWidth="1"/>
    <col min="14859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/>
    <col min="15110" max="15110" width="12.125" style="2" customWidth="1"/>
    <col min="15111" max="15113" width="10.875" style="2"/>
    <col min="15114" max="15114" width="9.625" style="2" customWidth="1"/>
    <col min="15115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/>
    <col min="15366" max="15366" width="12.125" style="2" customWidth="1"/>
    <col min="15367" max="15369" width="10.875" style="2"/>
    <col min="15370" max="15370" width="9.625" style="2" customWidth="1"/>
    <col min="15371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/>
    <col min="15622" max="15622" width="12.125" style="2" customWidth="1"/>
    <col min="15623" max="15625" width="10.875" style="2"/>
    <col min="15626" max="15626" width="9.625" style="2" customWidth="1"/>
    <col min="15627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/>
    <col min="15878" max="15878" width="12.125" style="2" customWidth="1"/>
    <col min="15879" max="15881" width="10.875" style="2"/>
    <col min="15882" max="15882" width="9.625" style="2" customWidth="1"/>
    <col min="15883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/>
    <col min="16134" max="16134" width="12.125" style="2" customWidth="1"/>
    <col min="16135" max="16137" width="10.875" style="2"/>
    <col min="16138" max="16138" width="9.625" style="2" customWidth="1"/>
    <col min="16139" max="16384" width="10.875" style="2"/>
  </cols>
  <sheetData>
    <row r="1" spans="1:11" x14ac:dyDescent="0.2">
      <c r="A1" s="1"/>
    </row>
    <row r="6" spans="1:11" x14ac:dyDescent="0.2">
      <c r="E6" s="3" t="s">
        <v>68</v>
      </c>
    </row>
    <row r="7" spans="1:11" x14ac:dyDescent="0.2">
      <c r="E7" s="1" t="s">
        <v>69</v>
      </c>
    </row>
    <row r="8" spans="1:11" x14ac:dyDescent="0.2">
      <c r="C8" s="3" t="s">
        <v>70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5" t="s">
        <v>71</v>
      </c>
      <c r="J9" s="4"/>
      <c r="K9" s="13"/>
    </row>
    <row r="10" spans="1:11" x14ac:dyDescent="0.2">
      <c r="C10" s="6"/>
      <c r="D10" s="7"/>
      <c r="E10" s="7"/>
      <c r="F10" s="7"/>
      <c r="G10" s="7"/>
      <c r="H10" s="7"/>
      <c r="I10" s="7"/>
      <c r="J10" s="7"/>
      <c r="K10" s="13"/>
    </row>
    <row r="11" spans="1:11" x14ac:dyDescent="0.2">
      <c r="C11" s="8" t="s">
        <v>72</v>
      </c>
      <c r="D11" s="6"/>
      <c r="E11" s="6"/>
      <c r="F11" s="6"/>
      <c r="G11" s="6"/>
      <c r="H11" s="6"/>
      <c r="I11" s="6"/>
      <c r="J11" s="6"/>
      <c r="K11" s="13"/>
    </row>
    <row r="12" spans="1:11" x14ac:dyDescent="0.2">
      <c r="C12" s="8" t="s">
        <v>73</v>
      </c>
      <c r="D12" s="8" t="s">
        <v>74</v>
      </c>
      <c r="E12" s="8" t="s">
        <v>75</v>
      </c>
      <c r="F12" s="8" t="s">
        <v>76</v>
      </c>
      <c r="G12" s="8" t="s">
        <v>77</v>
      </c>
      <c r="H12" s="8" t="s">
        <v>78</v>
      </c>
      <c r="I12" s="8" t="s">
        <v>79</v>
      </c>
      <c r="J12" s="8" t="s">
        <v>80</v>
      </c>
      <c r="K12" s="13"/>
    </row>
    <row r="13" spans="1:11" x14ac:dyDescent="0.2">
      <c r="B13" s="7"/>
      <c r="C13" s="11"/>
      <c r="D13" s="11"/>
      <c r="E13" s="10" t="s">
        <v>81</v>
      </c>
      <c r="F13" s="11"/>
      <c r="G13" s="11"/>
      <c r="H13" s="10" t="s">
        <v>82</v>
      </c>
      <c r="I13" s="10" t="s">
        <v>83</v>
      </c>
      <c r="J13" s="11"/>
      <c r="K13" s="13"/>
    </row>
    <row r="14" spans="1:11" x14ac:dyDescent="0.2">
      <c r="C14" s="6"/>
      <c r="D14" s="13"/>
    </row>
    <row r="15" spans="1:11" x14ac:dyDescent="0.2">
      <c r="B15" s="1" t="s">
        <v>84</v>
      </c>
      <c r="C15" s="29">
        <f>D39+J58</f>
        <v>1299.4699999999998</v>
      </c>
      <c r="D15" s="30" t="s">
        <v>27</v>
      </c>
      <c r="E15" s="31" t="s">
        <v>27</v>
      </c>
      <c r="F15" s="31" t="s">
        <v>27</v>
      </c>
      <c r="G15" s="31" t="s">
        <v>27</v>
      </c>
      <c r="H15" s="31" t="s">
        <v>27</v>
      </c>
      <c r="I15" s="31" t="s">
        <v>27</v>
      </c>
      <c r="J15" s="31" t="s">
        <v>27</v>
      </c>
    </row>
    <row r="16" spans="1:11" x14ac:dyDescent="0.2">
      <c r="B16" s="1" t="s">
        <v>85</v>
      </c>
      <c r="C16" s="29">
        <f>D40+J59</f>
        <v>1485.08</v>
      </c>
      <c r="D16" s="30" t="s">
        <v>27</v>
      </c>
      <c r="E16" s="31" t="s">
        <v>27</v>
      </c>
      <c r="F16" s="31" t="s">
        <v>27</v>
      </c>
      <c r="G16" s="31" t="s">
        <v>27</v>
      </c>
      <c r="H16" s="31" t="s">
        <v>27</v>
      </c>
      <c r="I16" s="31" t="s">
        <v>27</v>
      </c>
      <c r="J16" s="31" t="s">
        <v>27</v>
      </c>
    </row>
    <row r="17" spans="1:11" x14ac:dyDescent="0.2">
      <c r="B17" s="1" t="s">
        <v>31</v>
      </c>
      <c r="C17" s="29">
        <f>D41+J60</f>
        <v>1519.4299999999998</v>
      </c>
      <c r="D17" s="30" t="s">
        <v>27</v>
      </c>
      <c r="E17" s="31" t="s">
        <v>27</v>
      </c>
      <c r="F17" s="31" t="s">
        <v>27</v>
      </c>
      <c r="G17" s="31" t="s">
        <v>27</v>
      </c>
      <c r="H17" s="31" t="s">
        <v>27</v>
      </c>
      <c r="I17" s="31" t="s">
        <v>27</v>
      </c>
      <c r="J17" s="31" t="s">
        <v>27</v>
      </c>
    </row>
    <row r="18" spans="1:11" x14ac:dyDescent="0.2">
      <c r="B18" s="1" t="s">
        <v>32</v>
      </c>
      <c r="C18" s="21">
        <f t="shared" ref="C18:C27" si="0">SUM(D18:K18)</f>
        <v>1670.8</v>
      </c>
      <c r="D18" s="20">
        <v>207.97</v>
      </c>
      <c r="E18" s="17">
        <v>11.38</v>
      </c>
      <c r="F18" s="17">
        <v>7.27</v>
      </c>
      <c r="G18" s="17">
        <v>573.49</v>
      </c>
      <c r="H18" s="17">
        <v>396.74</v>
      </c>
      <c r="I18" s="17">
        <v>97.01</v>
      </c>
      <c r="J18" s="17">
        <v>376.94</v>
      </c>
    </row>
    <row r="19" spans="1:11" x14ac:dyDescent="0.2">
      <c r="B19" s="1" t="s">
        <v>34</v>
      </c>
      <c r="C19" s="21">
        <f t="shared" si="0"/>
        <v>2538.16</v>
      </c>
      <c r="D19" s="20">
        <v>253.32</v>
      </c>
      <c r="E19" s="17">
        <v>22.08</v>
      </c>
      <c r="F19" s="17">
        <v>8.26</v>
      </c>
      <c r="G19" s="17">
        <v>990.03</v>
      </c>
      <c r="H19" s="17">
        <v>609.92999999999995</v>
      </c>
      <c r="I19" s="17">
        <v>50.21</v>
      </c>
      <c r="J19" s="17">
        <v>604.33000000000004</v>
      </c>
    </row>
    <row r="20" spans="1:11" x14ac:dyDescent="0.2">
      <c r="B20" s="1" t="s">
        <v>36</v>
      </c>
      <c r="C20" s="21">
        <f t="shared" si="0"/>
        <v>2405.59</v>
      </c>
      <c r="D20" s="20">
        <v>277.64</v>
      </c>
      <c r="E20" s="17">
        <v>21.22</v>
      </c>
      <c r="F20" s="17">
        <v>2.25</v>
      </c>
      <c r="G20" s="17">
        <v>928.69</v>
      </c>
      <c r="H20" s="17">
        <v>789.3</v>
      </c>
      <c r="I20" s="17">
        <v>154.58000000000001</v>
      </c>
      <c r="J20" s="17">
        <v>231.91</v>
      </c>
    </row>
    <row r="21" spans="1:11" x14ac:dyDescent="0.2">
      <c r="B21" s="1" t="s">
        <v>38</v>
      </c>
      <c r="C21" s="21">
        <f t="shared" si="0"/>
        <v>2778.5499999999997</v>
      </c>
      <c r="D21" s="20">
        <v>406.55</v>
      </c>
      <c r="E21" s="17">
        <v>53.2</v>
      </c>
      <c r="F21" s="17">
        <v>8.86</v>
      </c>
      <c r="G21" s="17">
        <v>1026.03</v>
      </c>
      <c r="H21" s="17">
        <v>795.81</v>
      </c>
      <c r="I21" s="17">
        <v>299.93</v>
      </c>
      <c r="J21" s="17">
        <v>188.17</v>
      </c>
    </row>
    <row r="22" spans="1:11" x14ac:dyDescent="0.2">
      <c r="B22" s="1" t="s">
        <v>40</v>
      </c>
      <c r="C22" s="21">
        <f t="shared" si="0"/>
        <v>1919.2649999999999</v>
      </c>
      <c r="D22" s="20">
        <v>417.01</v>
      </c>
      <c r="E22" s="17">
        <v>34.93</v>
      </c>
      <c r="F22" s="17">
        <v>25.19</v>
      </c>
      <c r="G22" s="17">
        <v>641.11</v>
      </c>
      <c r="H22" s="17">
        <v>563.11</v>
      </c>
      <c r="I22" s="17">
        <v>138.82499999999999</v>
      </c>
      <c r="J22" s="17">
        <v>99.09</v>
      </c>
    </row>
    <row r="23" spans="1:11" x14ac:dyDescent="0.2">
      <c r="B23" s="1" t="s">
        <v>42</v>
      </c>
      <c r="C23" s="21">
        <f t="shared" si="0"/>
        <v>2496.7499999999995</v>
      </c>
      <c r="D23" s="20">
        <v>450.97</v>
      </c>
      <c r="E23" s="17">
        <v>49.26</v>
      </c>
      <c r="F23" s="17">
        <v>27.67</v>
      </c>
      <c r="G23" s="17">
        <v>997.64</v>
      </c>
      <c r="H23" s="17">
        <v>687.91</v>
      </c>
      <c r="I23" s="17">
        <v>154.44999999999999</v>
      </c>
      <c r="J23" s="17">
        <v>128.85</v>
      </c>
    </row>
    <row r="24" spans="1:11" x14ac:dyDescent="0.2">
      <c r="B24" s="1" t="s">
        <v>43</v>
      </c>
      <c r="C24" s="21">
        <f t="shared" si="0"/>
        <v>2265.3799999999997</v>
      </c>
      <c r="D24" s="20">
        <v>253.8</v>
      </c>
      <c r="E24" s="17">
        <v>31.97</v>
      </c>
      <c r="F24" s="17">
        <v>9.4499999999999993</v>
      </c>
      <c r="G24" s="17">
        <v>1019.96</v>
      </c>
      <c r="H24" s="17">
        <v>776.92</v>
      </c>
      <c r="I24" s="17">
        <v>91.64</v>
      </c>
      <c r="J24" s="17">
        <v>81.64</v>
      </c>
    </row>
    <row r="25" spans="1:11" x14ac:dyDescent="0.2">
      <c r="B25" s="1" t="s">
        <v>44</v>
      </c>
      <c r="C25" s="21">
        <f t="shared" si="0"/>
        <v>1862.43</v>
      </c>
      <c r="D25" s="20">
        <v>156.22</v>
      </c>
      <c r="E25" s="17">
        <v>51.64</v>
      </c>
      <c r="F25" s="17">
        <v>51.22</v>
      </c>
      <c r="G25" s="17">
        <v>761.72</v>
      </c>
      <c r="H25" s="17">
        <v>588.84</v>
      </c>
      <c r="I25" s="17">
        <v>159.99</v>
      </c>
      <c r="J25" s="17">
        <v>92.8</v>
      </c>
    </row>
    <row r="26" spans="1:11" x14ac:dyDescent="0.2">
      <c r="B26" s="1" t="s">
        <v>45</v>
      </c>
      <c r="C26" s="21">
        <f t="shared" si="0"/>
        <v>2279.2599999999998</v>
      </c>
      <c r="D26" s="20">
        <v>349.55</v>
      </c>
      <c r="E26" s="17">
        <v>113.52</v>
      </c>
      <c r="F26" s="17">
        <v>17.829999999999998</v>
      </c>
      <c r="G26" s="17">
        <v>911.24</v>
      </c>
      <c r="H26" s="17">
        <v>656.98</v>
      </c>
      <c r="I26" s="17">
        <v>128.99</v>
      </c>
      <c r="J26" s="17">
        <v>101.15</v>
      </c>
    </row>
    <row r="27" spans="1:11" x14ac:dyDescent="0.2">
      <c r="B27" s="3" t="s">
        <v>86</v>
      </c>
      <c r="C27" s="22">
        <f t="shared" si="0"/>
        <v>2666.27</v>
      </c>
      <c r="D27" s="23">
        <v>461.58</v>
      </c>
      <c r="E27" s="24">
        <v>245.98</v>
      </c>
      <c r="F27" s="24">
        <v>11.35</v>
      </c>
      <c r="G27" s="24">
        <v>1051.8900000000001</v>
      </c>
      <c r="H27" s="24">
        <v>648.46</v>
      </c>
      <c r="I27" s="24">
        <v>174.47</v>
      </c>
      <c r="J27" s="24">
        <v>72.540000000000006</v>
      </c>
      <c r="K27" s="32"/>
    </row>
    <row r="28" spans="1:11" ht="18" thickBot="1" x14ac:dyDescent="0.25">
      <c r="B28" s="4"/>
      <c r="C28" s="25"/>
      <c r="D28" s="4"/>
      <c r="E28" s="4"/>
      <c r="F28" s="26"/>
      <c r="G28" s="26"/>
      <c r="H28" s="26"/>
      <c r="I28" s="4"/>
      <c r="J28" s="4"/>
      <c r="K28" s="20"/>
    </row>
    <row r="29" spans="1:11" x14ac:dyDescent="0.2">
      <c r="C29" s="1" t="s">
        <v>47</v>
      </c>
    </row>
    <row r="30" spans="1:11" x14ac:dyDescent="0.2">
      <c r="A30" s="32"/>
    </row>
    <row r="32" spans="1:11" x14ac:dyDescent="0.2">
      <c r="C32" s="3" t="s">
        <v>87</v>
      </c>
    </row>
    <row r="33" spans="2:12" ht="18" thickBot="1" x14ac:dyDescent="0.25">
      <c r="B33" s="4"/>
      <c r="C33" s="4"/>
      <c r="D33" s="4"/>
      <c r="E33" s="4"/>
      <c r="F33" s="4"/>
      <c r="G33" s="4"/>
      <c r="H33" s="4"/>
      <c r="I33" s="4"/>
      <c r="J33" s="4"/>
      <c r="K33" s="5" t="s">
        <v>88</v>
      </c>
      <c r="L33" s="33"/>
    </row>
    <row r="34" spans="2:12" x14ac:dyDescent="0.2">
      <c r="C34" s="6"/>
      <c r="D34" s="7"/>
      <c r="E34" s="7"/>
      <c r="F34" s="7"/>
      <c r="G34" s="7"/>
      <c r="H34" s="7"/>
      <c r="I34" s="7"/>
      <c r="J34" s="7"/>
      <c r="K34" s="7"/>
      <c r="L34" s="34"/>
    </row>
    <row r="35" spans="2:12" x14ac:dyDescent="0.2">
      <c r="C35" s="8" t="s">
        <v>72</v>
      </c>
      <c r="D35" s="6"/>
      <c r="E35" s="7"/>
      <c r="F35" s="7"/>
      <c r="G35" s="7"/>
      <c r="H35" s="7"/>
      <c r="I35" s="7"/>
      <c r="J35" s="7"/>
      <c r="K35" s="7"/>
      <c r="L35" s="34"/>
    </row>
    <row r="36" spans="2:12" x14ac:dyDescent="0.2">
      <c r="C36" s="8" t="s">
        <v>73</v>
      </c>
      <c r="D36" s="8" t="s">
        <v>89</v>
      </c>
      <c r="E36" s="8" t="s">
        <v>90</v>
      </c>
      <c r="F36" s="8" t="s">
        <v>91</v>
      </c>
      <c r="G36" s="6"/>
      <c r="H36" s="8" t="s">
        <v>92</v>
      </c>
      <c r="I36" s="6"/>
      <c r="J36" s="6"/>
      <c r="K36" s="8" t="s">
        <v>93</v>
      </c>
      <c r="L36" s="8" t="s">
        <v>54</v>
      </c>
    </row>
    <row r="37" spans="2:12" x14ac:dyDescent="0.2">
      <c r="B37" s="7"/>
      <c r="C37" s="11"/>
      <c r="D37" s="11"/>
      <c r="E37" s="10" t="s">
        <v>94</v>
      </c>
      <c r="F37" s="10" t="s">
        <v>95</v>
      </c>
      <c r="G37" s="10" t="s">
        <v>96</v>
      </c>
      <c r="H37" s="10" t="s">
        <v>97</v>
      </c>
      <c r="I37" s="10" t="s">
        <v>98</v>
      </c>
      <c r="J37" s="10" t="s">
        <v>99</v>
      </c>
      <c r="K37" s="10" t="s">
        <v>100</v>
      </c>
      <c r="L37" s="10" t="s">
        <v>63</v>
      </c>
    </row>
    <row r="38" spans="2:12" x14ac:dyDescent="0.2">
      <c r="C38" s="6"/>
      <c r="I38" s="14" t="s">
        <v>101</v>
      </c>
      <c r="J38" s="1"/>
      <c r="K38" s="17"/>
    </row>
    <row r="39" spans="2:12" x14ac:dyDescent="0.2">
      <c r="B39" s="1" t="s">
        <v>84</v>
      </c>
      <c r="C39" s="21">
        <f t="shared" ref="C39:C51" si="1">D39+J58</f>
        <v>1299.4699999999998</v>
      </c>
      <c r="D39" s="35">
        <f t="shared" ref="D39:D51" si="2">SUM(E39:L39,C58:I58)</f>
        <v>1113.6099999999997</v>
      </c>
      <c r="E39" s="17">
        <v>163.79</v>
      </c>
      <c r="F39" s="17">
        <v>132.19999999999999</v>
      </c>
      <c r="G39" s="17">
        <v>491.63</v>
      </c>
      <c r="H39" s="17">
        <v>45.29</v>
      </c>
      <c r="I39" s="17">
        <v>122.59</v>
      </c>
      <c r="J39" s="17"/>
      <c r="K39" s="17">
        <v>22.15</v>
      </c>
      <c r="L39" s="17">
        <v>58.36</v>
      </c>
    </row>
    <row r="40" spans="2:12" x14ac:dyDescent="0.2">
      <c r="B40" s="1" t="s">
        <v>85</v>
      </c>
      <c r="C40" s="21">
        <f t="shared" si="1"/>
        <v>1485.08</v>
      </c>
      <c r="D40" s="35">
        <f t="shared" si="2"/>
        <v>1272.07</v>
      </c>
      <c r="E40" s="17">
        <v>218.34</v>
      </c>
      <c r="F40" s="17">
        <v>202.9</v>
      </c>
      <c r="G40" s="17">
        <v>461.8</v>
      </c>
      <c r="H40" s="17">
        <v>60.28</v>
      </c>
      <c r="I40" s="17">
        <v>112.85</v>
      </c>
      <c r="J40" s="17"/>
      <c r="K40" s="17">
        <v>41.61</v>
      </c>
      <c r="L40" s="17">
        <v>70.069999999999993</v>
      </c>
    </row>
    <row r="41" spans="2:12" x14ac:dyDescent="0.2">
      <c r="B41" s="1" t="s">
        <v>31</v>
      </c>
      <c r="C41" s="21">
        <f t="shared" si="1"/>
        <v>1519.4299999999998</v>
      </c>
      <c r="D41" s="35">
        <f t="shared" si="2"/>
        <v>1264.6299999999999</v>
      </c>
      <c r="E41" s="17">
        <v>192.5</v>
      </c>
      <c r="F41" s="17">
        <v>191.27</v>
      </c>
      <c r="G41" s="17">
        <v>511.92</v>
      </c>
      <c r="H41" s="17">
        <v>66.25</v>
      </c>
      <c r="I41" s="17">
        <v>118.41</v>
      </c>
      <c r="J41" s="17"/>
      <c r="K41" s="17">
        <v>56.07</v>
      </c>
      <c r="L41" s="17">
        <v>33.36</v>
      </c>
    </row>
    <row r="42" spans="2:12" x14ac:dyDescent="0.2">
      <c r="B42" s="1" t="s">
        <v>32</v>
      </c>
      <c r="C42" s="21">
        <f t="shared" si="1"/>
        <v>1670.7800000000002</v>
      </c>
      <c r="D42" s="35">
        <f t="shared" si="2"/>
        <v>1463.88</v>
      </c>
      <c r="E42" s="17">
        <v>127.18</v>
      </c>
      <c r="F42" s="17">
        <v>172.53</v>
      </c>
      <c r="G42" s="17">
        <v>504.08</v>
      </c>
      <c r="H42" s="17">
        <v>69.63</v>
      </c>
      <c r="I42" s="17">
        <v>75.069999999999993</v>
      </c>
      <c r="J42" s="17"/>
      <c r="K42" s="17">
        <v>39.42</v>
      </c>
      <c r="L42" s="17">
        <v>340.49</v>
      </c>
    </row>
    <row r="43" spans="2:12" x14ac:dyDescent="0.2">
      <c r="B43" s="1" t="s">
        <v>34</v>
      </c>
      <c r="C43" s="21">
        <f t="shared" si="1"/>
        <v>2538.1700000000005</v>
      </c>
      <c r="D43" s="35">
        <f t="shared" si="2"/>
        <v>2237.4800000000005</v>
      </c>
      <c r="E43" s="17">
        <v>180.07</v>
      </c>
      <c r="F43" s="17">
        <v>180.24</v>
      </c>
      <c r="G43" s="17">
        <v>640.20000000000005</v>
      </c>
      <c r="H43" s="17">
        <v>144.4</v>
      </c>
      <c r="I43" s="17">
        <v>301.69</v>
      </c>
      <c r="J43" s="17"/>
      <c r="K43" s="17">
        <v>35.909999999999997</v>
      </c>
      <c r="L43" s="17">
        <v>650.47</v>
      </c>
    </row>
    <row r="44" spans="2:12" x14ac:dyDescent="0.2">
      <c r="B44" s="1" t="s">
        <v>36</v>
      </c>
      <c r="C44" s="21">
        <f t="shared" si="1"/>
        <v>2405.5700000000002</v>
      </c>
      <c r="D44" s="35">
        <f t="shared" si="2"/>
        <v>2053.7600000000002</v>
      </c>
      <c r="E44" s="17">
        <v>139.26</v>
      </c>
      <c r="F44" s="17">
        <v>140.13999999999999</v>
      </c>
      <c r="G44" s="17">
        <v>711.59</v>
      </c>
      <c r="H44" s="17">
        <v>279</v>
      </c>
      <c r="I44" s="17">
        <v>153.21</v>
      </c>
      <c r="J44" s="17"/>
      <c r="K44" s="17">
        <v>10.66</v>
      </c>
      <c r="L44" s="17">
        <v>427.14</v>
      </c>
    </row>
    <row r="45" spans="2:12" x14ac:dyDescent="0.2">
      <c r="B45" s="1" t="s">
        <v>38</v>
      </c>
      <c r="C45" s="21">
        <f t="shared" si="1"/>
        <v>2778.5599999999995</v>
      </c>
      <c r="D45" s="35">
        <f t="shared" si="2"/>
        <v>2473.5499999999997</v>
      </c>
      <c r="E45" s="17">
        <v>199.91</v>
      </c>
      <c r="F45" s="17">
        <v>114.48</v>
      </c>
      <c r="G45" s="17">
        <v>967.53</v>
      </c>
      <c r="H45" s="17">
        <v>292.04000000000002</v>
      </c>
      <c r="I45" s="17">
        <v>73.41</v>
      </c>
      <c r="J45" s="17">
        <v>76.959999999999994</v>
      </c>
      <c r="K45" s="17">
        <v>70.290000000000006</v>
      </c>
      <c r="L45" s="17">
        <v>422.65</v>
      </c>
    </row>
    <row r="46" spans="2:12" x14ac:dyDescent="0.2">
      <c r="B46" s="1" t="s">
        <v>40</v>
      </c>
      <c r="C46" s="21">
        <f t="shared" si="1"/>
        <v>1918.6899999999998</v>
      </c>
      <c r="D46" s="35">
        <f t="shared" si="2"/>
        <v>1626.9899999999998</v>
      </c>
      <c r="E46" s="17">
        <v>210.23</v>
      </c>
      <c r="F46" s="17">
        <v>95.23</v>
      </c>
      <c r="G46" s="17">
        <v>660.4</v>
      </c>
      <c r="H46" s="17">
        <v>147.94</v>
      </c>
      <c r="I46" s="17">
        <v>118.25</v>
      </c>
      <c r="J46" s="17">
        <v>46.29</v>
      </c>
      <c r="K46" s="17">
        <v>28.8</v>
      </c>
      <c r="L46" s="17">
        <v>186.9</v>
      </c>
    </row>
    <row r="47" spans="2:12" x14ac:dyDescent="0.2">
      <c r="B47" s="1" t="s">
        <v>42</v>
      </c>
      <c r="C47" s="21">
        <f t="shared" si="1"/>
        <v>2496.7600000000002</v>
      </c>
      <c r="D47" s="35">
        <f t="shared" si="2"/>
        <v>2015.6900000000003</v>
      </c>
      <c r="E47" s="17">
        <v>242.18</v>
      </c>
      <c r="F47" s="17">
        <v>210.76</v>
      </c>
      <c r="G47" s="17">
        <v>842.42</v>
      </c>
      <c r="H47" s="17">
        <v>199.83</v>
      </c>
      <c r="I47" s="17">
        <v>149.15</v>
      </c>
      <c r="J47" s="17">
        <v>33.549999999999997</v>
      </c>
      <c r="K47" s="17">
        <v>52.91</v>
      </c>
      <c r="L47" s="17">
        <v>158.96</v>
      </c>
    </row>
    <row r="48" spans="2:12" x14ac:dyDescent="0.2">
      <c r="B48" s="1" t="s">
        <v>43</v>
      </c>
      <c r="C48" s="21">
        <f t="shared" si="1"/>
        <v>2265.38</v>
      </c>
      <c r="D48" s="35">
        <f t="shared" si="2"/>
        <v>1682.47</v>
      </c>
      <c r="E48" s="17">
        <v>230.94</v>
      </c>
      <c r="F48" s="17">
        <v>233.39</v>
      </c>
      <c r="G48" s="17">
        <v>705.01</v>
      </c>
      <c r="H48" s="17">
        <v>139.29</v>
      </c>
      <c r="I48" s="17">
        <v>135.55000000000001</v>
      </c>
      <c r="J48" s="17">
        <v>42.13</v>
      </c>
      <c r="K48" s="17">
        <v>23.36</v>
      </c>
      <c r="L48" s="17">
        <v>28.67</v>
      </c>
    </row>
    <row r="49" spans="2:12" x14ac:dyDescent="0.2">
      <c r="B49" s="1" t="s">
        <v>44</v>
      </c>
      <c r="C49" s="21">
        <f t="shared" si="1"/>
        <v>1862.4299999999998</v>
      </c>
      <c r="D49" s="35">
        <f t="shared" si="2"/>
        <v>1380.03</v>
      </c>
      <c r="E49" s="17">
        <v>166.04</v>
      </c>
      <c r="F49" s="17">
        <v>233.19</v>
      </c>
      <c r="G49" s="17">
        <v>448.65</v>
      </c>
      <c r="H49" s="17">
        <v>72.069999999999993</v>
      </c>
      <c r="I49" s="17">
        <v>156.44999999999999</v>
      </c>
      <c r="J49" s="17">
        <v>14.13</v>
      </c>
      <c r="K49" s="17">
        <v>49.85</v>
      </c>
      <c r="L49" s="17">
        <v>37.22</v>
      </c>
    </row>
    <row r="50" spans="2:12" x14ac:dyDescent="0.2">
      <c r="B50" s="1" t="s">
        <v>45</v>
      </c>
      <c r="C50" s="21">
        <f t="shared" si="1"/>
        <v>2279.2600000000002</v>
      </c>
      <c r="D50" s="35">
        <f t="shared" si="2"/>
        <v>1800.3</v>
      </c>
      <c r="E50" s="17">
        <v>220.55</v>
      </c>
      <c r="F50" s="17">
        <v>181.78</v>
      </c>
      <c r="G50" s="17">
        <v>720.35</v>
      </c>
      <c r="H50" s="17">
        <v>136.57</v>
      </c>
      <c r="I50" s="17">
        <v>208.23</v>
      </c>
      <c r="J50" s="17">
        <v>44.61</v>
      </c>
      <c r="K50" s="17">
        <v>64.97</v>
      </c>
      <c r="L50" s="17">
        <v>52.1</v>
      </c>
    </row>
    <row r="51" spans="2:12" x14ac:dyDescent="0.2">
      <c r="B51" s="3" t="s">
        <v>86</v>
      </c>
      <c r="C51" s="22">
        <f t="shared" si="1"/>
        <v>2666.27</v>
      </c>
      <c r="D51" s="32">
        <f t="shared" si="2"/>
        <v>2303.33</v>
      </c>
      <c r="E51" s="24">
        <v>288.98</v>
      </c>
      <c r="F51" s="24">
        <v>221.54</v>
      </c>
      <c r="G51" s="24">
        <v>899.24</v>
      </c>
      <c r="H51" s="24">
        <v>186.71</v>
      </c>
      <c r="I51" s="24">
        <v>206.5</v>
      </c>
      <c r="J51" s="24">
        <v>15.43</v>
      </c>
      <c r="K51" s="24">
        <v>35.270000000000003</v>
      </c>
      <c r="L51" s="24">
        <v>274.64999999999998</v>
      </c>
    </row>
    <row r="52" spans="2:12" ht="18" thickBot="1" x14ac:dyDescent="0.25">
      <c r="B52" s="4"/>
      <c r="C52" s="25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2">
      <c r="C53" s="11"/>
      <c r="D53" s="7"/>
      <c r="E53" s="7"/>
      <c r="F53" s="7"/>
      <c r="G53" s="7"/>
      <c r="H53" s="7"/>
      <c r="I53" s="7"/>
      <c r="J53" s="7"/>
      <c r="K53" s="7"/>
      <c r="L53" s="7"/>
    </row>
    <row r="54" spans="2:12" x14ac:dyDescent="0.2">
      <c r="C54" s="11"/>
      <c r="D54" s="7"/>
      <c r="E54" s="36" t="s">
        <v>102</v>
      </c>
      <c r="F54" s="7"/>
      <c r="G54" s="7"/>
      <c r="H54" s="7"/>
      <c r="I54" s="7"/>
      <c r="J54" s="6"/>
      <c r="K54" s="7"/>
      <c r="L54" s="7"/>
    </row>
    <row r="55" spans="2:12" x14ac:dyDescent="0.2">
      <c r="C55" s="8" t="s">
        <v>103</v>
      </c>
      <c r="D55" s="6"/>
      <c r="E55" s="8" t="s">
        <v>104</v>
      </c>
      <c r="F55" s="8" t="s">
        <v>105</v>
      </c>
      <c r="G55" s="8" t="s">
        <v>106</v>
      </c>
      <c r="H55" s="8" t="s">
        <v>107</v>
      </c>
      <c r="I55" s="6"/>
      <c r="J55" s="8" t="s">
        <v>108</v>
      </c>
      <c r="K55" s="6"/>
      <c r="L55" s="6"/>
    </row>
    <row r="56" spans="2:12" x14ac:dyDescent="0.2">
      <c r="B56" s="7"/>
      <c r="C56" s="10" t="s">
        <v>109</v>
      </c>
      <c r="D56" s="10" t="s">
        <v>110</v>
      </c>
      <c r="E56" s="10" t="s">
        <v>111</v>
      </c>
      <c r="F56" s="10" t="s">
        <v>112</v>
      </c>
      <c r="G56" s="10" t="s">
        <v>113</v>
      </c>
      <c r="H56" s="10" t="s">
        <v>114</v>
      </c>
      <c r="I56" s="10" t="s">
        <v>80</v>
      </c>
      <c r="J56" s="11"/>
      <c r="K56" s="10" t="s">
        <v>115</v>
      </c>
      <c r="L56" s="10" t="s">
        <v>80</v>
      </c>
    </row>
    <row r="57" spans="2:12" x14ac:dyDescent="0.2">
      <c r="C57" s="6"/>
    </row>
    <row r="58" spans="2:12" x14ac:dyDescent="0.2">
      <c r="B58" s="1" t="s">
        <v>84</v>
      </c>
      <c r="C58" s="15">
        <v>7.59</v>
      </c>
      <c r="D58" s="17">
        <v>0.56000000000000005</v>
      </c>
      <c r="E58" s="17">
        <v>4.76</v>
      </c>
      <c r="F58" s="17">
        <v>12.34</v>
      </c>
      <c r="G58" s="17">
        <v>13.12</v>
      </c>
      <c r="H58" s="17">
        <v>0.82</v>
      </c>
      <c r="I58" s="17">
        <v>38.409999999999997</v>
      </c>
      <c r="J58" s="35">
        <f t="shared" ref="J58:J70" si="3">K58+L58</f>
        <v>185.86</v>
      </c>
      <c r="K58" s="17">
        <v>56.03</v>
      </c>
      <c r="L58" s="17">
        <v>129.83000000000001</v>
      </c>
    </row>
    <row r="59" spans="2:12" x14ac:dyDescent="0.2">
      <c r="B59" s="1" t="s">
        <v>85</v>
      </c>
      <c r="C59" s="15">
        <v>13.14</v>
      </c>
      <c r="D59" s="19" t="s">
        <v>116</v>
      </c>
      <c r="E59" s="17">
        <v>0.7</v>
      </c>
      <c r="F59" s="17">
        <v>16.57</v>
      </c>
      <c r="G59" s="17">
        <v>14.73</v>
      </c>
      <c r="H59" s="17">
        <v>0.13</v>
      </c>
      <c r="I59" s="17">
        <v>58.95</v>
      </c>
      <c r="J59" s="35">
        <f t="shared" si="3"/>
        <v>213.01000000000002</v>
      </c>
      <c r="K59" s="17">
        <v>31.77</v>
      </c>
      <c r="L59" s="17">
        <v>181.24</v>
      </c>
    </row>
    <row r="60" spans="2:12" x14ac:dyDescent="0.2">
      <c r="B60" s="1" t="s">
        <v>31</v>
      </c>
      <c r="C60" s="15">
        <v>1.9</v>
      </c>
      <c r="D60" s="17">
        <v>0.79</v>
      </c>
      <c r="E60" s="17">
        <v>0.54</v>
      </c>
      <c r="F60" s="17">
        <v>27.12</v>
      </c>
      <c r="G60" s="17">
        <v>10.4</v>
      </c>
      <c r="H60" s="17">
        <v>0.25</v>
      </c>
      <c r="I60" s="17">
        <v>53.85</v>
      </c>
      <c r="J60" s="35">
        <f t="shared" si="3"/>
        <v>254.79999999999998</v>
      </c>
      <c r="K60" s="17">
        <v>31.04</v>
      </c>
      <c r="L60" s="17">
        <v>223.76</v>
      </c>
    </row>
    <row r="61" spans="2:12" x14ac:dyDescent="0.2">
      <c r="B61" s="1" t="s">
        <v>32</v>
      </c>
      <c r="C61" s="15">
        <v>3.36</v>
      </c>
      <c r="D61" s="17">
        <v>1.2</v>
      </c>
      <c r="E61" s="17">
        <v>0.12</v>
      </c>
      <c r="F61" s="17">
        <v>28.25</v>
      </c>
      <c r="G61" s="17">
        <v>16.38</v>
      </c>
      <c r="H61" s="17">
        <v>0.02</v>
      </c>
      <c r="I61" s="17">
        <v>86.15</v>
      </c>
      <c r="J61" s="35">
        <f t="shared" si="3"/>
        <v>206.89999999999998</v>
      </c>
      <c r="K61" s="17">
        <v>32.14</v>
      </c>
      <c r="L61" s="17">
        <v>174.76</v>
      </c>
    </row>
    <row r="62" spans="2:12" x14ac:dyDescent="0.2">
      <c r="B62" s="1" t="s">
        <v>34</v>
      </c>
      <c r="C62" s="15">
        <v>2.2599999999999998</v>
      </c>
      <c r="D62" s="17">
        <v>1.22</v>
      </c>
      <c r="E62" s="19" t="s">
        <v>116</v>
      </c>
      <c r="F62" s="17">
        <v>21.06</v>
      </c>
      <c r="G62" s="17">
        <v>22.86</v>
      </c>
      <c r="H62" s="19" t="s">
        <v>116</v>
      </c>
      <c r="I62" s="17">
        <v>57.1</v>
      </c>
      <c r="J62" s="35">
        <f t="shared" si="3"/>
        <v>300.69</v>
      </c>
      <c r="K62" s="17">
        <v>25.63</v>
      </c>
      <c r="L62" s="17">
        <v>275.06</v>
      </c>
    </row>
    <row r="63" spans="2:12" x14ac:dyDescent="0.2">
      <c r="B63" s="1" t="s">
        <v>36</v>
      </c>
      <c r="C63" s="15">
        <v>0.99</v>
      </c>
      <c r="D63" s="17">
        <v>0.14000000000000001</v>
      </c>
      <c r="E63" s="19" t="s">
        <v>116</v>
      </c>
      <c r="F63" s="17">
        <v>19.86</v>
      </c>
      <c r="G63" s="17">
        <v>14.78</v>
      </c>
      <c r="H63" s="19" t="s">
        <v>116</v>
      </c>
      <c r="I63" s="17">
        <v>156.99</v>
      </c>
      <c r="J63" s="35">
        <f t="shared" si="3"/>
        <v>351.80999999999995</v>
      </c>
      <c r="K63" s="17">
        <v>41.66</v>
      </c>
      <c r="L63" s="17">
        <v>310.14999999999998</v>
      </c>
    </row>
    <row r="64" spans="2:12" x14ac:dyDescent="0.2">
      <c r="B64" s="1" t="s">
        <v>38</v>
      </c>
      <c r="C64" s="15">
        <v>1.04</v>
      </c>
      <c r="D64" s="17">
        <v>0.61</v>
      </c>
      <c r="E64" s="19" t="s">
        <v>116</v>
      </c>
      <c r="F64" s="17">
        <v>50.33</v>
      </c>
      <c r="G64" s="17">
        <v>24.35</v>
      </c>
      <c r="H64" s="19" t="s">
        <v>116</v>
      </c>
      <c r="I64" s="17">
        <v>179.95</v>
      </c>
      <c r="J64" s="35">
        <f t="shared" si="3"/>
        <v>305.01</v>
      </c>
      <c r="K64" s="17">
        <v>28.3</v>
      </c>
      <c r="L64" s="17">
        <v>276.70999999999998</v>
      </c>
    </row>
    <row r="65" spans="1:12" x14ac:dyDescent="0.2">
      <c r="B65" s="1" t="s">
        <v>40</v>
      </c>
      <c r="C65" s="15">
        <v>1.05</v>
      </c>
      <c r="D65" s="17">
        <v>1.45</v>
      </c>
      <c r="E65" s="19" t="s">
        <v>116</v>
      </c>
      <c r="F65" s="17">
        <v>18.850000000000001</v>
      </c>
      <c r="G65" s="17">
        <v>18.78</v>
      </c>
      <c r="H65" s="19" t="s">
        <v>116</v>
      </c>
      <c r="I65" s="17">
        <v>92.82</v>
      </c>
      <c r="J65" s="35">
        <f t="shared" si="3"/>
        <v>291.7</v>
      </c>
      <c r="K65" s="17">
        <v>41.75</v>
      </c>
      <c r="L65" s="17">
        <v>249.95</v>
      </c>
    </row>
    <row r="66" spans="1:12" x14ac:dyDescent="0.2">
      <c r="B66" s="1" t="s">
        <v>42</v>
      </c>
      <c r="C66" s="15">
        <v>0.83</v>
      </c>
      <c r="D66" s="17">
        <v>0.46</v>
      </c>
      <c r="E66" s="17">
        <v>0.31</v>
      </c>
      <c r="F66" s="17">
        <v>12.66</v>
      </c>
      <c r="G66" s="17">
        <v>26.38</v>
      </c>
      <c r="H66" s="17">
        <v>0.14000000000000001</v>
      </c>
      <c r="I66" s="17">
        <v>85.15</v>
      </c>
      <c r="J66" s="35">
        <f t="shared" si="3"/>
        <v>481.07</v>
      </c>
      <c r="K66" s="17">
        <v>73.33</v>
      </c>
      <c r="L66" s="17">
        <v>407.74</v>
      </c>
    </row>
    <row r="67" spans="1:12" x14ac:dyDescent="0.2">
      <c r="B67" s="1" t="s">
        <v>43</v>
      </c>
      <c r="C67" s="15">
        <v>0.14000000000000001</v>
      </c>
      <c r="D67" s="17">
        <v>0.01</v>
      </c>
      <c r="E67" s="17">
        <v>0.08</v>
      </c>
      <c r="F67" s="17">
        <v>52.23</v>
      </c>
      <c r="G67" s="17">
        <v>23.44</v>
      </c>
      <c r="H67" s="19" t="s">
        <v>116</v>
      </c>
      <c r="I67" s="17">
        <v>68.23</v>
      </c>
      <c r="J67" s="35">
        <f t="shared" si="3"/>
        <v>582.91</v>
      </c>
      <c r="K67" s="17">
        <v>52.51</v>
      </c>
      <c r="L67" s="17">
        <v>530.4</v>
      </c>
    </row>
    <row r="68" spans="1:12" x14ac:dyDescent="0.2">
      <c r="B68" s="1" t="s">
        <v>44</v>
      </c>
      <c r="C68" s="15">
        <v>0.05</v>
      </c>
      <c r="D68" s="17">
        <v>0.03</v>
      </c>
      <c r="E68" s="17">
        <v>18</v>
      </c>
      <c r="F68" s="17">
        <v>97.06</v>
      </c>
      <c r="G68" s="17">
        <v>41.24</v>
      </c>
      <c r="H68" s="17">
        <v>0.04</v>
      </c>
      <c r="I68" s="17">
        <v>46.01</v>
      </c>
      <c r="J68" s="35">
        <f t="shared" si="3"/>
        <v>482.4</v>
      </c>
      <c r="K68" s="17">
        <v>30.08</v>
      </c>
      <c r="L68" s="17">
        <v>452.32</v>
      </c>
    </row>
    <row r="69" spans="1:12" x14ac:dyDescent="0.2">
      <c r="B69" s="1" t="s">
        <v>45</v>
      </c>
      <c r="C69" s="15">
        <v>9.89</v>
      </c>
      <c r="D69" s="17">
        <v>0.01</v>
      </c>
      <c r="E69" s="17">
        <v>0.64</v>
      </c>
      <c r="F69" s="17">
        <v>90.24</v>
      </c>
      <c r="G69" s="17">
        <v>24.85</v>
      </c>
      <c r="H69" s="17">
        <v>0.03</v>
      </c>
      <c r="I69" s="17">
        <v>45.48</v>
      </c>
      <c r="J69" s="35">
        <f t="shared" si="3"/>
        <v>478.96000000000004</v>
      </c>
      <c r="K69" s="17">
        <v>47.99</v>
      </c>
      <c r="L69" s="17">
        <v>430.97</v>
      </c>
    </row>
    <row r="70" spans="1:12" x14ac:dyDescent="0.2">
      <c r="B70" s="3" t="s">
        <v>86</v>
      </c>
      <c r="C70" s="37">
        <v>1.23</v>
      </c>
      <c r="D70" s="24">
        <v>0</v>
      </c>
      <c r="E70" s="24">
        <v>0</v>
      </c>
      <c r="F70" s="24">
        <v>118.72</v>
      </c>
      <c r="G70" s="24">
        <v>16.149999999999999</v>
      </c>
      <c r="H70" s="24">
        <v>0</v>
      </c>
      <c r="I70" s="24">
        <v>38.909999999999997</v>
      </c>
      <c r="J70" s="32">
        <f t="shared" si="3"/>
        <v>362.94</v>
      </c>
      <c r="K70" s="24">
        <v>37.15</v>
      </c>
      <c r="L70" s="24">
        <v>325.79000000000002</v>
      </c>
    </row>
    <row r="71" spans="1:12" ht="18" thickBot="1" x14ac:dyDescent="0.25">
      <c r="B71" s="33"/>
      <c r="C71" s="25"/>
      <c r="D71" s="33"/>
      <c r="E71" s="33"/>
      <c r="F71" s="33"/>
      <c r="G71" s="33"/>
      <c r="H71" s="33"/>
      <c r="I71" s="33"/>
      <c r="J71" s="33"/>
      <c r="K71" s="33"/>
      <c r="L71" s="33"/>
    </row>
    <row r="72" spans="1:12" x14ac:dyDescent="0.2">
      <c r="B72" s="32"/>
      <c r="C72" s="1" t="s">
        <v>47</v>
      </c>
      <c r="D72" s="32"/>
      <c r="E72" s="32"/>
      <c r="F72" s="32"/>
      <c r="G72" s="32"/>
      <c r="H72" s="32"/>
      <c r="I72" s="32"/>
      <c r="J72" s="32"/>
      <c r="K72" s="32"/>
      <c r="L72" s="32"/>
    </row>
    <row r="73" spans="1:12" x14ac:dyDescent="0.2">
      <c r="A73" s="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</sheetData>
  <phoneticPr fontId="2"/>
  <pageMargins left="0.43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7.125" style="2" customWidth="1"/>
    <col min="259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7.125" style="2" customWidth="1"/>
    <col min="515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7.125" style="2" customWidth="1"/>
    <col min="771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7.125" style="2" customWidth="1"/>
    <col min="1027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7.125" style="2" customWidth="1"/>
    <col min="1283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7.125" style="2" customWidth="1"/>
    <col min="1539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7.125" style="2" customWidth="1"/>
    <col min="1795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7.125" style="2" customWidth="1"/>
    <col min="2051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7.125" style="2" customWidth="1"/>
    <col min="2307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7.125" style="2" customWidth="1"/>
    <col min="2563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7.125" style="2" customWidth="1"/>
    <col min="2819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7.125" style="2" customWidth="1"/>
    <col min="3075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7.125" style="2" customWidth="1"/>
    <col min="3331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7.125" style="2" customWidth="1"/>
    <col min="3587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7.125" style="2" customWidth="1"/>
    <col min="3843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7.125" style="2" customWidth="1"/>
    <col min="4099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7.125" style="2" customWidth="1"/>
    <col min="4355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7.125" style="2" customWidth="1"/>
    <col min="4611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7.125" style="2" customWidth="1"/>
    <col min="4867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7.125" style="2" customWidth="1"/>
    <col min="5123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7.125" style="2" customWidth="1"/>
    <col min="5379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7.125" style="2" customWidth="1"/>
    <col min="5635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7.125" style="2" customWidth="1"/>
    <col min="5891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7.125" style="2" customWidth="1"/>
    <col min="6147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7.125" style="2" customWidth="1"/>
    <col min="6403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7.125" style="2" customWidth="1"/>
    <col min="6659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7.125" style="2" customWidth="1"/>
    <col min="6915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7.125" style="2" customWidth="1"/>
    <col min="7171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7.125" style="2" customWidth="1"/>
    <col min="7427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7.125" style="2" customWidth="1"/>
    <col min="7683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7.125" style="2" customWidth="1"/>
    <col min="7939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7.125" style="2" customWidth="1"/>
    <col min="8195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7.125" style="2" customWidth="1"/>
    <col min="8451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7.125" style="2" customWidth="1"/>
    <col min="8707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7.125" style="2" customWidth="1"/>
    <col min="8963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7.125" style="2" customWidth="1"/>
    <col min="9219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7.125" style="2" customWidth="1"/>
    <col min="9475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7.125" style="2" customWidth="1"/>
    <col min="9731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7.125" style="2" customWidth="1"/>
    <col min="9987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7.125" style="2" customWidth="1"/>
    <col min="10243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7.125" style="2" customWidth="1"/>
    <col min="10499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7.125" style="2" customWidth="1"/>
    <col min="10755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7.125" style="2" customWidth="1"/>
    <col min="11011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7.125" style="2" customWidth="1"/>
    <col min="11267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7.125" style="2" customWidth="1"/>
    <col min="11523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7.125" style="2" customWidth="1"/>
    <col min="11779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7.125" style="2" customWidth="1"/>
    <col min="12035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7.125" style="2" customWidth="1"/>
    <col min="12291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7.125" style="2" customWidth="1"/>
    <col min="12547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7.125" style="2" customWidth="1"/>
    <col min="12803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7.125" style="2" customWidth="1"/>
    <col min="13059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7.125" style="2" customWidth="1"/>
    <col min="13315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7.125" style="2" customWidth="1"/>
    <col min="13571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7.125" style="2" customWidth="1"/>
    <col min="13827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7.125" style="2" customWidth="1"/>
    <col min="14083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7.125" style="2" customWidth="1"/>
    <col min="14339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7.125" style="2" customWidth="1"/>
    <col min="14595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7.125" style="2" customWidth="1"/>
    <col min="14851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7.125" style="2" customWidth="1"/>
    <col min="15107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7.125" style="2" customWidth="1"/>
    <col min="15363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7.125" style="2" customWidth="1"/>
    <col min="15619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7.125" style="2" customWidth="1"/>
    <col min="15875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7.125" style="2" customWidth="1"/>
    <col min="16131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6" spans="1:9" x14ac:dyDescent="0.2">
      <c r="E6" s="3" t="s">
        <v>117</v>
      </c>
    </row>
    <row r="7" spans="1:9" x14ac:dyDescent="0.2">
      <c r="C7" s="1" t="s">
        <v>118</v>
      </c>
    </row>
    <row r="8" spans="1:9" x14ac:dyDescent="0.2">
      <c r="C8" s="3" t="s">
        <v>119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C10" s="11"/>
      <c r="D10" s="36" t="s">
        <v>120</v>
      </c>
      <c r="E10" s="7"/>
      <c r="F10" s="10" t="s">
        <v>121</v>
      </c>
      <c r="G10" s="7"/>
      <c r="H10" s="10" t="s">
        <v>122</v>
      </c>
      <c r="I10" s="7"/>
    </row>
    <row r="11" spans="1:9" x14ac:dyDescent="0.2">
      <c r="C11" s="6"/>
      <c r="D11" s="6"/>
      <c r="E11" s="8" t="s">
        <v>123</v>
      </c>
      <c r="F11" s="6"/>
      <c r="G11" s="8" t="s">
        <v>123</v>
      </c>
      <c r="H11" s="6"/>
      <c r="I11" s="8" t="s">
        <v>123</v>
      </c>
    </row>
    <row r="12" spans="1:9" x14ac:dyDescent="0.2">
      <c r="B12" s="7"/>
      <c r="C12" s="10" t="s">
        <v>124</v>
      </c>
      <c r="D12" s="10" t="s">
        <v>125</v>
      </c>
      <c r="E12" s="10" t="s">
        <v>126</v>
      </c>
      <c r="F12" s="10" t="s">
        <v>127</v>
      </c>
      <c r="G12" s="10" t="s">
        <v>126</v>
      </c>
      <c r="H12" s="10" t="s">
        <v>127</v>
      </c>
      <c r="I12" s="10" t="s">
        <v>126</v>
      </c>
    </row>
    <row r="13" spans="1:9" x14ac:dyDescent="0.2">
      <c r="C13" s="38" t="s">
        <v>128</v>
      </c>
      <c r="D13" s="31" t="s">
        <v>129</v>
      </c>
      <c r="E13" s="31" t="s">
        <v>130</v>
      </c>
      <c r="F13" s="31" t="s">
        <v>129</v>
      </c>
      <c r="G13" s="31" t="s">
        <v>130</v>
      </c>
      <c r="H13" s="31" t="s">
        <v>129</v>
      </c>
      <c r="I13" s="31" t="s">
        <v>130</v>
      </c>
    </row>
    <row r="14" spans="1:9" x14ac:dyDescent="0.2">
      <c r="B14" s="1" t="s">
        <v>131</v>
      </c>
      <c r="C14" s="15">
        <v>12884</v>
      </c>
      <c r="D14" s="35">
        <f>F14+H14+C45+E45+G45+I45</f>
        <v>1719.9</v>
      </c>
      <c r="E14" s="35">
        <f>G14+I14+J14+F45+H45+J45+D45</f>
        <v>136864.29999999999</v>
      </c>
      <c r="F14" s="17">
        <v>19</v>
      </c>
      <c r="G14" s="17">
        <v>2137.8000000000002</v>
      </c>
      <c r="H14" s="17">
        <v>55.9</v>
      </c>
      <c r="I14" s="17">
        <v>5181.5</v>
      </c>
    </row>
    <row r="15" spans="1:9" x14ac:dyDescent="0.2">
      <c r="B15" s="1" t="s">
        <v>132</v>
      </c>
      <c r="C15" s="15">
        <v>12479</v>
      </c>
      <c r="D15" s="35">
        <f>F15+H15+C46+E46+G46+I46-1</f>
        <v>1907</v>
      </c>
      <c r="E15" s="35">
        <f>G15+I15+J15+F46+H46+J46+D46</f>
        <v>193632</v>
      </c>
      <c r="F15" s="17">
        <v>24</v>
      </c>
      <c r="G15" s="17">
        <v>2395</v>
      </c>
      <c r="H15" s="17">
        <v>44</v>
      </c>
      <c r="I15" s="17">
        <v>4740</v>
      </c>
    </row>
    <row r="16" spans="1:9" x14ac:dyDescent="0.2">
      <c r="B16" s="1" t="s">
        <v>133</v>
      </c>
      <c r="C16" s="15">
        <v>8139</v>
      </c>
      <c r="D16" s="35">
        <f>F16+H16+C47+E47+G47+I47</f>
        <v>1428.5</v>
      </c>
      <c r="E16" s="35">
        <f>G16+I16+J16+F47+H47+J47+D47</f>
        <v>157788.20000000001</v>
      </c>
      <c r="F16" s="17">
        <v>17.8</v>
      </c>
      <c r="G16" s="17">
        <v>2590</v>
      </c>
      <c r="H16" s="17">
        <v>28.9</v>
      </c>
      <c r="I16" s="17">
        <v>3494</v>
      </c>
    </row>
    <row r="17" spans="2:9" x14ac:dyDescent="0.2">
      <c r="B17" s="1" t="s">
        <v>134</v>
      </c>
      <c r="C17" s="15">
        <v>9836</v>
      </c>
      <c r="D17" s="35">
        <f>F17+H17+C48+E48+G48+I48</f>
        <v>2431.9</v>
      </c>
      <c r="E17" s="35">
        <f>G17+I17+J17+F48+H48+J48+D48</f>
        <v>379276</v>
      </c>
      <c r="F17" s="17">
        <v>6</v>
      </c>
      <c r="G17" s="17">
        <v>856</v>
      </c>
      <c r="H17" s="17">
        <v>37.9</v>
      </c>
      <c r="I17" s="17">
        <v>5868</v>
      </c>
    </row>
    <row r="18" spans="2:9" x14ac:dyDescent="0.2">
      <c r="C18" s="6"/>
    </row>
    <row r="19" spans="2:9" x14ac:dyDescent="0.2">
      <c r="B19" s="1" t="s">
        <v>135</v>
      </c>
      <c r="C19" s="15">
        <v>9137</v>
      </c>
      <c r="D19" s="35">
        <f>F19+H19+C50+E50+G50+I50-1</f>
        <v>1865.586</v>
      </c>
      <c r="E19" s="35">
        <f>G19+I19+J19+F50+H50+J50+D50+1</f>
        <v>315755.61</v>
      </c>
      <c r="F19" s="17">
        <v>18.747</v>
      </c>
      <c r="G19" s="17">
        <v>3917.79</v>
      </c>
      <c r="H19" s="17">
        <v>51.838999999999999</v>
      </c>
      <c r="I19" s="17">
        <v>11361.82</v>
      </c>
    </row>
    <row r="20" spans="2:9" x14ac:dyDescent="0.2">
      <c r="B20" s="1" t="s">
        <v>136</v>
      </c>
      <c r="C20" s="15">
        <v>10428</v>
      </c>
      <c r="D20" s="35">
        <f>F20+H20+C51+E51+G51+I51</f>
        <v>1891.3210000000001</v>
      </c>
      <c r="E20" s="35">
        <f>G20+I20+J20+F51+H51+J51+D51</f>
        <v>294148.90000000002</v>
      </c>
      <c r="F20" s="17">
        <v>29.55</v>
      </c>
      <c r="G20" s="17">
        <v>5946.28</v>
      </c>
      <c r="H20" s="17">
        <v>45.314</v>
      </c>
      <c r="I20" s="17">
        <v>10451.780000000001</v>
      </c>
    </row>
    <row r="21" spans="2:9" x14ac:dyDescent="0.2">
      <c r="B21" s="1" t="s">
        <v>137</v>
      </c>
      <c r="C21" s="15">
        <v>9027</v>
      </c>
      <c r="D21" s="35">
        <f>F21+H21+C52+E52+G52+I52</f>
        <v>1833.047</v>
      </c>
      <c r="E21" s="35">
        <f>G21+I21+J21+F52+H52+J52+D52</f>
        <v>323005.43200000003</v>
      </c>
      <c r="F21" s="17">
        <v>11.013</v>
      </c>
      <c r="G21" s="17">
        <v>2613.89</v>
      </c>
      <c r="H21" s="17">
        <v>160.29900000000001</v>
      </c>
      <c r="I21" s="17">
        <v>61050.28</v>
      </c>
    </row>
    <row r="22" spans="2:9" x14ac:dyDescent="0.2">
      <c r="B22" s="1" t="s">
        <v>138</v>
      </c>
      <c r="C22" s="15">
        <v>10138</v>
      </c>
      <c r="D22" s="35">
        <f>F22+H22+C53+E53+G53+I53</f>
        <v>2027.7470000000001</v>
      </c>
      <c r="E22" s="35">
        <f>G22+I22+J22+F53+H53+J53+D53</f>
        <v>325686.94</v>
      </c>
      <c r="F22" s="17">
        <v>27.398999999999997</v>
      </c>
      <c r="G22" s="17">
        <v>4181.0600000000004</v>
      </c>
      <c r="H22" s="17">
        <v>82.766999999999996</v>
      </c>
      <c r="I22" s="17">
        <v>19148.91</v>
      </c>
    </row>
    <row r="23" spans="2:9" x14ac:dyDescent="0.2">
      <c r="B23" s="1" t="s">
        <v>139</v>
      </c>
      <c r="C23" s="15">
        <v>8379</v>
      </c>
      <c r="D23" s="35">
        <f>F23+H23+C54+E54+G54+I54</f>
        <v>1681.6089999999999</v>
      </c>
      <c r="E23" s="35">
        <f>G23+I23+J23+F54+H54+J54+D54</f>
        <v>275019.69</v>
      </c>
      <c r="F23" s="17">
        <v>3.4590000000000001</v>
      </c>
      <c r="G23" s="17">
        <v>1096.5899999999999</v>
      </c>
      <c r="H23" s="17">
        <v>45.819000000000003</v>
      </c>
      <c r="I23" s="17">
        <v>14850.2</v>
      </c>
    </row>
    <row r="24" spans="2:9" x14ac:dyDescent="0.2">
      <c r="B24" s="1" t="s">
        <v>140</v>
      </c>
      <c r="C24" s="15">
        <v>7432</v>
      </c>
      <c r="D24" s="35">
        <f>F24+H24+C55+E55+G55+I55</f>
        <v>1474.913</v>
      </c>
      <c r="E24" s="35">
        <f>G24+I24+J24+F55+H55+J55+D55</f>
        <v>237152.28999999998</v>
      </c>
      <c r="F24" s="17">
        <v>15.438999999999998</v>
      </c>
      <c r="G24" s="17">
        <v>3078.3</v>
      </c>
      <c r="H24" s="17">
        <v>32.372</v>
      </c>
      <c r="I24" s="17">
        <v>6598.05</v>
      </c>
    </row>
    <row r="25" spans="2:9" x14ac:dyDescent="0.2">
      <c r="B25" s="3" t="s">
        <v>141</v>
      </c>
      <c r="C25" s="22">
        <f t="shared" ref="C25:I25" si="0">SUM(C27:C39)</f>
        <v>7649</v>
      </c>
      <c r="D25" s="32">
        <f t="shared" si="0"/>
        <v>1441.3280000000002</v>
      </c>
      <c r="E25" s="32">
        <f t="shared" si="0"/>
        <v>226286.02000000002</v>
      </c>
      <c r="F25" s="32">
        <f t="shared" si="0"/>
        <v>17.280999999999999</v>
      </c>
      <c r="G25" s="32">
        <f t="shared" si="0"/>
        <v>3718.9000000000005</v>
      </c>
      <c r="H25" s="32">
        <f t="shared" si="0"/>
        <v>43.808999999999997</v>
      </c>
      <c r="I25" s="32">
        <f t="shared" si="0"/>
        <v>14504.520000000002</v>
      </c>
    </row>
    <row r="26" spans="2:9" x14ac:dyDescent="0.2">
      <c r="C26" s="6"/>
    </row>
    <row r="27" spans="2:9" x14ac:dyDescent="0.2">
      <c r="B27" s="1" t="s">
        <v>142</v>
      </c>
      <c r="C27" s="15">
        <v>544</v>
      </c>
      <c r="D27" s="35">
        <f t="shared" ref="D27:D32" si="1">F27+H27+C58+E58+G58+I58</f>
        <v>98.151999999999987</v>
      </c>
      <c r="E27" s="35">
        <f t="shared" ref="E27:E32" si="2">G27+I27+F58+H58+J58+D58</f>
        <v>15699.250000000002</v>
      </c>
      <c r="F27" s="17">
        <v>0.9</v>
      </c>
      <c r="G27" s="17">
        <v>119</v>
      </c>
      <c r="H27" s="17">
        <v>1.548</v>
      </c>
      <c r="I27" s="17">
        <v>154.80000000000001</v>
      </c>
    </row>
    <row r="28" spans="2:9" x14ac:dyDescent="0.2">
      <c r="B28" s="1" t="s">
        <v>143</v>
      </c>
      <c r="C28" s="15">
        <v>634</v>
      </c>
      <c r="D28" s="35">
        <f t="shared" si="1"/>
        <v>135.36500000000001</v>
      </c>
      <c r="E28" s="35">
        <f t="shared" si="2"/>
        <v>22006.929999999997</v>
      </c>
      <c r="F28" s="17">
        <v>5.024</v>
      </c>
      <c r="G28" s="17">
        <v>1020.97</v>
      </c>
      <c r="H28" s="17">
        <v>1.6930000000000001</v>
      </c>
      <c r="I28" s="17">
        <v>267.42</v>
      </c>
    </row>
    <row r="29" spans="2:9" x14ac:dyDescent="0.2">
      <c r="B29" s="1" t="s">
        <v>144</v>
      </c>
      <c r="C29" s="15">
        <v>709</v>
      </c>
      <c r="D29" s="35">
        <f t="shared" si="1"/>
        <v>128.65800000000002</v>
      </c>
      <c r="E29" s="35">
        <f t="shared" si="2"/>
        <v>20763.219999999998</v>
      </c>
      <c r="F29" s="17">
        <v>1.532</v>
      </c>
      <c r="G29" s="17">
        <v>500.2</v>
      </c>
      <c r="H29" s="17">
        <v>3.9369999999999998</v>
      </c>
      <c r="I29" s="17">
        <v>1312.08</v>
      </c>
    </row>
    <row r="30" spans="2:9" x14ac:dyDescent="0.2">
      <c r="B30" s="1" t="s">
        <v>145</v>
      </c>
      <c r="C30" s="15">
        <v>769</v>
      </c>
      <c r="D30" s="35">
        <f t="shared" si="1"/>
        <v>142.559</v>
      </c>
      <c r="E30" s="35">
        <f t="shared" si="2"/>
        <v>21695.15</v>
      </c>
      <c r="F30" s="17">
        <v>0.11899999999999999</v>
      </c>
      <c r="G30" s="17">
        <v>40</v>
      </c>
      <c r="H30" s="17">
        <v>0.183</v>
      </c>
      <c r="I30" s="17">
        <v>34</v>
      </c>
    </row>
    <row r="31" spans="2:9" x14ac:dyDescent="0.2">
      <c r="B31" s="1" t="s">
        <v>146</v>
      </c>
      <c r="C31" s="15">
        <v>693</v>
      </c>
      <c r="D31" s="35">
        <f t="shared" si="1"/>
        <v>131.39600000000002</v>
      </c>
      <c r="E31" s="35">
        <f t="shared" si="2"/>
        <v>21230.18</v>
      </c>
      <c r="F31" s="19" t="s">
        <v>147</v>
      </c>
      <c r="G31" s="19" t="s">
        <v>147</v>
      </c>
      <c r="H31" s="17">
        <v>7.2460000000000004</v>
      </c>
      <c r="I31" s="17">
        <v>2337.8000000000002</v>
      </c>
    </row>
    <row r="32" spans="2:9" x14ac:dyDescent="0.2">
      <c r="B32" s="1" t="s">
        <v>148</v>
      </c>
      <c r="C32" s="15">
        <v>686</v>
      </c>
      <c r="D32" s="35">
        <f t="shared" si="1"/>
        <v>151.05700000000002</v>
      </c>
      <c r="E32" s="35">
        <f t="shared" si="2"/>
        <v>23194.6</v>
      </c>
      <c r="F32" s="17">
        <v>1.22</v>
      </c>
      <c r="G32" s="17">
        <v>214.8</v>
      </c>
      <c r="H32" s="17">
        <v>0.27900000000000003</v>
      </c>
      <c r="I32" s="17">
        <v>40</v>
      </c>
    </row>
    <row r="33" spans="2:10" x14ac:dyDescent="0.2">
      <c r="C33" s="6"/>
    </row>
    <row r="34" spans="2:10" x14ac:dyDescent="0.2">
      <c r="B34" s="1" t="s">
        <v>149</v>
      </c>
      <c r="C34" s="15">
        <v>668</v>
      </c>
      <c r="D34" s="35">
        <f t="shared" ref="D34:D39" si="3">F34+H34+C65+E65+G65+I65</f>
        <v>115.773</v>
      </c>
      <c r="E34" s="35">
        <f t="shared" ref="E34:E39" si="4">G34+I34+F65+H65+J65+D65</f>
        <v>17608.22</v>
      </c>
      <c r="F34" s="19" t="s">
        <v>147</v>
      </c>
      <c r="G34" s="19" t="s">
        <v>147</v>
      </c>
      <c r="H34" s="17">
        <v>0.95199999999999996</v>
      </c>
      <c r="I34" s="17">
        <v>195.6</v>
      </c>
    </row>
    <row r="35" spans="2:10" x14ac:dyDescent="0.2">
      <c r="B35" s="1" t="s">
        <v>150</v>
      </c>
      <c r="C35" s="15">
        <v>602</v>
      </c>
      <c r="D35" s="35">
        <f t="shared" si="3"/>
        <v>98.884</v>
      </c>
      <c r="E35" s="35">
        <f t="shared" si="4"/>
        <v>15776.029999999999</v>
      </c>
      <c r="F35" s="17">
        <v>0.27900000000000003</v>
      </c>
      <c r="G35" s="17">
        <v>18.13</v>
      </c>
      <c r="H35" s="17">
        <v>0.51500000000000001</v>
      </c>
      <c r="I35" s="17">
        <v>168.35</v>
      </c>
    </row>
    <row r="36" spans="2:10" x14ac:dyDescent="0.2">
      <c r="B36" s="1" t="s">
        <v>151</v>
      </c>
      <c r="C36" s="15">
        <v>616</v>
      </c>
      <c r="D36" s="35">
        <f t="shared" si="3"/>
        <v>120.136</v>
      </c>
      <c r="E36" s="35">
        <f t="shared" si="4"/>
        <v>23700.2</v>
      </c>
      <c r="F36" s="19" t="s">
        <v>147</v>
      </c>
      <c r="G36" s="19" t="s">
        <v>147</v>
      </c>
      <c r="H36" s="17">
        <v>22.928999999999998</v>
      </c>
      <c r="I36" s="17">
        <v>8883.77</v>
      </c>
    </row>
    <row r="37" spans="2:10" x14ac:dyDescent="0.2">
      <c r="B37" s="1" t="s">
        <v>152</v>
      </c>
      <c r="C37" s="15">
        <v>522</v>
      </c>
      <c r="D37" s="35">
        <f t="shared" si="3"/>
        <v>81.376999999999995</v>
      </c>
      <c r="E37" s="35">
        <f t="shared" si="4"/>
        <v>12822.32</v>
      </c>
      <c r="F37" s="17">
        <v>2.93</v>
      </c>
      <c r="G37" s="17">
        <v>689.5</v>
      </c>
      <c r="H37" s="17">
        <v>3.6709999999999998</v>
      </c>
      <c r="I37" s="17">
        <v>963</v>
      </c>
    </row>
    <row r="38" spans="2:10" x14ac:dyDescent="0.2">
      <c r="B38" s="1" t="s">
        <v>153</v>
      </c>
      <c r="C38" s="15">
        <v>655</v>
      </c>
      <c r="D38" s="35">
        <f t="shared" si="3"/>
        <v>118.059</v>
      </c>
      <c r="E38" s="35">
        <f t="shared" si="4"/>
        <v>16578.509999999998</v>
      </c>
      <c r="F38" s="19" t="s">
        <v>147</v>
      </c>
      <c r="G38" s="19" t="s">
        <v>147</v>
      </c>
      <c r="H38" s="17">
        <v>0.627</v>
      </c>
      <c r="I38" s="17">
        <v>107.7</v>
      </c>
    </row>
    <row r="39" spans="2:10" x14ac:dyDescent="0.2">
      <c r="B39" s="1" t="s">
        <v>154</v>
      </c>
      <c r="C39" s="15">
        <v>551</v>
      </c>
      <c r="D39" s="35">
        <f t="shared" si="3"/>
        <v>119.91200000000001</v>
      </c>
      <c r="E39" s="35">
        <f t="shared" si="4"/>
        <v>15211.41</v>
      </c>
      <c r="F39" s="17">
        <v>5.2770000000000001</v>
      </c>
      <c r="G39" s="17">
        <v>1116.3</v>
      </c>
      <c r="H39" s="17">
        <v>0.22900000000000001</v>
      </c>
      <c r="I39" s="17">
        <v>40</v>
      </c>
    </row>
    <row r="40" spans="2:10" ht="18" thickBot="1" x14ac:dyDescent="0.25">
      <c r="B40" s="4"/>
      <c r="C40" s="25"/>
      <c r="D40" s="4"/>
      <c r="E40" s="4"/>
      <c r="F40" s="4"/>
      <c r="G40" s="4"/>
      <c r="H40" s="4"/>
      <c r="I40" s="4"/>
      <c r="J40" s="4"/>
    </row>
    <row r="41" spans="2:10" x14ac:dyDescent="0.2">
      <c r="C41" s="10" t="s">
        <v>155</v>
      </c>
      <c r="D41" s="7"/>
      <c r="E41" s="10" t="s">
        <v>156</v>
      </c>
      <c r="F41" s="7"/>
      <c r="G41" s="10" t="s">
        <v>157</v>
      </c>
      <c r="H41" s="7"/>
      <c r="I41" s="10" t="s">
        <v>158</v>
      </c>
      <c r="J41" s="7"/>
    </row>
    <row r="42" spans="2:10" x14ac:dyDescent="0.2">
      <c r="C42" s="6"/>
      <c r="D42" s="8" t="s">
        <v>123</v>
      </c>
      <c r="E42" s="6"/>
      <c r="F42" s="8" t="s">
        <v>159</v>
      </c>
      <c r="G42" s="6"/>
      <c r="H42" s="8" t="s">
        <v>159</v>
      </c>
      <c r="I42" s="6"/>
      <c r="J42" s="8" t="s">
        <v>159</v>
      </c>
    </row>
    <row r="43" spans="2:10" x14ac:dyDescent="0.2">
      <c r="B43" s="7"/>
      <c r="C43" s="10" t="s">
        <v>125</v>
      </c>
      <c r="D43" s="10" t="s">
        <v>126</v>
      </c>
      <c r="E43" s="10" t="s">
        <v>125</v>
      </c>
      <c r="F43" s="10" t="s">
        <v>160</v>
      </c>
      <c r="G43" s="10" t="s">
        <v>125</v>
      </c>
      <c r="H43" s="10" t="s">
        <v>160</v>
      </c>
      <c r="I43" s="10" t="s">
        <v>125</v>
      </c>
      <c r="J43" s="10" t="s">
        <v>160</v>
      </c>
    </row>
    <row r="44" spans="2:10" x14ac:dyDescent="0.2">
      <c r="C44" s="38" t="s">
        <v>129</v>
      </c>
      <c r="D44" s="31" t="s">
        <v>130</v>
      </c>
      <c r="E44" s="31" t="s">
        <v>129</v>
      </c>
      <c r="F44" s="31" t="s">
        <v>130</v>
      </c>
      <c r="G44" s="31" t="s">
        <v>129</v>
      </c>
      <c r="H44" s="31" t="s">
        <v>130</v>
      </c>
      <c r="I44" s="31" t="s">
        <v>129</v>
      </c>
      <c r="J44" s="31" t="s">
        <v>130</v>
      </c>
    </row>
    <row r="45" spans="2:10" x14ac:dyDescent="0.2">
      <c r="B45" s="1" t="s">
        <v>131</v>
      </c>
      <c r="C45" s="15">
        <v>136</v>
      </c>
      <c r="D45" s="17">
        <v>12561</v>
      </c>
      <c r="E45" s="17">
        <v>363</v>
      </c>
      <c r="F45" s="17">
        <v>29451</v>
      </c>
      <c r="G45" s="17">
        <v>78</v>
      </c>
      <c r="H45" s="17">
        <v>6609</v>
      </c>
      <c r="I45" s="17">
        <v>1068</v>
      </c>
      <c r="J45" s="17">
        <v>80924</v>
      </c>
    </row>
    <row r="46" spans="2:10" x14ac:dyDescent="0.2">
      <c r="B46" s="1" t="s">
        <v>132</v>
      </c>
      <c r="C46" s="15">
        <v>187</v>
      </c>
      <c r="D46" s="17">
        <v>23245</v>
      </c>
      <c r="E46" s="17">
        <v>346</v>
      </c>
      <c r="F46" s="17">
        <v>31476</v>
      </c>
      <c r="G46" s="17">
        <v>95</v>
      </c>
      <c r="H46" s="17">
        <v>9606</v>
      </c>
      <c r="I46" s="17">
        <v>1212</v>
      </c>
      <c r="J46" s="17">
        <v>122170</v>
      </c>
    </row>
    <row r="47" spans="2:10" x14ac:dyDescent="0.2">
      <c r="B47" s="1" t="s">
        <v>133</v>
      </c>
      <c r="C47" s="15">
        <v>116.3</v>
      </c>
      <c r="D47" s="17">
        <v>15204</v>
      </c>
      <c r="E47" s="17">
        <v>306.2</v>
      </c>
      <c r="F47" s="17">
        <v>29935</v>
      </c>
      <c r="G47" s="17">
        <v>96.1</v>
      </c>
      <c r="H47" s="17">
        <v>11729.6</v>
      </c>
      <c r="I47" s="17">
        <v>863.2</v>
      </c>
      <c r="J47" s="17">
        <v>94835.6</v>
      </c>
    </row>
    <row r="48" spans="2:10" x14ac:dyDescent="0.2">
      <c r="B48" s="1" t="s">
        <v>134</v>
      </c>
      <c r="C48" s="15">
        <v>84.7</v>
      </c>
      <c r="D48" s="17">
        <v>14264</v>
      </c>
      <c r="E48" s="17">
        <v>1146.4000000000001</v>
      </c>
      <c r="F48" s="17">
        <v>198115</v>
      </c>
      <c r="G48" s="17">
        <v>111.9</v>
      </c>
      <c r="H48" s="17">
        <v>15991</v>
      </c>
      <c r="I48" s="17">
        <v>1045</v>
      </c>
      <c r="J48" s="17">
        <v>144182</v>
      </c>
    </row>
    <row r="49" spans="2:10" x14ac:dyDescent="0.2">
      <c r="C49" s="6"/>
    </row>
    <row r="50" spans="2:10" x14ac:dyDescent="0.2">
      <c r="B50" s="1" t="s">
        <v>135</v>
      </c>
      <c r="C50" s="15">
        <v>131</v>
      </c>
      <c r="D50" s="17">
        <v>30899</v>
      </c>
      <c r="E50" s="17">
        <v>607</v>
      </c>
      <c r="F50" s="17">
        <v>99321</v>
      </c>
      <c r="G50" s="17">
        <v>127</v>
      </c>
      <c r="H50" s="17">
        <v>28604</v>
      </c>
      <c r="I50" s="17">
        <v>931</v>
      </c>
      <c r="J50" s="17">
        <v>141651</v>
      </c>
    </row>
    <row r="51" spans="2:10" x14ac:dyDescent="0.2">
      <c r="B51" s="1" t="s">
        <v>136</v>
      </c>
      <c r="C51" s="15">
        <v>124.527</v>
      </c>
      <c r="D51" s="17">
        <v>24914.39</v>
      </c>
      <c r="E51" s="17">
        <v>571.46900000000005</v>
      </c>
      <c r="F51" s="17">
        <v>77619.62</v>
      </c>
      <c r="G51" s="17">
        <v>99.766000000000005</v>
      </c>
      <c r="H51" s="17">
        <v>17471.43</v>
      </c>
      <c r="I51" s="17">
        <v>1020.6950000000001</v>
      </c>
      <c r="J51" s="17">
        <v>157745.4</v>
      </c>
    </row>
    <row r="52" spans="2:10" x14ac:dyDescent="0.2">
      <c r="B52" s="1" t="s">
        <v>137</v>
      </c>
      <c r="C52" s="15">
        <v>111.877</v>
      </c>
      <c r="D52" s="17">
        <v>30243.119999999999</v>
      </c>
      <c r="E52" s="17">
        <v>519.79100000000005</v>
      </c>
      <c r="F52" s="17">
        <v>68407.39</v>
      </c>
      <c r="G52" s="17">
        <v>92.39</v>
      </c>
      <c r="H52" s="17">
        <v>14136.352000000001</v>
      </c>
      <c r="I52" s="17">
        <v>937.67700000000002</v>
      </c>
      <c r="J52" s="17">
        <v>146554.4</v>
      </c>
    </row>
    <row r="53" spans="2:10" x14ac:dyDescent="0.2">
      <c r="B53" s="1" t="s">
        <v>138</v>
      </c>
      <c r="C53" s="15">
        <v>117.64100000000001</v>
      </c>
      <c r="D53" s="17">
        <v>23555.68</v>
      </c>
      <c r="E53" s="17">
        <v>552.22199999999998</v>
      </c>
      <c r="F53" s="17">
        <v>70224.89</v>
      </c>
      <c r="G53" s="17">
        <v>142.982</v>
      </c>
      <c r="H53" s="17">
        <v>30792.98</v>
      </c>
      <c r="I53" s="17">
        <v>1104.7360000000001</v>
      </c>
      <c r="J53" s="17">
        <v>177783.42</v>
      </c>
    </row>
    <row r="54" spans="2:10" x14ac:dyDescent="0.2">
      <c r="B54" s="1" t="s">
        <v>139</v>
      </c>
      <c r="C54" s="15">
        <v>112.923</v>
      </c>
      <c r="D54" s="17">
        <v>24003.599999999999</v>
      </c>
      <c r="E54" s="17">
        <v>523.07299999999998</v>
      </c>
      <c r="F54" s="17">
        <v>73226.3</v>
      </c>
      <c r="G54" s="17">
        <v>94.997</v>
      </c>
      <c r="H54" s="17">
        <v>17232.54</v>
      </c>
      <c r="I54" s="17">
        <v>901.33800000000008</v>
      </c>
      <c r="J54" s="17">
        <v>144610.46</v>
      </c>
    </row>
    <row r="55" spans="2:10" x14ac:dyDescent="0.2">
      <c r="B55" s="1" t="s">
        <v>140</v>
      </c>
      <c r="C55" s="15">
        <v>98.567999999999998</v>
      </c>
      <c r="D55" s="17">
        <v>27988.82</v>
      </c>
      <c r="E55" s="17">
        <v>392.08</v>
      </c>
      <c r="F55" s="17">
        <v>47381.7</v>
      </c>
      <c r="G55" s="17">
        <v>94.349000000000004</v>
      </c>
      <c r="H55" s="17">
        <v>17301.55</v>
      </c>
      <c r="I55" s="17">
        <v>842.10500000000002</v>
      </c>
      <c r="J55" s="17">
        <v>134803.87</v>
      </c>
    </row>
    <row r="56" spans="2:10" x14ac:dyDescent="0.2">
      <c r="B56" s="3" t="s">
        <v>141</v>
      </c>
      <c r="C56" s="22">
        <f t="shared" ref="C56:J56" si="5">SUM(C58:C70)</f>
        <v>87.768999999999991</v>
      </c>
      <c r="D56" s="32">
        <f t="shared" si="5"/>
        <v>16717.149999999998</v>
      </c>
      <c r="E56" s="32">
        <f t="shared" si="5"/>
        <v>390.99400000000003</v>
      </c>
      <c r="F56" s="32">
        <f t="shared" si="5"/>
        <v>45152.329999999994</v>
      </c>
      <c r="G56" s="32">
        <f t="shared" si="5"/>
        <v>88.714999999999989</v>
      </c>
      <c r="H56" s="32">
        <f t="shared" si="5"/>
        <v>15313.550000000001</v>
      </c>
      <c r="I56" s="32">
        <f t="shared" si="5"/>
        <v>812.76</v>
      </c>
      <c r="J56" s="32">
        <f t="shared" si="5"/>
        <v>130879.56999999998</v>
      </c>
    </row>
    <row r="57" spans="2:10" x14ac:dyDescent="0.2">
      <c r="C57" s="6"/>
    </row>
    <row r="58" spans="2:10" x14ac:dyDescent="0.2">
      <c r="B58" s="1" t="s">
        <v>142</v>
      </c>
      <c r="C58" s="15">
        <v>5.3620000000000001</v>
      </c>
      <c r="D58" s="17">
        <v>1085.26</v>
      </c>
      <c r="E58" s="17">
        <v>29.169</v>
      </c>
      <c r="F58" s="17">
        <v>4322.18</v>
      </c>
      <c r="G58" s="17">
        <v>11.178000000000001</v>
      </c>
      <c r="H58" s="17">
        <v>2165.4699999999998</v>
      </c>
      <c r="I58" s="17">
        <v>49.994999999999997</v>
      </c>
      <c r="J58" s="17">
        <v>7852.54</v>
      </c>
    </row>
    <row r="59" spans="2:10" x14ac:dyDescent="0.2">
      <c r="B59" s="1" t="s">
        <v>143</v>
      </c>
      <c r="C59" s="15">
        <v>4.1760000000000002</v>
      </c>
      <c r="D59" s="17">
        <v>1199.44</v>
      </c>
      <c r="E59" s="17">
        <v>45.218000000000004</v>
      </c>
      <c r="F59" s="17">
        <v>6191.3</v>
      </c>
      <c r="G59" s="17">
        <v>12.212</v>
      </c>
      <c r="H59" s="17">
        <v>2681.92</v>
      </c>
      <c r="I59" s="17">
        <v>67.042000000000002</v>
      </c>
      <c r="J59" s="17">
        <v>10645.88</v>
      </c>
    </row>
    <row r="60" spans="2:10" x14ac:dyDescent="0.2">
      <c r="B60" s="1" t="s">
        <v>144</v>
      </c>
      <c r="C60" s="15">
        <v>5.2610000000000001</v>
      </c>
      <c r="D60" s="17">
        <v>1046.6600000000001</v>
      </c>
      <c r="E60" s="17">
        <v>26.175999999999998</v>
      </c>
      <c r="F60" s="17">
        <v>2760.51</v>
      </c>
      <c r="G60" s="17">
        <v>10.635999999999999</v>
      </c>
      <c r="H60" s="17">
        <v>1787.35</v>
      </c>
      <c r="I60" s="17">
        <v>81.116</v>
      </c>
      <c r="J60" s="17">
        <v>13356.42</v>
      </c>
    </row>
    <row r="61" spans="2:10" x14ac:dyDescent="0.2">
      <c r="B61" s="1" t="s">
        <v>145</v>
      </c>
      <c r="C61" s="15">
        <v>3.5190000000000001</v>
      </c>
      <c r="D61" s="17">
        <v>1000.2</v>
      </c>
      <c r="E61" s="17">
        <v>48.698</v>
      </c>
      <c r="F61" s="17">
        <v>6211.06</v>
      </c>
      <c r="G61" s="17">
        <v>12.372</v>
      </c>
      <c r="H61" s="17">
        <v>2035.5</v>
      </c>
      <c r="I61" s="17">
        <v>77.668000000000006</v>
      </c>
      <c r="J61" s="17">
        <v>12374.39</v>
      </c>
    </row>
    <row r="62" spans="2:10" x14ac:dyDescent="0.2">
      <c r="B62" s="1" t="s">
        <v>146</v>
      </c>
      <c r="C62" s="15">
        <v>8.0920000000000005</v>
      </c>
      <c r="D62" s="17">
        <v>2107.63</v>
      </c>
      <c r="E62" s="17">
        <v>31.35</v>
      </c>
      <c r="F62" s="17">
        <v>3078.27</v>
      </c>
      <c r="G62" s="17">
        <v>5.673</v>
      </c>
      <c r="H62" s="17">
        <v>1082.32</v>
      </c>
      <c r="I62" s="17">
        <v>79.034999999999997</v>
      </c>
      <c r="J62" s="17">
        <v>12624.16</v>
      </c>
    </row>
    <row r="63" spans="2:10" x14ac:dyDescent="0.2">
      <c r="B63" s="1" t="s">
        <v>148</v>
      </c>
      <c r="C63" s="15">
        <v>17.626999999999999</v>
      </c>
      <c r="D63" s="17">
        <v>4746.8999999999996</v>
      </c>
      <c r="E63" s="17">
        <v>42.3</v>
      </c>
      <c r="F63" s="17">
        <v>4421.1099999999997</v>
      </c>
      <c r="G63" s="17">
        <v>12.847</v>
      </c>
      <c r="H63" s="17">
        <v>1447</v>
      </c>
      <c r="I63" s="17">
        <v>76.784000000000006</v>
      </c>
      <c r="J63" s="17">
        <v>12324.79</v>
      </c>
    </row>
    <row r="64" spans="2:10" x14ac:dyDescent="0.2">
      <c r="C64" s="6"/>
    </row>
    <row r="65" spans="1:10" x14ac:dyDescent="0.2">
      <c r="B65" s="1" t="s">
        <v>149</v>
      </c>
      <c r="C65" s="15">
        <v>9</v>
      </c>
      <c r="D65" s="17">
        <v>1119.54</v>
      </c>
      <c r="E65" s="17">
        <v>32.329000000000001</v>
      </c>
      <c r="F65" s="17">
        <v>4327.25</v>
      </c>
      <c r="G65" s="17">
        <v>2.6920000000000002</v>
      </c>
      <c r="H65" s="17">
        <v>481.52</v>
      </c>
      <c r="I65" s="17">
        <v>70.8</v>
      </c>
      <c r="J65" s="17">
        <v>11484.31</v>
      </c>
    </row>
    <row r="66" spans="1:10" x14ac:dyDescent="0.2">
      <c r="B66" s="1" t="s">
        <v>150</v>
      </c>
      <c r="C66" s="15">
        <v>4.3390000000000004</v>
      </c>
      <c r="D66" s="17">
        <v>1123.1199999999999</v>
      </c>
      <c r="E66" s="17">
        <v>19.170999999999999</v>
      </c>
      <c r="F66" s="17">
        <v>2215.56</v>
      </c>
      <c r="G66" s="17">
        <v>8.5709999999999997</v>
      </c>
      <c r="H66" s="17">
        <v>1610.19</v>
      </c>
      <c r="I66" s="17">
        <v>66.009</v>
      </c>
      <c r="J66" s="17">
        <v>10640.68</v>
      </c>
    </row>
    <row r="67" spans="1:10" x14ac:dyDescent="0.2">
      <c r="B67" s="1" t="s">
        <v>151</v>
      </c>
      <c r="C67" s="15">
        <v>9.1519999999999992</v>
      </c>
      <c r="D67" s="17">
        <v>1445.56</v>
      </c>
      <c r="E67" s="17">
        <v>22.986000000000001</v>
      </c>
      <c r="F67" s="17">
        <v>2569.6999999999998</v>
      </c>
      <c r="G67" s="17">
        <v>2.9409999999999998</v>
      </c>
      <c r="H67" s="17">
        <v>467.62</v>
      </c>
      <c r="I67" s="17">
        <v>62.128</v>
      </c>
      <c r="J67" s="17">
        <v>10333.549999999999</v>
      </c>
    </row>
    <row r="68" spans="1:10" x14ac:dyDescent="0.2">
      <c r="B68" s="1" t="s">
        <v>152</v>
      </c>
      <c r="C68" s="15">
        <v>2.3140000000000001</v>
      </c>
      <c r="D68" s="17">
        <v>440.82</v>
      </c>
      <c r="E68" s="17">
        <v>18.605</v>
      </c>
      <c r="F68" s="17">
        <v>2345.4299999999998</v>
      </c>
      <c r="G68" s="17">
        <v>2.6619999999999999</v>
      </c>
      <c r="H68" s="17">
        <v>340.5</v>
      </c>
      <c r="I68" s="17">
        <v>51.195</v>
      </c>
      <c r="J68" s="17">
        <v>8043.07</v>
      </c>
    </row>
    <row r="69" spans="1:10" x14ac:dyDescent="0.2">
      <c r="B69" s="1" t="s">
        <v>153</v>
      </c>
      <c r="C69" s="15">
        <v>10.782999999999999</v>
      </c>
      <c r="D69" s="17">
        <v>998.98</v>
      </c>
      <c r="E69" s="17">
        <v>35.534999999999997</v>
      </c>
      <c r="F69" s="17">
        <v>3878.35</v>
      </c>
      <c r="G69" s="17">
        <v>4.4530000000000003</v>
      </c>
      <c r="H69" s="17">
        <v>763.16</v>
      </c>
      <c r="I69" s="17">
        <v>66.661000000000001</v>
      </c>
      <c r="J69" s="17">
        <v>10830.32</v>
      </c>
    </row>
    <row r="70" spans="1:10" x14ac:dyDescent="0.2">
      <c r="B70" s="1" t="s">
        <v>154</v>
      </c>
      <c r="C70" s="15">
        <v>8.1440000000000001</v>
      </c>
      <c r="D70" s="17">
        <v>403.04</v>
      </c>
      <c r="E70" s="17">
        <v>39.457000000000001</v>
      </c>
      <c r="F70" s="17">
        <v>2831.61</v>
      </c>
      <c r="G70" s="17">
        <v>2.4780000000000002</v>
      </c>
      <c r="H70" s="17">
        <v>451</v>
      </c>
      <c r="I70" s="17">
        <v>64.326999999999998</v>
      </c>
      <c r="J70" s="17">
        <v>10369.459999999999</v>
      </c>
    </row>
    <row r="71" spans="1:10" ht="18" thickBot="1" x14ac:dyDescent="0.25">
      <c r="B71" s="4"/>
      <c r="C71" s="25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161</v>
      </c>
    </row>
    <row r="73" spans="1:10" x14ac:dyDescent="0.2">
      <c r="A73" s="1"/>
    </row>
  </sheetData>
  <phoneticPr fontId="2"/>
  <pageMargins left="0.63" right="0.75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J29" sqref="J29:K29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7" width="10.875" style="2"/>
    <col min="8" max="8" width="12.125" style="2" customWidth="1"/>
    <col min="9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3" width="10.875" style="2"/>
    <col min="264" max="264" width="12.125" style="2" customWidth="1"/>
    <col min="265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19" width="10.875" style="2"/>
    <col min="520" max="520" width="12.125" style="2" customWidth="1"/>
    <col min="521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5" width="10.875" style="2"/>
    <col min="776" max="776" width="12.125" style="2" customWidth="1"/>
    <col min="777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1" width="10.875" style="2"/>
    <col min="1032" max="1032" width="12.125" style="2" customWidth="1"/>
    <col min="1033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7" width="10.875" style="2"/>
    <col min="1288" max="1288" width="12.125" style="2" customWidth="1"/>
    <col min="1289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3" width="10.875" style="2"/>
    <col min="1544" max="1544" width="12.125" style="2" customWidth="1"/>
    <col min="1545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799" width="10.875" style="2"/>
    <col min="1800" max="1800" width="12.125" style="2" customWidth="1"/>
    <col min="1801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5" width="10.875" style="2"/>
    <col min="2056" max="2056" width="12.125" style="2" customWidth="1"/>
    <col min="2057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1" width="10.875" style="2"/>
    <col min="2312" max="2312" width="12.125" style="2" customWidth="1"/>
    <col min="2313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7" width="10.875" style="2"/>
    <col min="2568" max="2568" width="12.125" style="2" customWidth="1"/>
    <col min="2569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3" width="10.875" style="2"/>
    <col min="2824" max="2824" width="12.125" style="2" customWidth="1"/>
    <col min="2825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79" width="10.875" style="2"/>
    <col min="3080" max="3080" width="12.125" style="2" customWidth="1"/>
    <col min="3081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5" width="10.875" style="2"/>
    <col min="3336" max="3336" width="12.125" style="2" customWidth="1"/>
    <col min="3337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1" width="10.875" style="2"/>
    <col min="3592" max="3592" width="12.125" style="2" customWidth="1"/>
    <col min="3593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7" width="10.875" style="2"/>
    <col min="3848" max="3848" width="12.125" style="2" customWidth="1"/>
    <col min="3849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3" width="10.875" style="2"/>
    <col min="4104" max="4104" width="12.125" style="2" customWidth="1"/>
    <col min="4105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59" width="10.875" style="2"/>
    <col min="4360" max="4360" width="12.125" style="2" customWidth="1"/>
    <col min="4361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5" width="10.875" style="2"/>
    <col min="4616" max="4616" width="12.125" style="2" customWidth="1"/>
    <col min="4617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1" width="10.875" style="2"/>
    <col min="4872" max="4872" width="12.125" style="2" customWidth="1"/>
    <col min="4873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7" width="10.875" style="2"/>
    <col min="5128" max="5128" width="12.125" style="2" customWidth="1"/>
    <col min="5129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3" width="10.875" style="2"/>
    <col min="5384" max="5384" width="12.125" style="2" customWidth="1"/>
    <col min="5385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39" width="10.875" style="2"/>
    <col min="5640" max="5640" width="12.125" style="2" customWidth="1"/>
    <col min="5641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5" width="10.875" style="2"/>
    <col min="5896" max="5896" width="12.125" style="2" customWidth="1"/>
    <col min="5897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1" width="10.875" style="2"/>
    <col min="6152" max="6152" width="12.125" style="2" customWidth="1"/>
    <col min="6153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7" width="10.875" style="2"/>
    <col min="6408" max="6408" width="12.125" style="2" customWidth="1"/>
    <col min="6409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3" width="10.875" style="2"/>
    <col min="6664" max="6664" width="12.125" style="2" customWidth="1"/>
    <col min="6665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19" width="10.875" style="2"/>
    <col min="6920" max="6920" width="12.125" style="2" customWidth="1"/>
    <col min="6921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5" width="10.875" style="2"/>
    <col min="7176" max="7176" width="12.125" style="2" customWidth="1"/>
    <col min="7177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1" width="10.875" style="2"/>
    <col min="7432" max="7432" width="12.125" style="2" customWidth="1"/>
    <col min="7433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7" width="10.875" style="2"/>
    <col min="7688" max="7688" width="12.125" style="2" customWidth="1"/>
    <col min="7689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3" width="10.875" style="2"/>
    <col min="7944" max="7944" width="12.125" style="2" customWidth="1"/>
    <col min="7945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199" width="10.875" style="2"/>
    <col min="8200" max="8200" width="12.125" style="2" customWidth="1"/>
    <col min="8201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5" width="10.875" style="2"/>
    <col min="8456" max="8456" width="12.125" style="2" customWidth="1"/>
    <col min="8457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1" width="10.875" style="2"/>
    <col min="8712" max="8712" width="12.125" style="2" customWidth="1"/>
    <col min="8713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7" width="10.875" style="2"/>
    <col min="8968" max="8968" width="12.125" style="2" customWidth="1"/>
    <col min="8969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3" width="10.875" style="2"/>
    <col min="9224" max="9224" width="12.125" style="2" customWidth="1"/>
    <col min="9225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79" width="10.875" style="2"/>
    <col min="9480" max="9480" width="12.125" style="2" customWidth="1"/>
    <col min="9481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5" width="10.875" style="2"/>
    <col min="9736" max="9736" width="12.125" style="2" customWidth="1"/>
    <col min="9737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1" width="10.875" style="2"/>
    <col min="9992" max="9992" width="12.125" style="2" customWidth="1"/>
    <col min="9993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7" width="10.875" style="2"/>
    <col min="10248" max="10248" width="12.125" style="2" customWidth="1"/>
    <col min="10249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3" width="10.875" style="2"/>
    <col min="10504" max="10504" width="12.125" style="2" customWidth="1"/>
    <col min="10505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59" width="10.875" style="2"/>
    <col min="10760" max="10760" width="12.125" style="2" customWidth="1"/>
    <col min="10761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5" width="10.875" style="2"/>
    <col min="11016" max="11016" width="12.125" style="2" customWidth="1"/>
    <col min="11017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1" width="10.875" style="2"/>
    <col min="11272" max="11272" width="12.125" style="2" customWidth="1"/>
    <col min="11273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7" width="10.875" style="2"/>
    <col min="11528" max="11528" width="12.125" style="2" customWidth="1"/>
    <col min="11529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3" width="10.875" style="2"/>
    <col min="11784" max="11784" width="12.125" style="2" customWidth="1"/>
    <col min="11785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39" width="10.875" style="2"/>
    <col min="12040" max="12040" width="12.125" style="2" customWidth="1"/>
    <col min="12041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5" width="10.875" style="2"/>
    <col min="12296" max="12296" width="12.125" style="2" customWidth="1"/>
    <col min="12297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1" width="10.875" style="2"/>
    <col min="12552" max="12552" width="12.125" style="2" customWidth="1"/>
    <col min="12553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7" width="10.875" style="2"/>
    <col min="12808" max="12808" width="12.125" style="2" customWidth="1"/>
    <col min="12809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3" width="10.875" style="2"/>
    <col min="13064" max="13064" width="12.125" style="2" customWidth="1"/>
    <col min="13065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19" width="10.875" style="2"/>
    <col min="13320" max="13320" width="12.125" style="2" customWidth="1"/>
    <col min="13321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5" width="10.875" style="2"/>
    <col min="13576" max="13576" width="12.125" style="2" customWidth="1"/>
    <col min="13577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1" width="10.875" style="2"/>
    <col min="13832" max="13832" width="12.125" style="2" customWidth="1"/>
    <col min="13833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7" width="10.875" style="2"/>
    <col min="14088" max="14088" width="12.125" style="2" customWidth="1"/>
    <col min="14089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3" width="10.875" style="2"/>
    <col min="14344" max="14344" width="12.125" style="2" customWidth="1"/>
    <col min="14345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599" width="10.875" style="2"/>
    <col min="14600" max="14600" width="12.125" style="2" customWidth="1"/>
    <col min="14601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5" width="10.875" style="2"/>
    <col min="14856" max="14856" width="12.125" style="2" customWidth="1"/>
    <col min="14857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1" width="10.875" style="2"/>
    <col min="15112" max="15112" width="12.125" style="2" customWidth="1"/>
    <col min="15113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7" width="10.875" style="2"/>
    <col min="15368" max="15368" width="12.125" style="2" customWidth="1"/>
    <col min="15369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3" width="10.875" style="2"/>
    <col min="15624" max="15624" width="12.125" style="2" customWidth="1"/>
    <col min="15625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79" width="10.875" style="2"/>
    <col min="15880" max="15880" width="12.125" style="2" customWidth="1"/>
    <col min="15881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5" width="10.875" style="2"/>
    <col min="16136" max="16136" width="12.125" style="2" customWidth="1"/>
    <col min="16137" max="16384" width="10.875" style="2"/>
  </cols>
  <sheetData>
    <row r="1" spans="1:12" x14ac:dyDescent="0.2">
      <c r="A1" s="1"/>
    </row>
    <row r="4" spans="1:12" x14ac:dyDescent="0.2">
      <c r="A4" s="32"/>
      <c r="D4" s="32"/>
    </row>
    <row r="5" spans="1:12" x14ac:dyDescent="0.2">
      <c r="A5" s="32"/>
      <c r="D5" s="32"/>
    </row>
    <row r="6" spans="1:12" x14ac:dyDescent="0.2">
      <c r="A6" s="32"/>
      <c r="E6" s="3" t="s">
        <v>117</v>
      </c>
    </row>
    <row r="7" spans="1:12" x14ac:dyDescent="0.2">
      <c r="A7" s="32"/>
      <c r="C7" s="1" t="s">
        <v>162</v>
      </c>
    </row>
    <row r="8" spans="1:12" x14ac:dyDescent="0.2">
      <c r="A8" s="32"/>
      <c r="B8" s="32"/>
      <c r="C8" s="3" t="s">
        <v>163</v>
      </c>
      <c r="F8" s="32"/>
      <c r="G8" s="32"/>
      <c r="H8" s="32"/>
      <c r="I8" s="32"/>
      <c r="J8" s="32"/>
      <c r="K8" s="32"/>
      <c r="L8" s="32"/>
    </row>
    <row r="9" spans="1:12" ht="18" thickBot="1" x14ac:dyDescent="0.25">
      <c r="A9" s="32"/>
      <c r="B9" s="33"/>
      <c r="C9" s="4"/>
      <c r="D9" s="4"/>
      <c r="E9" s="4"/>
      <c r="F9" s="33"/>
      <c r="G9" s="33"/>
      <c r="H9" s="33"/>
      <c r="I9" s="33"/>
      <c r="J9" s="33"/>
      <c r="K9" s="33"/>
      <c r="L9" s="33"/>
    </row>
    <row r="10" spans="1:12" x14ac:dyDescent="0.2">
      <c r="C10" s="10" t="s">
        <v>164</v>
      </c>
      <c r="D10" s="7"/>
      <c r="E10" s="10" t="s">
        <v>165</v>
      </c>
      <c r="F10" s="34"/>
      <c r="G10" s="10" t="s">
        <v>166</v>
      </c>
      <c r="H10" s="34"/>
      <c r="I10" s="10" t="s">
        <v>167</v>
      </c>
      <c r="J10" s="34"/>
      <c r="K10" s="10" t="s">
        <v>168</v>
      </c>
      <c r="L10" s="34"/>
    </row>
    <row r="11" spans="1:12" x14ac:dyDescent="0.2">
      <c r="C11" s="6"/>
      <c r="D11" s="8" t="s">
        <v>159</v>
      </c>
      <c r="E11" s="6"/>
      <c r="F11" s="8" t="s">
        <v>159</v>
      </c>
      <c r="G11" s="6"/>
      <c r="H11" s="8" t="s">
        <v>159</v>
      </c>
      <c r="I11" s="6"/>
      <c r="J11" s="8" t="s">
        <v>169</v>
      </c>
      <c r="K11" s="6"/>
      <c r="L11" s="8" t="s">
        <v>169</v>
      </c>
    </row>
    <row r="12" spans="1:12" x14ac:dyDescent="0.2">
      <c r="B12" s="7"/>
      <c r="C12" s="12" t="s">
        <v>170</v>
      </c>
      <c r="D12" s="10" t="s">
        <v>160</v>
      </c>
      <c r="E12" s="12" t="s">
        <v>171</v>
      </c>
      <c r="F12" s="10" t="s">
        <v>160</v>
      </c>
      <c r="G12" s="12" t="s">
        <v>172</v>
      </c>
      <c r="H12" s="10" t="s">
        <v>160</v>
      </c>
      <c r="I12" s="12" t="s">
        <v>172</v>
      </c>
      <c r="J12" s="10" t="s">
        <v>173</v>
      </c>
      <c r="K12" s="12" t="s">
        <v>171</v>
      </c>
      <c r="L12" s="10" t="s">
        <v>173</v>
      </c>
    </row>
    <row r="13" spans="1:12" x14ac:dyDescent="0.2">
      <c r="C13" s="38" t="s">
        <v>129</v>
      </c>
      <c r="D13" s="31" t="s">
        <v>130</v>
      </c>
      <c r="E13" s="31" t="s">
        <v>129</v>
      </c>
      <c r="F13" s="31" t="s">
        <v>130</v>
      </c>
      <c r="G13" s="31" t="s">
        <v>129</v>
      </c>
      <c r="H13" s="31" t="s">
        <v>130</v>
      </c>
      <c r="I13" s="31" t="s">
        <v>129</v>
      </c>
      <c r="J13" s="31" t="s">
        <v>130</v>
      </c>
      <c r="K13" s="31" t="s">
        <v>129</v>
      </c>
      <c r="L13" s="31" t="s">
        <v>130</v>
      </c>
    </row>
    <row r="14" spans="1:12" x14ac:dyDescent="0.2">
      <c r="B14" s="1" t="s">
        <v>131</v>
      </c>
      <c r="C14" s="21">
        <f>E14+G14+I14+K14+C45+E45+G45+I45+K45</f>
        <v>1719.1999999999998</v>
      </c>
      <c r="D14" s="35">
        <f>F14+H14+J14+L14+D45+F45+H45+J45+L45</f>
        <v>136864.79999999999</v>
      </c>
      <c r="E14" s="17">
        <v>929.5</v>
      </c>
      <c r="F14" s="17">
        <v>79703</v>
      </c>
      <c r="G14" s="17">
        <v>166.5</v>
      </c>
      <c r="H14" s="17">
        <v>13624</v>
      </c>
      <c r="I14" s="17">
        <v>99.3</v>
      </c>
      <c r="J14" s="17">
        <v>4518</v>
      </c>
      <c r="K14" s="17">
        <v>170.6</v>
      </c>
      <c r="L14" s="17">
        <v>8371</v>
      </c>
    </row>
    <row r="15" spans="1:12" x14ac:dyDescent="0.2">
      <c r="B15" s="1" t="s">
        <v>132</v>
      </c>
      <c r="C15" s="21">
        <f>E15+G15+I15+K15+C46+E46+G46+I46+K46</f>
        <v>1907</v>
      </c>
      <c r="D15" s="35">
        <f>F15+H15+J15+L15+D46+F46+H46+J46+L46-1</f>
        <v>193632</v>
      </c>
      <c r="E15" s="17">
        <v>938.8</v>
      </c>
      <c r="F15" s="17">
        <v>102528</v>
      </c>
      <c r="G15" s="17">
        <v>173.9</v>
      </c>
      <c r="H15" s="17">
        <v>19289</v>
      </c>
      <c r="I15" s="17">
        <v>182.8</v>
      </c>
      <c r="J15" s="17">
        <v>10339</v>
      </c>
      <c r="K15" s="17">
        <v>151.1</v>
      </c>
      <c r="L15" s="17">
        <v>10667</v>
      </c>
    </row>
    <row r="16" spans="1:12" x14ac:dyDescent="0.2">
      <c r="B16" s="1" t="s">
        <v>133</v>
      </c>
      <c r="C16" s="21">
        <f>E16+G16+I16+K16+C47+E47+G47+I47+K47</f>
        <v>1428.6</v>
      </c>
      <c r="D16" s="35">
        <f>F16+H16+J16+L16+D47+F47+H47+J47+L47+1</f>
        <v>157789</v>
      </c>
      <c r="E16" s="17">
        <v>692.3</v>
      </c>
      <c r="F16" s="17">
        <v>80308</v>
      </c>
      <c r="G16" s="17">
        <v>159.80000000000001</v>
      </c>
      <c r="H16" s="17">
        <v>18402</v>
      </c>
      <c r="I16" s="17">
        <v>90.4</v>
      </c>
      <c r="J16" s="17">
        <v>5476</v>
      </c>
      <c r="K16" s="17">
        <v>156.19999999999999</v>
      </c>
      <c r="L16" s="17">
        <v>11271</v>
      </c>
    </row>
    <row r="17" spans="2:12" x14ac:dyDescent="0.2">
      <c r="B17" s="1" t="s">
        <v>134</v>
      </c>
      <c r="C17" s="21">
        <f>E17+G17+I17+K17+C48+E48+G48+I48+K48</f>
        <v>2432.3000000000002</v>
      </c>
      <c r="D17" s="35">
        <f>F17+H17+J17+L17+D48+F48+H48+J48+L48</f>
        <v>379276.4</v>
      </c>
      <c r="E17" s="17">
        <v>1306.7</v>
      </c>
      <c r="F17" s="17">
        <v>206629.8</v>
      </c>
      <c r="G17" s="17">
        <v>188.9</v>
      </c>
      <c r="H17" s="17">
        <v>29404.6</v>
      </c>
      <c r="I17" s="17">
        <v>95.9</v>
      </c>
      <c r="J17" s="17">
        <v>5866</v>
      </c>
      <c r="K17" s="17">
        <v>296.2</v>
      </c>
      <c r="L17" s="17">
        <v>30197</v>
      </c>
    </row>
    <row r="18" spans="2:12" x14ac:dyDescent="0.2">
      <c r="C18" s="6"/>
    </row>
    <row r="19" spans="2:12" x14ac:dyDescent="0.2">
      <c r="B19" s="1" t="s">
        <v>135</v>
      </c>
      <c r="C19" s="21">
        <f t="shared" ref="C19:D25" si="0">E19+G19+I19+K19+C50+E50+G50+I50+K50</f>
        <v>1866.0469999999996</v>
      </c>
      <c r="D19" s="35">
        <f t="shared" si="0"/>
        <v>315755.63</v>
      </c>
      <c r="E19" s="17">
        <v>970.43899999999996</v>
      </c>
      <c r="F19" s="17">
        <v>160718.57999999999</v>
      </c>
      <c r="G19" s="17">
        <v>94.596000000000004</v>
      </c>
      <c r="H19" s="17">
        <v>14646.76</v>
      </c>
      <c r="I19" s="17">
        <v>66.897000000000006</v>
      </c>
      <c r="J19" s="17">
        <v>5802.14</v>
      </c>
      <c r="K19" s="17">
        <v>169.66399999999999</v>
      </c>
      <c r="L19" s="17">
        <v>16429.07</v>
      </c>
    </row>
    <row r="20" spans="2:12" x14ac:dyDescent="0.2">
      <c r="B20" s="1" t="s">
        <v>136</v>
      </c>
      <c r="C20" s="21">
        <f t="shared" si="0"/>
        <v>1890.8489999999999</v>
      </c>
      <c r="D20" s="35">
        <f t="shared" si="0"/>
        <v>294149.13699999999</v>
      </c>
      <c r="E20" s="17">
        <v>1153.105</v>
      </c>
      <c r="F20" s="17">
        <v>182599.11</v>
      </c>
      <c r="G20" s="17">
        <v>82.088000000000008</v>
      </c>
      <c r="H20" s="17">
        <v>13524.99</v>
      </c>
      <c r="I20" s="17">
        <v>39.686999999999998</v>
      </c>
      <c r="J20" s="17">
        <v>2904.26</v>
      </c>
      <c r="K20" s="17">
        <v>174.43100000000001</v>
      </c>
      <c r="L20" s="17">
        <v>17304.61</v>
      </c>
    </row>
    <row r="21" spans="2:12" x14ac:dyDescent="0.2">
      <c r="B21" s="1" t="s">
        <v>137</v>
      </c>
      <c r="C21" s="21">
        <f t="shared" si="0"/>
        <v>1832.5467000000001</v>
      </c>
      <c r="D21" s="35">
        <f t="shared" si="0"/>
        <v>323005.27</v>
      </c>
      <c r="E21" s="17">
        <v>983.41700000000003</v>
      </c>
      <c r="F21" s="17">
        <v>157805.51999999999</v>
      </c>
      <c r="G21" s="17">
        <v>68.171000000000006</v>
      </c>
      <c r="H21" s="17">
        <v>10464.540000000001</v>
      </c>
      <c r="I21" s="17">
        <v>59.83</v>
      </c>
      <c r="J21" s="17">
        <v>3905.84</v>
      </c>
      <c r="K21" s="17">
        <v>176.82599999999999</v>
      </c>
      <c r="L21" s="17">
        <v>21038.2</v>
      </c>
    </row>
    <row r="22" spans="2:12" x14ac:dyDescent="0.2">
      <c r="B22" s="1" t="s">
        <v>138</v>
      </c>
      <c r="C22" s="21">
        <f t="shared" si="0"/>
        <v>2027.7549999999999</v>
      </c>
      <c r="D22" s="35">
        <f t="shared" si="0"/>
        <v>325686.81999999995</v>
      </c>
      <c r="E22" s="17">
        <v>1159.0150000000001</v>
      </c>
      <c r="F22" s="17">
        <v>191695.38</v>
      </c>
      <c r="G22" s="17">
        <v>76.581000000000003</v>
      </c>
      <c r="H22" s="17">
        <v>12570.78</v>
      </c>
      <c r="I22" s="17">
        <v>49.677</v>
      </c>
      <c r="J22" s="17">
        <v>4149.34</v>
      </c>
      <c r="K22" s="17">
        <v>127.999</v>
      </c>
      <c r="L22" s="17">
        <v>12949.93</v>
      </c>
    </row>
    <row r="23" spans="2:12" x14ac:dyDescent="0.2">
      <c r="B23" s="1" t="s">
        <v>139</v>
      </c>
      <c r="C23" s="21">
        <f t="shared" si="0"/>
        <v>1681.6090000000004</v>
      </c>
      <c r="D23" s="35">
        <f t="shared" si="0"/>
        <v>275019.69</v>
      </c>
      <c r="E23" s="17">
        <v>947.19600000000003</v>
      </c>
      <c r="F23" s="17">
        <v>156209.20000000001</v>
      </c>
      <c r="G23" s="17">
        <v>72.995000000000005</v>
      </c>
      <c r="H23" s="17">
        <v>12337.12</v>
      </c>
      <c r="I23" s="17">
        <v>40.286000000000001</v>
      </c>
      <c r="J23" s="17">
        <v>3333.1</v>
      </c>
      <c r="K23" s="17">
        <v>200.65800000000002</v>
      </c>
      <c r="L23" s="17">
        <v>21104.83</v>
      </c>
    </row>
    <row r="24" spans="2:12" x14ac:dyDescent="0.2">
      <c r="B24" s="1" t="s">
        <v>140</v>
      </c>
      <c r="C24" s="21">
        <f t="shared" si="0"/>
        <v>1474.913</v>
      </c>
      <c r="D24" s="35">
        <f t="shared" si="0"/>
        <v>237152.28999999998</v>
      </c>
      <c r="E24" s="17">
        <v>805.64599999999996</v>
      </c>
      <c r="F24" s="17">
        <v>134466.85999999999</v>
      </c>
      <c r="G24" s="17">
        <v>70.366</v>
      </c>
      <c r="H24" s="17">
        <v>11447.68</v>
      </c>
      <c r="I24" s="17">
        <v>55.988</v>
      </c>
      <c r="J24" s="17">
        <v>4440.41</v>
      </c>
      <c r="K24" s="17">
        <v>105.398</v>
      </c>
      <c r="L24" s="17">
        <v>10541.1</v>
      </c>
    </row>
    <row r="25" spans="2:12" x14ac:dyDescent="0.2">
      <c r="B25" s="3" t="s">
        <v>141</v>
      </c>
      <c r="C25" s="22">
        <f t="shared" si="0"/>
        <v>1441.0419999999997</v>
      </c>
      <c r="D25" s="32">
        <f t="shared" si="0"/>
        <v>226286.02000000005</v>
      </c>
      <c r="E25" s="32">
        <f t="shared" ref="E25:L25" si="1">SUM(E27:E39)</f>
        <v>835.50599999999986</v>
      </c>
      <c r="F25" s="32">
        <f t="shared" si="1"/>
        <v>137170.64000000001</v>
      </c>
      <c r="G25" s="32">
        <f t="shared" si="1"/>
        <v>61.847000000000008</v>
      </c>
      <c r="H25" s="32">
        <f t="shared" si="1"/>
        <v>10129.040000000001</v>
      </c>
      <c r="I25" s="32">
        <f t="shared" si="1"/>
        <v>47.068999999999996</v>
      </c>
      <c r="J25" s="32">
        <f t="shared" si="1"/>
        <v>4014.8600000000006</v>
      </c>
      <c r="K25" s="32">
        <f t="shared" si="1"/>
        <v>84.691000000000003</v>
      </c>
      <c r="L25" s="32">
        <f t="shared" si="1"/>
        <v>7788.54</v>
      </c>
    </row>
    <row r="26" spans="2:12" x14ac:dyDescent="0.2">
      <c r="C26" s="6"/>
      <c r="E26" s="32"/>
    </row>
    <row r="27" spans="2:12" x14ac:dyDescent="0.2">
      <c r="B27" s="1" t="s">
        <v>174</v>
      </c>
      <c r="C27" s="21">
        <f t="shared" ref="C27:D32" si="2">E27+G27+I27+K27+C58+E58+G58+I58+K58</f>
        <v>98.152000000000015</v>
      </c>
      <c r="D27" s="35">
        <f t="shared" si="2"/>
        <v>15699.250000000004</v>
      </c>
      <c r="E27" s="17">
        <v>50.692</v>
      </c>
      <c r="F27" s="17">
        <v>8265.27</v>
      </c>
      <c r="G27" s="17">
        <v>5.27</v>
      </c>
      <c r="H27" s="17">
        <v>827.37</v>
      </c>
      <c r="I27" s="17">
        <v>1.794</v>
      </c>
      <c r="J27" s="17">
        <v>165.82</v>
      </c>
      <c r="K27" s="17">
        <v>7.673</v>
      </c>
      <c r="L27" s="17">
        <v>1463.2</v>
      </c>
    </row>
    <row r="28" spans="2:12" x14ac:dyDescent="0.2">
      <c r="B28" s="1" t="s">
        <v>175</v>
      </c>
      <c r="C28" s="21">
        <f t="shared" si="2"/>
        <v>135.36499999999998</v>
      </c>
      <c r="D28" s="35">
        <f t="shared" si="2"/>
        <v>22006.93</v>
      </c>
      <c r="E28" s="17">
        <v>67.914000000000001</v>
      </c>
      <c r="F28" s="17">
        <v>11195.43</v>
      </c>
      <c r="G28" s="17">
        <v>5.4690000000000003</v>
      </c>
      <c r="H28" s="17">
        <v>866.85</v>
      </c>
      <c r="I28" s="17">
        <v>5.27</v>
      </c>
      <c r="J28" s="17">
        <v>690.09</v>
      </c>
      <c r="K28" s="17">
        <v>6.5350000000000001</v>
      </c>
      <c r="L28" s="17">
        <v>626.1</v>
      </c>
    </row>
    <row r="29" spans="2:12" x14ac:dyDescent="0.2">
      <c r="B29" s="1" t="s">
        <v>176</v>
      </c>
      <c r="C29" s="21">
        <f t="shared" si="2"/>
        <v>128.65799999999999</v>
      </c>
      <c r="D29" s="35">
        <f t="shared" si="2"/>
        <v>20763.22</v>
      </c>
      <c r="E29" s="17">
        <v>76.67</v>
      </c>
      <c r="F29" s="17">
        <v>13005.68</v>
      </c>
      <c r="G29" s="17">
        <v>5.46</v>
      </c>
      <c r="H29" s="17">
        <v>980</v>
      </c>
      <c r="I29" s="17">
        <v>3.778</v>
      </c>
      <c r="J29" s="17">
        <v>291.76</v>
      </c>
      <c r="K29" s="17">
        <v>13.584</v>
      </c>
      <c r="L29" s="17">
        <v>762</v>
      </c>
    </row>
    <row r="30" spans="2:12" x14ac:dyDescent="0.2">
      <c r="B30" s="1" t="s">
        <v>177</v>
      </c>
      <c r="C30" s="21">
        <f t="shared" si="2"/>
        <v>142.559</v>
      </c>
      <c r="D30" s="35">
        <f t="shared" si="2"/>
        <v>21695.149999999998</v>
      </c>
      <c r="E30" s="17">
        <v>91.260999999999996</v>
      </c>
      <c r="F30" s="17">
        <v>14949.38</v>
      </c>
      <c r="G30" s="17">
        <v>3.8239999999999998</v>
      </c>
      <c r="H30" s="17">
        <v>641.58000000000004</v>
      </c>
      <c r="I30" s="17">
        <v>7.0979999999999999</v>
      </c>
      <c r="J30" s="17">
        <v>481.12</v>
      </c>
      <c r="K30" s="17">
        <v>13.59</v>
      </c>
      <c r="L30" s="17">
        <v>1084.67</v>
      </c>
    </row>
    <row r="31" spans="2:12" x14ac:dyDescent="0.2">
      <c r="B31" s="1" t="s">
        <v>178</v>
      </c>
      <c r="C31" s="21">
        <f t="shared" si="2"/>
        <v>131.39600000000002</v>
      </c>
      <c r="D31" s="35">
        <f t="shared" si="2"/>
        <v>21230.18</v>
      </c>
      <c r="E31" s="17">
        <v>77.269000000000005</v>
      </c>
      <c r="F31" s="17">
        <v>12435.48</v>
      </c>
      <c r="G31" s="17">
        <v>6.6440000000000001</v>
      </c>
      <c r="H31" s="17">
        <v>1022.1</v>
      </c>
      <c r="I31" s="17">
        <v>2.6440000000000001</v>
      </c>
      <c r="J31" s="17">
        <v>204.4</v>
      </c>
      <c r="K31" s="17">
        <v>3.3769999999999998</v>
      </c>
      <c r="L31" s="17">
        <v>550.21</v>
      </c>
    </row>
    <row r="32" spans="2:12" x14ac:dyDescent="0.2">
      <c r="B32" s="1" t="s">
        <v>179</v>
      </c>
      <c r="C32" s="21">
        <f t="shared" si="2"/>
        <v>150.77100000000002</v>
      </c>
      <c r="D32" s="35">
        <f t="shared" si="2"/>
        <v>23194.6</v>
      </c>
      <c r="E32" s="17">
        <v>75.305000000000007</v>
      </c>
      <c r="F32" s="17">
        <v>12460.01</v>
      </c>
      <c r="G32" s="17">
        <v>5.5830000000000002</v>
      </c>
      <c r="H32" s="17">
        <v>885.58</v>
      </c>
      <c r="I32" s="17">
        <v>10.59</v>
      </c>
      <c r="J32" s="17">
        <v>752</v>
      </c>
      <c r="K32" s="17">
        <v>2.9820000000000002</v>
      </c>
      <c r="L32" s="17">
        <v>235.8</v>
      </c>
    </row>
    <row r="33" spans="2:12" x14ac:dyDescent="0.2">
      <c r="C33" s="6"/>
      <c r="E33" s="17"/>
      <c r="F33" s="17"/>
      <c r="G33" s="17"/>
      <c r="H33" s="17"/>
      <c r="I33" s="17"/>
      <c r="J33" s="17"/>
      <c r="K33" s="17"/>
      <c r="L33" s="17"/>
    </row>
    <row r="34" spans="2:12" x14ac:dyDescent="0.2">
      <c r="B34" s="1" t="s">
        <v>180</v>
      </c>
      <c r="C34" s="21">
        <f t="shared" ref="C34:D39" si="3">E34+G34+I34+K34+C65+E65+G65+I65+K65</f>
        <v>115.773</v>
      </c>
      <c r="D34" s="35">
        <f t="shared" si="3"/>
        <v>17608.219999999998</v>
      </c>
      <c r="E34" s="17">
        <v>80.475999999999999</v>
      </c>
      <c r="F34" s="17">
        <v>12893.75</v>
      </c>
      <c r="G34" s="17">
        <v>6.5510000000000002</v>
      </c>
      <c r="H34" s="17">
        <v>1233.5</v>
      </c>
      <c r="I34" s="17">
        <v>4.5449999999999999</v>
      </c>
      <c r="J34" s="17">
        <v>427.74</v>
      </c>
      <c r="K34" s="17">
        <v>5.5789999999999997</v>
      </c>
      <c r="L34" s="17">
        <v>598.79999999999995</v>
      </c>
    </row>
    <row r="35" spans="2:12" x14ac:dyDescent="0.2">
      <c r="B35" s="1" t="s">
        <v>181</v>
      </c>
      <c r="C35" s="21">
        <f t="shared" si="3"/>
        <v>98.884</v>
      </c>
      <c r="D35" s="35">
        <f t="shared" si="3"/>
        <v>15776.03</v>
      </c>
      <c r="E35" s="17">
        <v>61.625999999999998</v>
      </c>
      <c r="F35" s="17">
        <v>10109.27</v>
      </c>
      <c r="G35" s="17">
        <v>3.6880000000000002</v>
      </c>
      <c r="H35" s="17">
        <v>521.57000000000005</v>
      </c>
      <c r="I35" s="17">
        <v>3.577</v>
      </c>
      <c r="J35" s="17">
        <v>277.5</v>
      </c>
      <c r="K35" s="17">
        <v>5.0529999999999999</v>
      </c>
      <c r="L35" s="17">
        <v>474</v>
      </c>
    </row>
    <row r="36" spans="2:12" x14ac:dyDescent="0.2">
      <c r="B36" s="1" t="s">
        <v>182</v>
      </c>
      <c r="C36" s="21">
        <f t="shared" si="3"/>
        <v>120.13600000000001</v>
      </c>
      <c r="D36" s="35">
        <f t="shared" si="3"/>
        <v>23700.2</v>
      </c>
      <c r="E36" s="17">
        <v>59.612000000000002</v>
      </c>
      <c r="F36" s="17">
        <v>10061.799999999999</v>
      </c>
      <c r="G36" s="17">
        <v>6.1120000000000001</v>
      </c>
      <c r="H36" s="17">
        <v>1021.38</v>
      </c>
      <c r="I36" s="17">
        <v>2.605</v>
      </c>
      <c r="J36" s="17">
        <v>208.1</v>
      </c>
      <c r="K36" s="17">
        <v>4.8929999999999998</v>
      </c>
      <c r="L36" s="17">
        <v>542.54</v>
      </c>
    </row>
    <row r="37" spans="2:12" x14ac:dyDescent="0.2">
      <c r="B37" s="1" t="s">
        <v>183</v>
      </c>
      <c r="C37" s="21">
        <f t="shared" si="3"/>
        <v>81.376999999999995</v>
      </c>
      <c r="D37" s="35">
        <f t="shared" si="3"/>
        <v>12822.32</v>
      </c>
      <c r="E37" s="17">
        <v>57.162999999999997</v>
      </c>
      <c r="F37" s="17">
        <v>9440.89</v>
      </c>
      <c r="G37" s="17">
        <v>4.085</v>
      </c>
      <c r="H37" s="17">
        <v>685.84</v>
      </c>
      <c r="I37" s="17">
        <v>2.371</v>
      </c>
      <c r="J37" s="17">
        <v>201.5</v>
      </c>
      <c r="K37" s="17">
        <v>2.2759999999999998</v>
      </c>
      <c r="L37" s="17">
        <v>205</v>
      </c>
    </row>
    <row r="38" spans="2:12" x14ac:dyDescent="0.2">
      <c r="B38" s="1" t="s">
        <v>184</v>
      </c>
      <c r="C38" s="21">
        <f t="shared" si="3"/>
        <v>118.05899999999997</v>
      </c>
      <c r="D38" s="35">
        <f t="shared" si="3"/>
        <v>16578.510000000002</v>
      </c>
      <c r="E38" s="17">
        <v>73.058999999999997</v>
      </c>
      <c r="F38" s="17">
        <v>12035.93</v>
      </c>
      <c r="G38" s="17">
        <v>4.234</v>
      </c>
      <c r="H38" s="17">
        <v>712.77</v>
      </c>
      <c r="I38" s="17">
        <v>2.0859999999999999</v>
      </c>
      <c r="J38" s="17">
        <v>257.02999999999997</v>
      </c>
      <c r="K38" s="17">
        <v>15.484</v>
      </c>
      <c r="L38" s="17">
        <v>924.4</v>
      </c>
    </row>
    <row r="39" spans="2:12" x14ac:dyDescent="0.2">
      <c r="B39" s="1" t="s">
        <v>185</v>
      </c>
      <c r="C39" s="21">
        <f t="shared" si="3"/>
        <v>119.91200000000001</v>
      </c>
      <c r="D39" s="35">
        <f t="shared" si="3"/>
        <v>15211.41</v>
      </c>
      <c r="E39" s="17">
        <v>64.459000000000003</v>
      </c>
      <c r="F39" s="17">
        <v>10317.75</v>
      </c>
      <c r="G39" s="17">
        <v>4.9269999999999996</v>
      </c>
      <c r="H39" s="17">
        <v>730.5</v>
      </c>
      <c r="I39" s="17">
        <v>0.71099999999999997</v>
      </c>
      <c r="J39" s="17">
        <v>57.8</v>
      </c>
      <c r="K39" s="17">
        <v>3.665</v>
      </c>
      <c r="L39" s="17">
        <v>321.82</v>
      </c>
    </row>
    <row r="40" spans="2:12" ht="18" thickBot="1" x14ac:dyDescent="0.25">
      <c r="B40" s="4"/>
      <c r="C40" s="25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">
      <c r="C41" s="10" t="s">
        <v>186</v>
      </c>
      <c r="D41" s="7"/>
      <c r="E41" s="10" t="s">
        <v>187</v>
      </c>
      <c r="F41" s="7"/>
      <c r="G41" s="10" t="s">
        <v>188</v>
      </c>
      <c r="H41" s="7"/>
      <c r="I41" s="10" t="s">
        <v>189</v>
      </c>
      <c r="J41" s="7"/>
      <c r="K41" s="10" t="s">
        <v>190</v>
      </c>
      <c r="L41" s="7"/>
    </row>
    <row r="42" spans="2:12" x14ac:dyDescent="0.2">
      <c r="C42" s="6"/>
      <c r="D42" s="8" t="s">
        <v>159</v>
      </c>
      <c r="E42" s="6"/>
      <c r="F42" s="8" t="s">
        <v>159</v>
      </c>
      <c r="G42" s="6"/>
      <c r="H42" s="8" t="s">
        <v>159</v>
      </c>
      <c r="I42" s="6"/>
      <c r="J42" s="8" t="s">
        <v>169</v>
      </c>
      <c r="K42" s="6"/>
      <c r="L42" s="8" t="s">
        <v>169</v>
      </c>
    </row>
    <row r="43" spans="2:12" x14ac:dyDescent="0.2">
      <c r="B43" s="7"/>
      <c r="C43" s="12" t="s">
        <v>172</v>
      </c>
      <c r="D43" s="10" t="s">
        <v>160</v>
      </c>
      <c r="E43" s="12" t="s">
        <v>171</v>
      </c>
      <c r="F43" s="10" t="s">
        <v>160</v>
      </c>
      <c r="G43" s="12" t="s">
        <v>172</v>
      </c>
      <c r="H43" s="10" t="s">
        <v>160</v>
      </c>
      <c r="I43" s="12" t="s">
        <v>172</v>
      </c>
      <c r="J43" s="10" t="s">
        <v>173</v>
      </c>
      <c r="K43" s="12" t="s">
        <v>171</v>
      </c>
      <c r="L43" s="10" t="s">
        <v>173</v>
      </c>
    </row>
    <row r="44" spans="2:12" x14ac:dyDescent="0.2">
      <c r="C44" s="38" t="s">
        <v>129</v>
      </c>
      <c r="D44" s="31" t="s">
        <v>130</v>
      </c>
      <c r="E44" s="31" t="s">
        <v>129</v>
      </c>
      <c r="F44" s="31" t="s">
        <v>130</v>
      </c>
      <c r="G44" s="31" t="s">
        <v>129</v>
      </c>
      <c r="H44" s="31" t="s">
        <v>130</v>
      </c>
      <c r="I44" s="31" t="s">
        <v>129</v>
      </c>
      <c r="J44" s="31" t="s">
        <v>130</v>
      </c>
      <c r="K44" s="31" t="s">
        <v>129</v>
      </c>
      <c r="L44" s="31" t="s">
        <v>130</v>
      </c>
    </row>
    <row r="45" spans="2:12" x14ac:dyDescent="0.2">
      <c r="B45" s="1" t="s">
        <v>131</v>
      </c>
      <c r="C45" s="15">
        <v>123</v>
      </c>
      <c r="D45" s="17">
        <v>8129</v>
      </c>
      <c r="E45" s="17">
        <v>10</v>
      </c>
      <c r="F45" s="17">
        <v>858.8</v>
      </c>
      <c r="G45" s="17">
        <v>82.7</v>
      </c>
      <c r="H45" s="17">
        <v>8266.5</v>
      </c>
      <c r="I45" s="17">
        <v>134.5</v>
      </c>
      <c r="J45" s="17">
        <v>13156.5</v>
      </c>
      <c r="K45" s="17">
        <v>3.1</v>
      </c>
      <c r="L45" s="17">
        <v>238</v>
      </c>
    </row>
    <row r="46" spans="2:12" x14ac:dyDescent="0.2">
      <c r="B46" s="1" t="s">
        <v>132</v>
      </c>
      <c r="C46" s="15">
        <v>183</v>
      </c>
      <c r="D46" s="17">
        <v>17144</v>
      </c>
      <c r="E46" s="17">
        <v>26.5</v>
      </c>
      <c r="F46" s="17">
        <v>2036</v>
      </c>
      <c r="G46" s="17">
        <v>88</v>
      </c>
      <c r="H46" s="17">
        <v>11792</v>
      </c>
      <c r="I46" s="17">
        <v>162.9</v>
      </c>
      <c r="J46" s="17">
        <v>19838</v>
      </c>
      <c r="K46" s="19" t="s">
        <v>191</v>
      </c>
      <c r="L46" s="19" t="s">
        <v>191</v>
      </c>
    </row>
    <row r="47" spans="2:12" x14ac:dyDescent="0.2">
      <c r="B47" s="1" t="s">
        <v>133</v>
      </c>
      <c r="C47" s="15">
        <v>87.5</v>
      </c>
      <c r="D47" s="17">
        <v>7428</v>
      </c>
      <c r="E47" s="17">
        <v>28.7</v>
      </c>
      <c r="F47" s="17">
        <v>5126</v>
      </c>
      <c r="G47" s="17">
        <v>76.3</v>
      </c>
      <c r="H47" s="17">
        <v>10239</v>
      </c>
      <c r="I47" s="17">
        <v>137.4</v>
      </c>
      <c r="J47" s="17">
        <v>19538</v>
      </c>
      <c r="K47" s="19" t="s">
        <v>191</v>
      </c>
      <c r="L47" s="19" t="s">
        <v>191</v>
      </c>
    </row>
    <row r="48" spans="2:12" x14ac:dyDescent="0.2">
      <c r="B48" s="1" t="s">
        <v>134</v>
      </c>
      <c r="C48" s="15">
        <v>162</v>
      </c>
      <c r="D48" s="17">
        <v>25875</v>
      </c>
      <c r="E48" s="17">
        <v>32.299999999999997</v>
      </c>
      <c r="F48" s="17">
        <v>4652</v>
      </c>
      <c r="G48" s="17">
        <v>220.6</v>
      </c>
      <c r="H48" s="17">
        <v>52411</v>
      </c>
      <c r="I48" s="17">
        <v>126.7</v>
      </c>
      <c r="J48" s="17">
        <v>23773</v>
      </c>
      <c r="K48" s="17">
        <v>3</v>
      </c>
      <c r="L48" s="17">
        <v>468</v>
      </c>
    </row>
    <row r="49" spans="2:12" x14ac:dyDescent="0.2">
      <c r="C49" s="6"/>
    </row>
    <row r="50" spans="2:12" x14ac:dyDescent="0.2">
      <c r="B50" s="1" t="s">
        <v>135</v>
      </c>
      <c r="C50" s="15">
        <v>122.383</v>
      </c>
      <c r="D50" s="17">
        <v>18369.72</v>
      </c>
      <c r="E50" s="17">
        <v>43.298999999999999</v>
      </c>
      <c r="F50" s="17">
        <v>7047.59</v>
      </c>
      <c r="G50" s="17">
        <v>256.899</v>
      </c>
      <c r="H50" s="17">
        <v>58373.81</v>
      </c>
      <c r="I50" s="17">
        <v>141.27099999999999</v>
      </c>
      <c r="J50" s="17">
        <v>34279.089999999997</v>
      </c>
      <c r="K50" s="17">
        <v>0.59899999999999998</v>
      </c>
      <c r="L50" s="17">
        <v>88.87</v>
      </c>
    </row>
    <row r="51" spans="2:12" x14ac:dyDescent="0.2">
      <c r="B51" s="1" t="s">
        <v>136</v>
      </c>
      <c r="C51" s="15">
        <v>137.45699999999999</v>
      </c>
      <c r="D51" s="17">
        <v>16359.4</v>
      </c>
      <c r="E51" s="17">
        <v>13.031000000000001</v>
      </c>
      <c r="F51" s="17">
        <v>2609.62</v>
      </c>
      <c r="G51" s="17">
        <v>147.358</v>
      </c>
      <c r="H51" s="17">
        <v>24683.63</v>
      </c>
      <c r="I51" s="17">
        <v>142.273</v>
      </c>
      <c r="J51" s="17">
        <v>33936.415000000001</v>
      </c>
      <c r="K51" s="17">
        <v>1.4189999999999998</v>
      </c>
      <c r="L51" s="17">
        <v>227.10199999999998</v>
      </c>
    </row>
    <row r="52" spans="2:12" x14ac:dyDescent="0.2">
      <c r="B52" s="1" t="s">
        <v>137</v>
      </c>
      <c r="C52" s="15">
        <v>93.596699999999998</v>
      </c>
      <c r="D52" s="17">
        <v>12136.09</v>
      </c>
      <c r="E52" s="17">
        <v>22.751999999999999</v>
      </c>
      <c r="F52" s="17">
        <v>1773.25</v>
      </c>
      <c r="G52" s="17">
        <v>266.64</v>
      </c>
      <c r="H52" s="17">
        <v>72850.75</v>
      </c>
      <c r="I52" s="17">
        <v>129.96</v>
      </c>
      <c r="J52" s="17">
        <v>35863.57</v>
      </c>
      <c r="K52" s="17">
        <v>31.353999999999999</v>
      </c>
      <c r="L52" s="17">
        <v>7167.51</v>
      </c>
    </row>
    <row r="53" spans="2:12" x14ac:dyDescent="0.2">
      <c r="B53" s="1" t="s">
        <v>138</v>
      </c>
      <c r="C53" s="15">
        <v>137.73400000000001</v>
      </c>
      <c r="D53" s="17">
        <v>14676.5</v>
      </c>
      <c r="E53" s="17">
        <v>19.797999999999998</v>
      </c>
      <c r="F53" s="17">
        <v>2822.8</v>
      </c>
      <c r="G53" s="17">
        <v>202.91200000000001</v>
      </c>
      <c r="H53" s="17">
        <v>36287.22</v>
      </c>
      <c r="I53" s="17">
        <v>239.2</v>
      </c>
      <c r="J53" s="17">
        <v>48598.5</v>
      </c>
      <c r="K53" s="17">
        <v>14.839</v>
      </c>
      <c r="L53" s="17">
        <v>1936.37</v>
      </c>
    </row>
    <row r="54" spans="2:12" x14ac:dyDescent="0.2">
      <c r="B54" s="1" t="s">
        <v>139</v>
      </c>
      <c r="C54" s="15">
        <v>108.712</v>
      </c>
      <c r="D54" s="17">
        <v>11590.34</v>
      </c>
      <c r="E54" s="17">
        <v>15.97</v>
      </c>
      <c r="F54" s="17">
        <v>2731.21</v>
      </c>
      <c r="G54" s="17">
        <v>142.86599999999999</v>
      </c>
      <c r="H54" s="17">
        <v>29561.4</v>
      </c>
      <c r="I54" s="17">
        <v>151.93899999999999</v>
      </c>
      <c r="J54" s="17">
        <v>37986.160000000003</v>
      </c>
      <c r="K54" s="17">
        <v>0.98699999999999999</v>
      </c>
      <c r="L54" s="17">
        <v>166.33</v>
      </c>
    </row>
    <row r="55" spans="2:12" x14ac:dyDescent="0.2">
      <c r="B55" s="1" t="s">
        <v>140</v>
      </c>
      <c r="C55" s="15">
        <v>158.29400000000001</v>
      </c>
      <c r="D55" s="17">
        <v>15255.8</v>
      </c>
      <c r="E55" s="17">
        <v>28.608999999999998</v>
      </c>
      <c r="F55" s="17">
        <v>3531.22</v>
      </c>
      <c r="G55" s="17">
        <v>141.81</v>
      </c>
      <c r="H55" s="17">
        <v>33389.22</v>
      </c>
      <c r="I55" s="17">
        <v>107.488</v>
      </c>
      <c r="J55" s="17">
        <v>23837.84</v>
      </c>
      <c r="K55" s="17">
        <v>1.3139999999999998</v>
      </c>
      <c r="L55" s="17">
        <v>242.16</v>
      </c>
    </row>
    <row r="56" spans="2:12" x14ac:dyDescent="0.2">
      <c r="B56" s="3" t="s">
        <v>141</v>
      </c>
      <c r="C56" s="22">
        <f t="shared" ref="C56:L56" si="4">SUM(C58:C70)</f>
        <v>170.26300000000003</v>
      </c>
      <c r="D56" s="32">
        <f t="shared" si="4"/>
        <v>16268.660000000002</v>
      </c>
      <c r="E56" s="32">
        <f t="shared" si="4"/>
        <v>20.353000000000002</v>
      </c>
      <c r="F56" s="32">
        <f t="shared" si="4"/>
        <v>3019.79</v>
      </c>
      <c r="G56" s="32">
        <f t="shared" si="4"/>
        <v>94.144999999999996</v>
      </c>
      <c r="H56" s="32">
        <f t="shared" si="4"/>
        <v>21588.079999999998</v>
      </c>
      <c r="I56" s="32">
        <f t="shared" si="4"/>
        <v>121.252</v>
      </c>
      <c r="J56" s="32">
        <f t="shared" si="4"/>
        <v>25282.98</v>
      </c>
      <c r="K56" s="32">
        <f t="shared" si="4"/>
        <v>5.9159999999999995</v>
      </c>
      <c r="L56" s="32">
        <f t="shared" si="4"/>
        <v>1023.4300000000001</v>
      </c>
    </row>
    <row r="57" spans="2:12" x14ac:dyDescent="0.2">
      <c r="C57" s="6"/>
    </row>
    <row r="58" spans="2:12" x14ac:dyDescent="0.2">
      <c r="B58" s="1" t="s">
        <v>174</v>
      </c>
      <c r="C58" s="15">
        <v>13.36</v>
      </c>
      <c r="D58" s="17">
        <v>1401.03</v>
      </c>
      <c r="E58" s="17">
        <v>0.13200000000000001</v>
      </c>
      <c r="F58" s="17">
        <v>7.5</v>
      </c>
      <c r="G58" s="17">
        <v>10.388</v>
      </c>
      <c r="H58" s="17">
        <v>2158.6</v>
      </c>
      <c r="I58" s="17">
        <v>8.843</v>
      </c>
      <c r="J58" s="17">
        <v>1410.46</v>
      </c>
      <c r="K58" s="19" t="s">
        <v>191</v>
      </c>
      <c r="L58" s="19" t="s">
        <v>191</v>
      </c>
    </row>
    <row r="59" spans="2:12" x14ac:dyDescent="0.2">
      <c r="B59" s="1" t="s">
        <v>175</v>
      </c>
      <c r="C59" s="15">
        <v>18.821000000000002</v>
      </c>
      <c r="D59" s="17">
        <v>2329.0700000000002</v>
      </c>
      <c r="E59" s="17">
        <v>0.41899999999999998</v>
      </c>
      <c r="F59" s="17">
        <v>81.3</v>
      </c>
      <c r="G59" s="17">
        <v>16.273</v>
      </c>
      <c r="H59" s="17">
        <v>2682.5</v>
      </c>
      <c r="I59" s="17">
        <v>14.664</v>
      </c>
      <c r="J59" s="17">
        <v>3535.59</v>
      </c>
      <c r="K59" s="19" t="s">
        <v>191</v>
      </c>
      <c r="L59" s="19" t="s">
        <v>191</v>
      </c>
    </row>
    <row r="60" spans="2:12" x14ac:dyDescent="0.2">
      <c r="B60" s="1" t="s">
        <v>176</v>
      </c>
      <c r="C60" s="15">
        <v>5.8360000000000003</v>
      </c>
      <c r="D60" s="17">
        <v>821.6</v>
      </c>
      <c r="E60" s="17">
        <v>0.23100000000000001</v>
      </c>
      <c r="F60" s="17">
        <v>41.58</v>
      </c>
      <c r="G60" s="17">
        <v>11.497</v>
      </c>
      <c r="H60" s="17">
        <v>2038.85</v>
      </c>
      <c r="I60" s="17">
        <v>11.602</v>
      </c>
      <c r="J60" s="17">
        <v>2821.75</v>
      </c>
      <c r="K60" s="19" t="s">
        <v>191</v>
      </c>
      <c r="L60" s="19" t="s">
        <v>191</v>
      </c>
    </row>
    <row r="61" spans="2:12" x14ac:dyDescent="0.2">
      <c r="B61" s="1" t="s">
        <v>177</v>
      </c>
      <c r="C61" s="15">
        <v>8.3620000000000001</v>
      </c>
      <c r="D61" s="17">
        <v>980.27</v>
      </c>
      <c r="E61" s="17">
        <v>1.077</v>
      </c>
      <c r="F61" s="17">
        <v>79.44</v>
      </c>
      <c r="G61" s="17">
        <v>13.178000000000001</v>
      </c>
      <c r="H61" s="17">
        <v>2491.67</v>
      </c>
      <c r="I61" s="17">
        <v>3.3109999999999999</v>
      </c>
      <c r="J61" s="17">
        <v>797.2</v>
      </c>
      <c r="K61" s="17">
        <v>0.85799999999999998</v>
      </c>
      <c r="L61" s="17">
        <v>189.82</v>
      </c>
    </row>
    <row r="62" spans="2:12" x14ac:dyDescent="0.2">
      <c r="B62" s="1" t="s">
        <v>178</v>
      </c>
      <c r="C62" s="15">
        <v>19.170000000000002</v>
      </c>
      <c r="D62" s="17">
        <v>1403.1</v>
      </c>
      <c r="E62" s="17">
        <v>0.79300000000000004</v>
      </c>
      <c r="F62" s="17">
        <v>76.75</v>
      </c>
      <c r="G62" s="17">
        <v>4.07</v>
      </c>
      <c r="H62" s="17">
        <v>826.88</v>
      </c>
      <c r="I62" s="17">
        <v>12.371</v>
      </c>
      <c r="J62" s="17">
        <v>3877.65</v>
      </c>
      <c r="K62" s="17">
        <v>5.0579999999999998</v>
      </c>
      <c r="L62" s="17">
        <v>833.61</v>
      </c>
    </row>
    <row r="63" spans="2:12" x14ac:dyDescent="0.2">
      <c r="B63" s="1" t="s">
        <v>179</v>
      </c>
      <c r="C63" s="15">
        <v>33.203000000000003</v>
      </c>
      <c r="D63" s="17">
        <v>3013.79</v>
      </c>
      <c r="E63" s="17">
        <v>0.39500000000000002</v>
      </c>
      <c r="F63" s="17">
        <v>113</v>
      </c>
      <c r="G63" s="17">
        <v>5.1130000000000004</v>
      </c>
      <c r="H63" s="17">
        <v>957.42</v>
      </c>
      <c r="I63" s="17">
        <v>17.600000000000001</v>
      </c>
      <c r="J63" s="17">
        <v>4777</v>
      </c>
      <c r="K63" s="19" t="s">
        <v>191</v>
      </c>
      <c r="L63" s="19" t="s">
        <v>191</v>
      </c>
    </row>
    <row r="64" spans="2:12" x14ac:dyDescent="0.2">
      <c r="C64" s="15"/>
      <c r="D64" s="17"/>
      <c r="E64" s="17"/>
      <c r="F64" s="17"/>
      <c r="G64" s="17"/>
      <c r="H64" s="17"/>
      <c r="I64" s="17"/>
      <c r="J64" s="17"/>
      <c r="K64" s="17"/>
      <c r="L64" s="17"/>
    </row>
    <row r="65" spans="1:12" x14ac:dyDescent="0.2">
      <c r="B65" s="1" t="s">
        <v>180</v>
      </c>
      <c r="C65" s="15">
        <v>6.827</v>
      </c>
      <c r="D65" s="17">
        <v>943.6</v>
      </c>
      <c r="E65" s="17">
        <v>2.7530000000000001</v>
      </c>
      <c r="F65" s="17">
        <v>243.05</v>
      </c>
      <c r="G65" s="17">
        <v>0.90700000000000003</v>
      </c>
      <c r="H65" s="17">
        <v>122</v>
      </c>
      <c r="I65" s="17">
        <v>8.1349999999999998</v>
      </c>
      <c r="J65" s="17">
        <v>1145.78</v>
      </c>
      <c r="K65" s="19" t="s">
        <v>191</v>
      </c>
      <c r="L65" s="19" t="s">
        <v>191</v>
      </c>
    </row>
    <row r="66" spans="1:12" x14ac:dyDescent="0.2">
      <c r="B66" s="1" t="s">
        <v>181</v>
      </c>
      <c r="C66" s="15">
        <v>10.271000000000001</v>
      </c>
      <c r="D66" s="17">
        <v>1064.5999999999999</v>
      </c>
      <c r="E66" s="17">
        <v>0.316</v>
      </c>
      <c r="F66" s="17">
        <v>22.43</v>
      </c>
      <c r="G66" s="17">
        <v>7.3579999999999997</v>
      </c>
      <c r="H66" s="17">
        <v>1469.19</v>
      </c>
      <c r="I66" s="17">
        <v>6.9950000000000001</v>
      </c>
      <c r="J66" s="17">
        <v>1837.47</v>
      </c>
      <c r="K66" s="19" t="s">
        <v>191</v>
      </c>
      <c r="L66" s="19" t="s">
        <v>191</v>
      </c>
    </row>
    <row r="67" spans="1:12" x14ac:dyDescent="0.2">
      <c r="B67" s="1" t="s">
        <v>182</v>
      </c>
      <c r="C67" s="15">
        <v>10.553000000000001</v>
      </c>
      <c r="D67" s="17">
        <v>982.51</v>
      </c>
      <c r="E67" s="17">
        <v>9.1349999999999998</v>
      </c>
      <c r="F67" s="17">
        <v>1438.44</v>
      </c>
      <c r="G67" s="17">
        <v>18.986999999999998</v>
      </c>
      <c r="H67" s="17">
        <v>7862.36</v>
      </c>
      <c r="I67" s="17">
        <v>8.2390000000000008</v>
      </c>
      <c r="J67" s="17">
        <v>1583.07</v>
      </c>
      <c r="K67" s="19" t="s">
        <v>191</v>
      </c>
      <c r="L67" s="19" t="s">
        <v>191</v>
      </c>
    </row>
    <row r="68" spans="1:12" x14ac:dyDescent="0.2">
      <c r="B68" s="1" t="s">
        <v>183</v>
      </c>
      <c r="C68" s="15">
        <v>7.5529999999999999</v>
      </c>
      <c r="D68" s="17">
        <v>721.82</v>
      </c>
      <c r="E68" s="17">
        <v>2.6890000000000001</v>
      </c>
      <c r="F68" s="17">
        <v>669.06</v>
      </c>
      <c r="G68" s="17">
        <v>0.86499999999999999</v>
      </c>
      <c r="H68" s="17">
        <v>170</v>
      </c>
      <c r="I68" s="17">
        <v>4.375</v>
      </c>
      <c r="J68" s="17">
        <v>728.21</v>
      </c>
      <c r="K68" s="19" t="s">
        <v>191</v>
      </c>
      <c r="L68" s="19" t="s">
        <v>191</v>
      </c>
    </row>
    <row r="69" spans="1:12" x14ac:dyDescent="0.2">
      <c r="B69" s="1" t="s">
        <v>184</v>
      </c>
      <c r="C69" s="15">
        <v>7.8890000000000002</v>
      </c>
      <c r="D69" s="17">
        <v>893.77</v>
      </c>
      <c r="E69" s="17">
        <v>0.11799999999999999</v>
      </c>
      <c r="F69" s="17">
        <v>40</v>
      </c>
      <c r="G69" s="17">
        <v>3.0649999999999999</v>
      </c>
      <c r="H69" s="17">
        <v>458.94</v>
      </c>
      <c r="I69" s="17">
        <v>12.124000000000001</v>
      </c>
      <c r="J69" s="17">
        <v>1255.67</v>
      </c>
      <c r="K69" s="19" t="s">
        <v>191</v>
      </c>
      <c r="L69" s="19" t="s">
        <v>191</v>
      </c>
    </row>
    <row r="70" spans="1:12" x14ac:dyDescent="0.2">
      <c r="B70" s="1" t="s">
        <v>185</v>
      </c>
      <c r="C70" s="15">
        <v>28.417999999999999</v>
      </c>
      <c r="D70" s="17">
        <v>1713.5</v>
      </c>
      <c r="E70" s="17">
        <v>2.2949999999999999</v>
      </c>
      <c r="F70" s="17">
        <v>207.24</v>
      </c>
      <c r="G70" s="17">
        <v>2.444</v>
      </c>
      <c r="H70" s="17">
        <v>349.67</v>
      </c>
      <c r="I70" s="17">
        <v>12.993</v>
      </c>
      <c r="J70" s="17">
        <v>1513.13</v>
      </c>
      <c r="K70" s="19" t="s">
        <v>191</v>
      </c>
      <c r="L70" s="19" t="s">
        <v>191</v>
      </c>
    </row>
    <row r="71" spans="1:12" ht="18" thickBot="1" x14ac:dyDescent="0.25">
      <c r="B71" s="4"/>
      <c r="C71" s="25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161</v>
      </c>
    </row>
    <row r="73" spans="1:12" x14ac:dyDescent="0.2">
      <c r="A73" s="1"/>
    </row>
  </sheetData>
  <phoneticPr fontId="2"/>
  <pageMargins left="0.32" right="0.51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H28" sqref="H28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14.625" style="2" customWidth="1"/>
    <col min="4" max="4" width="13.375" style="2"/>
    <col min="5" max="5" width="14.625" style="2" customWidth="1"/>
    <col min="6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59" width="14.625" style="2" customWidth="1"/>
    <col min="260" max="260" width="13.375" style="2"/>
    <col min="261" max="261" width="14.625" style="2" customWidth="1"/>
    <col min="262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5" width="14.625" style="2" customWidth="1"/>
    <col min="516" max="516" width="13.375" style="2"/>
    <col min="517" max="517" width="14.625" style="2" customWidth="1"/>
    <col min="518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1" width="14.625" style="2" customWidth="1"/>
    <col min="772" max="772" width="13.375" style="2"/>
    <col min="773" max="773" width="14.625" style="2" customWidth="1"/>
    <col min="774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7" width="14.625" style="2" customWidth="1"/>
    <col min="1028" max="1028" width="13.375" style="2"/>
    <col min="1029" max="1029" width="14.625" style="2" customWidth="1"/>
    <col min="1030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3" width="14.625" style="2" customWidth="1"/>
    <col min="1284" max="1284" width="13.375" style="2"/>
    <col min="1285" max="1285" width="14.625" style="2" customWidth="1"/>
    <col min="1286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39" width="14.625" style="2" customWidth="1"/>
    <col min="1540" max="1540" width="13.375" style="2"/>
    <col min="1541" max="1541" width="14.625" style="2" customWidth="1"/>
    <col min="1542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5" width="14.625" style="2" customWidth="1"/>
    <col min="1796" max="1796" width="13.375" style="2"/>
    <col min="1797" max="1797" width="14.625" style="2" customWidth="1"/>
    <col min="1798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1" width="14.625" style="2" customWidth="1"/>
    <col min="2052" max="2052" width="13.375" style="2"/>
    <col min="2053" max="2053" width="14.625" style="2" customWidth="1"/>
    <col min="2054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7" width="14.625" style="2" customWidth="1"/>
    <col min="2308" max="2308" width="13.375" style="2"/>
    <col min="2309" max="2309" width="14.625" style="2" customWidth="1"/>
    <col min="2310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3" width="14.625" style="2" customWidth="1"/>
    <col min="2564" max="2564" width="13.375" style="2"/>
    <col min="2565" max="2565" width="14.625" style="2" customWidth="1"/>
    <col min="2566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19" width="14.625" style="2" customWidth="1"/>
    <col min="2820" max="2820" width="13.375" style="2"/>
    <col min="2821" max="2821" width="14.625" style="2" customWidth="1"/>
    <col min="2822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5" width="14.625" style="2" customWidth="1"/>
    <col min="3076" max="3076" width="13.375" style="2"/>
    <col min="3077" max="3077" width="14.625" style="2" customWidth="1"/>
    <col min="3078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1" width="14.625" style="2" customWidth="1"/>
    <col min="3332" max="3332" width="13.375" style="2"/>
    <col min="3333" max="3333" width="14.625" style="2" customWidth="1"/>
    <col min="3334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7" width="14.625" style="2" customWidth="1"/>
    <col min="3588" max="3588" width="13.375" style="2"/>
    <col min="3589" max="3589" width="14.625" style="2" customWidth="1"/>
    <col min="3590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3" width="14.625" style="2" customWidth="1"/>
    <col min="3844" max="3844" width="13.375" style="2"/>
    <col min="3845" max="3845" width="14.625" style="2" customWidth="1"/>
    <col min="3846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099" width="14.625" style="2" customWidth="1"/>
    <col min="4100" max="4100" width="13.375" style="2"/>
    <col min="4101" max="4101" width="14.625" style="2" customWidth="1"/>
    <col min="4102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5" width="14.625" style="2" customWidth="1"/>
    <col min="4356" max="4356" width="13.375" style="2"/>
    <col min="4357" max="4357" width="14.625" style="2" customWidth="1"/>
    <col min="4358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1" width="14.625" style="2" customWidth="1"/>
    <col min="4612" max="4612" width="13.375" style="2"/>
    <col min="4613" max="4613" width="14.625" style="2" customWidth="1"/>
    <col min="4614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7" width="14.625" style="2" customWidth="1"/>
    <col min="4868" max="4868" width="13.375" style="2"/>
    <col min="4869" max="4869" width="14.625" style="2" customWidth="1"/>
    <col min="4870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3" width="14.625" style="2" customWidth="1"/>
    <col min="5124" max="5124" width="13.375" style="2"/>
    <col min="5125" max="5125" width="14.625" style="2" customWidth="1"/>
    <col min="5126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79" width="14.625" style="2" customWidth="1"/>
    <col min="5380" max="5380" width="13.375" style="2"/>
    <col min="5381" max="5381" width="14.625" style="2" customWidth="1"/>
    <col min="5382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5" width="14.625" style="2" customWidth="1"/>
    <col min="5636" max="5636" width="13.375" style="2"/>
    <col min="5637" max="5637" width="14.625" style="2" customWidth="1"/>
    <col min="5638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1" width="14.625" style="2" customWidth="1"/>
    <col min="5892" max="5892" width="13.375" style="2"/>
    <col min="5893" max="5893" width="14.625" style="2" customWidth="1"/>
    <col min="5894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7" width="14.625" style="2" customWidth="1"/>
    <col min="6148" max="6148" width="13.375" style="2"/>
    <col min="6149" max="6149" width="14.625" style="2" customWidth="1"/>
    <col min="6150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3" width="14.625" style="2" customWidth="1"/>
    <col min="6404" max="6404" width="13.375" style="2"/>
    <col min="6405" max="6405" width="14.625" style="2" customWidth="1"/>
    <col min="6406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59" width="14.625" style="2" customWidth="1"/>
    <col min="6660" max="6660" width="13.375" style="2"/>
    <col min="6661" max="6661" width="14.625" style="2" customWidth="1"/>
    <col min="6662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5" width="14.625" style="2" customWidth="1"/>
    <col min="6916" max="6916" width="13.375" style="2"/>
    <col min="6917" max="6917" width="14.625" style="2" customWidth="1"/>
    <col min="6918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1" width="14.625" style="2" customWidth="1"/>
    <col min="7172" max="7172" width="13.375" style="2"/>
    <col min="7173" max="7173" width="14.625" style="2" customWidth="1"/>
    <col min="7174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7" width="14.625" style="2" customWidth="1"/>
    <col min="7428" max="7428" width="13.375" style="2"/>
    <col min="7429" max="7429" width="14.625" style="2" customWidth="1"/>
    <col min="7430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3" width="14.625" style="2" customWidth="1"/>
    <col min="7684" max="7684" width="13.375" style="2"/>
    <col min="7685" max="7685" width="14.625" style="2" customWidth="1"/>
    <col min="7686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39" width="14.625" style="2" customWidth="1"/>
    <col min="7940" max="7940" width="13.375" style="2"/>
    <col min="7941" max="7941" width="14.625" style="2" customWidth="1"/>
    <col min="7942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5" width="14.625" style="2" customWidth="1"/>
    <col min="8196" max="8196" width="13.375" style="2"/>
    <col min="8197" max="8197" width="14.625" style="2" customWidth="1"/>
    <col min="8198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1" width="14.625" style="2" customWidth="1"/>
    <col min="8452" max="8452" width="13.375" style="2"/>
    <col min="8453" max="8453" width="14.625" style="2" customWidth="1"/>
    <col min="8454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7" width="14.625" style="2" customWidth="1"/>
    <col min="8708" max="8708" width="13.375" style="2"/>
    <col min="8709" max="8709" width="14.625" style="2" customWidth="1"/>
    <col min="8710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3" width="14.625" style="2" customWidth="1"/>
    <col min="8964" max="8964" width="13.375" style="2"/>
    <col min="8965" max="8965" width="14.625" style="2" customWidth="1"/>
    <col min="8966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19" width="14.625" style="2" customWidth="1"/>
    <col min="9220" max="9220" width="13.375" style="2"/>
    <col min="9221" max="9221" width="14.625" style="2" customWidth="1"/>
    <col min="9222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5" width="14.625" style="2" customWidth="1"/>
    <col min="9476" max="9476" width="13.375" style="2"/>
    <col min="9477" max="9477" width="14.625" style="2" customWidth="1"/>
    <col min="9478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1" width="14.625" style="2" customWidth="1"/>
    <col min="9732" max="9732" width="13.375" style="2"/>
    <col min="9733" max="9733" width="14.625" style="2" customWidth="1"/>
    <col min="9734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7" width="14.625" style="2" customWidth="1"/>
    <col min="9988" max="9988" width="13.375" style="2"/>
    <col min="9989" max="9989" width="14.625" style="2" customWidth="1"/>
    <col min="9990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4" spans="1:9" x14ac:dyDescent="0.2">
      <c r="A4" s="32"/>
      <c r="D4" s="32"/>
    </row>
    <row r="5" spans="1:9" x14ac:dyDescent="0.2">
      <c r="A5" s="32"/>
      <c r="D5" s="32"/>
    </row>
    <row r="6" spans="1:9" x14ac:dyDescent="0.2">
      <c r="A6" s="32"/>
      <c r="E6" s="3" t="s">
        <v>117</v>
      </c>
    </row>
    <row r="7" spans="1:9" x14ac:dyDescent="0.2">
      <c r="A7" s="32"/>
      <c r="C7" s="1" t="s">
        <v>162</v>
      </c>
    </row>
    <row r="8" spans="1:9" x14ac:dyDescent="0.2">
      <c r="A8" s="32"/>
      <c r="C8" s="3" t="s">
        <v>192</v>
      </c>
    </row>
    <row r="9" spans="1:9" ht="18" thickBot="1" x14ac:dyDescent="0.25">
      <c r="A9" s="32"/>
      <c r="B9" s="33"/>
      <c r="C9" s="4"/>
      <c r="D9" s="4"/>
      <c r="E9" s="4"/>
      <c r="F9" s="4"/>
      <c r="G9" s="4"/>
      <c r="H9" s="4"/>
      <c r="I9" s="4"/>
    </row>
    <row r="10" spans="1:9" x14ac:dyDescent="0.2">
      <c r="C10" s="11"/>
      <c r="D10" s="36" t="s">
        <v>193</v>
      </c>
      <c r="E10" s="7"/>
      <c r="F10" s="10" t="s">
        <v>194</v>
      </c>
      <c r="G10" s="7"/>
      <c r="H10" s="10" t="s">
        <v>195</v>
      </c>
      <c r="I10" s="7"/>
    </row>
    <row r="11" spans="1:9" x14ac:dyDescent="0.2">
      <c r="C11" s="6"/>
      <c r="D11" s="6"/>
      <c r="E11" s="9" t="s">
        <v>196</v>
      </c>
      <c r="F11" s="6"/>
      <c r="G11" s="9" t="s">
        <v>196</v>
      </c>
      <c r="H11" s="6"/>
      <c r="I11" s="9" t="s">
        <v>196</v>
      </c>
    </row>
    <row r="12" spans="1:9" x14ac:dyDescent="0.2">
      <c r="B12" s="7"/>
      <c r="C12" s="12" t="s">
        <v>197</v>
      </c>
      <c r="D12" s="12" t="s">
        <v>170</v>
      </c>
      <c r="E12" s="12" t="s">
        <v>198</v>
      </c>
      <c r="F12" s="12" t="s">
        <v>170</v>
      </c>
      <c r="G12" s="12" t="s">
        <v>198</v>
      </c>
      <c r="H12" s="12" t="s">
        <v>170</v>
      </c>
      <c r="I12" s="12" t="s">
        <v>198</v>
      </c>
    </row>
    <row r="13" spans="1:9" x14ac:dyDescent="0.2">
      <c r="C13" s="38" t="s">
        <v>128</v>
      </c>
      <c r="D13" s="31" t="s">
        <v>129</v>
      </c>
      <c r="E13" s="31" t="s">
        <v>130</v>
      </c>
      <c r="F13" s="31" t="s">
        <v>129</v>
      </c>
      <c r="G13" s="31" t="s">
        <v>130</v>
      </c>
      <c r="H13" s="31" t="s">
        <v>129</v>
      </c>
      <c r="I13" s="31" t="s">
        <v>130</v>
      </c>
    </row>
    <row r="14" spans="1:9" x14ac:dyDescent="0.2">
      <c r="B14" s="1" t="s">
        <v>131</v>
      </c>
      <c r="C14" s="15">
        <v>12884</v>
      </c>
      <c r="D14" s="35">
        <f>F14+H14+C45+E45+G45+I45-1</f>
        <v>1719</v>
      </c>
      <c r="E14" s="35">
        <f>G14+I14+F45+H45+J45+D45</f>
        <v>136865</v>
      </c>
      <c r="F14" s="17">
        <v>635</v>
      </c>
      <c r="G14" s="17">
        <v>50574</v>
      </c>
      <c r="H14" s="17">
        <v>35</v>
      </c>
      <c r="I14" s="17">
        <v>5196</v>
      </c>
    </row>
    <row r="15" spans="1:9" x14ac:dyDescent="0.2">
      <c r="B15" s="1" t="s">
        <v>132</v>
      </c>
      <c r="C15" s="15">
        <v>12479</v>
      </c>
      <c r="D15" s="35">
        <f>F15+H15+C46+E46+G46+I46</f>
        <v>1907</v>
      </c>
      <c r="E15" s="35">
        <f>G15+I15+F46+H46+J46+D46-7</f>
        <v>193632</v>
      </c>
      <c r="F15" s="17">
        <v>668</v>
      </c>
      <c r="G15" s="17">
        <v>71136</v>
      </c>
      <c r="H15" s="17">
        <v>15</v>
      </c>
      <c r="I15" s="17">
        <v>2569</v>
      </c>
    </row>
    <row r="16" spans="1:9" x14ac:dyDescent="0.2">
      <c r="B16" s="1" t="s">
        <v>199</v>
      </c>
      <c r="C16" s="15">
        <v>8139</v>
      </c>
      <c r="D16" s="35">
        <f>F16+H16+C47+E47+G47+I47+1</f>
        <v>1429</v>
      </c>
      <c r="E16" s="35">
        <f>G16+I16+F47+H47+J47+D47</f>
        <v>157788.9</v>
      </c>
      <c r="F16" s="17">
        <v>472</v>
      </c>
      <c r="G16" s="17">
        <v>53089.9</v>
      </c>
      <c r="H16" s="17">
        <v>42</v>
      </c>
      <c r="I16" s="17">
        <v>6476</v>
      </c>
    </row>
    <row r="17" spans="2:9" x14ac:dyDescent="0.2">
      <c r="B17" s="1" t="s">
        <v>134</v>
      </c>
      <c r="C17" s="15">
        <v>9836</v>
      </c>
      <c r="D17" s="35">
        <f>F17+H17+C48+E48+G48+I48</f>
        <v>2432</v>
      </c>
      <c r="E17" s="35">
        <f>G17+I17+F48+H48+J48+D48</f>
        <v>379276</v>
      </c>
      <c r="F17" s="17">
        <v>669</v>
      </c>
      <c r="G17" s="17">
        <v>91319</v>
      </c>
      <c r="H17" s="17">
        <v>275</v>
      </c>
      <c r="I17" s="17">
        <v>56963</v>
      </c>
    </row>
    <row r="18" spans="2:9" x14ac:dyDescent="0.2">
      <c r="C18" s="6"/>
    </row>
    <row r="19" spans="2:9" x14ac:dyDescent="0.2">
      <c r="B19" s="1" t="s">
        <v>135</v>
      </c>
      <c r="C19" s="15">
        <v>9137</v>
      </c>
      <c r="D19" s="35">
        <f t="shared" ref="D19:D24" si="0">F19+H19+C50+E50+G50+I50</f>
        <v>1866.047</v>
      </c>
      <c r="E19" s="35">
        <f t="shared" ref="E19:E24" si="1">G19+I19+F50+H50+J50+D50</f>
        <v>315755.63</v>
      </c>
      <c r="F19" s="17">
        <v>672.12099999999998</v>
      </c>
      <c r="G19" s="17">
        <v>101544.64</v>
      </c>
      <c r="H19" s="17">
        <v>66.756</v>
      </c>
      <c r="I19" s="17">
        <v>22535.5</v>
      </c>
    </row>
    <row r="20" spans="2:9" x14ac:dyDescent="0.2">
      <c r="B20" s="1" t="s">
        <v>136</v>
      </c>
      <c r="C20" s="15">
        <v>10428</v>
      </c>
      <c r="D20" s="35">
        <f t="shared" si="0"/>
        <v>1891.1469999999999</v>
      </c>
      <c r="E20" s="35">
        <f t="shared" si="1"/>
        <v>294148.90000000002</v>
      </c>
      <c r="F20" s="17">
        <v>786.95</v>
      </c>
      <c r="G20" s="17">
        <v>123114.95</v>
      </c>
      <c r="H20" s="17">
        <v>55.255000000000003</v>
      </c>
      <c r="I20" s="17">
        <v>7886</v>
      </c>
    </row>
    <row r="21" spans="2:9" x14ac:dyDescent="0.2">
      <c r="B21" s="1" t="s">
        <v>137</v>
      </c>
      <c r="C21" s="15">
        <v>9027</v>
      </c>
      <c r="D21" s="35">
        <f t="shared" si="0"/>
        <v>1832.8269999999998</v>
      </c>
      <c r="E21" s="35">
        <f t="shared" si="1"/>
        <v>323005.5</v>
      </c>
      <c r="F21" s="17">
        <v>669.55600000000004</v>
      </c>
      <c r="G21" s="17">
        <v>104098.02</v>
      </c>
      <c r="H21" s="17">
        <v>39.43</v>
      </c>
      <c r="I21" s="17">
        <v>11945.5</v>
      </c>
    </row>
    <row r="22" spans="2:9" x14ac:dyDescent="0.2">
      <c r="B22" s="1" t="s">
        <v>138</v>
      </c>
      <c r="C22" s="15">
        <v>10138</v>
      </c>
      <c r="D22" s="35">
        <f t="shared" si="0"/>
        <v>2027.7809999999999</v>
      </c>
      <c r="E22" s="35">
        <f t="shared" si="1"/>
        <v>325686.94</v>
      </c>
      <c r="F22" s="17">
        <v>772.28600000000006</v>
      </c>
      <c r="G22" s="17">
        <v>122978.42</v>
      </c>
      <c r="H22" s="17">
        <v>53.411999999999999</v>
      </c>
      <c r="I22" s="17">
        <v>13979.4</v>
      </c>
    </row>
    <row r="23" spans="2:9" x14ac:dyDescent="0.2">
      <c r="B23" s="1" t="s">
        <v>139</v>
      </c>
      <c r="C23" s="15">
        <v>8379</v>
      </c>
      <c r="D23" s="35">
        <f t="shared" si="0"/>
        <v>1681.6089999999999</v>
      </c>
      <c r="E23" s="35">
        <f t="shared" si="1"/>
        <v>275019.69</v>
      </c>
      <c r="F23" s="17">
        <v>631.79399999999998</v>
      </c>
      <c r="G23" s="17">
        <v>100534.84</v>
      </c>
      <c r="H23" s="17">
        <v>52.393000000000001</v>
      </c>
      <c r="I23" s="17">
        <v>10839.28</v>
      </c>
    </row>
    <row r="24" spans="2:9" x14ac:dyDescent="0.2">
      <c r="B24" s="1" t="s">
        <v>140</v>
      </c>
      <c r="C24" s="15">
        <v>7432</v>
      </c>
      <c r="D24" s="35">
        <f t="shared" si="0"/>
        <v>1474.6879999999999</v>
      </c>
      <c r="E24" s="35">
        <f t="shared" si="1"/>
        <v>237152.28999999998</v>
      </c>
      <c r="F24" s="17">
        <v>556.69000000000005</v>
      </c>
      <c r="G24" s="17">
        <v>89324.37</v>
      </c>
      <c r="H24" s="17">
        <v>64.581999999999994</v>
      </c>
      <c r="I24" s="17">
        <v>5728.9</v>
      </c>
    </row>
    <row r="25" spans="2:9" x14ac:dyDescent="0.2">
      <c r="B25" s="3" t="s">
        <v>141</v>
      </c>
      <c r="C25" s="22">
        <f t="shared" ref="C25:I25" si="2">SUM(C27:C39)</f>
        <v>7649</v>
      </c>
      <c r="D25" s="32">
        <f t="shared" si="2"/>
        <v>1441.328</v>
      </c>
      <c r="E25" s="32">
        <f t="shared" si="2"/>
        <v>226286.02000000005</v>
      </c>
      <c r="F25" s="32">
        <f t="shared" si="2"/>
        <v>560.18700000000001</v>
      </c>
      <c r="G25" s="32">
        <f t="shared" si="2"/>
        <v>90036.150000000009</v>
      </c>
      <c r="H25" s="32">
        <f t="shared" si="2"/>
        <v>30.980000000000004</v>
      </c>
      <c r="I25" s="32">
        <f t="shared" si="2"/>
        <v>4578.3999999999996</v>
      </c>
    </row>
    <row r="26" spans="2:9" x14ac:dyDescent="0.2">
      <c r="C26" s="6"/>
    </row>
    <row r="27" spans="2:9" x14ac:dyDescent="0.2">
      <c r="B27" s="1" t="s">
        <v>142</v>
      </c>
      <c r="C27" s="15">
        <v>544</v>
      </c>
      <c r="D27" s="35">
        <f t="shared" ref="D27:D32" si="3">F27+H27+C58+E58+G58+I58</f>
        <v>98.152000000000001</v>
      </c>
      <c r="E27" s="35">
        <f t="shared" ref="E27:E32" si="4">G27+I27+F58+H58+J58+D58</f>
        <v>15699.25</v>
      </c>
      <c r="F27" s="17">
        <v>36.231000000000002</v>
      </c>
      <c r="G27" s="17">
        <v>5792.14</v>
      </c>
      <c r="H27" s="17">
        <v>0.311</v>
      </c>
      <c r="I27" s="17">
        <v>50</v>
      </c>
    </row>
    <row r="28" spans="2:9" x14ac:dyDescent="0.2">
      <c r="B28" s="1" t="s">
        <v>143</v>
      </c>
      <c r="C28" s="15">
        <v>634</v>
      </c>
      <c r="D28" s="35">
        <f t="shared" si="3"/>
        <v>135.36500000000001</v>
      </c>
      <c r="E28" s="35">
        <f t="shared" si="4"/>
        <v>22006.93</v>
      </c>
      <c r="F28" s="17">
        <v>45.518000000000001</v>
      </c>
      <c r="G28" s="17">
        <v>7334.31</v>
      </c>
      <c r="H28" s="17">
        <v>9.5000000000000001E-2</v>
      </c>
      <c r="I28" s="17">
        <v>23</v>
      </c>
    </row>
    <row r="29" spans="2:9" x14ac:dyDescent="0.2">
      <c r="B29" s="1" t="s">
        <v>144</v>
      </c>
      <c r="C29" s="15">
        <v>709</v>
      </c>
      <c r="D29" s="35">
        <f t="shared" si="3"/>
        <v>128.65799999999999</v>
      </c>
      <c r="E29" s="35">
        <f t="shared" si="4"/>
        <v>20763.22</v>
      </c>
      <c r="F29" s="17">
        <v>56.692999999999998</v>
      </c>
      <c r="G29" s="17">
        <v>9366.11</v>
      </c>
      <c r="H29" s="19" t="s">
        <v>191</v>
      </c>
      <c r="I29" s="19" t="s">
        <v>191</v>
      </c>
    </row>
    <row r="30" spans="2:9" x14ac:dyDescent="0.2">
      <c r="B30" s="1" t="s">
        <v>145</v>
      </c>
      <c r="C30" s="15">
        <v>769</v>
      </c>
      <c r="D30" s="35">
        <f t="shared" si="3"/>
        <v>142.559</v>
      </c>
      <c r="E30" s="35">
        <f t="shared" si="4"/>
        <v>21695.15</v>
      </c>
      <c r="F30" s="17">
        <v>53.709000000000003</v>
      </c>
      <c r="G30" s="17">
        <v>8511.65</v>
      </c>
      <c r="H30" s="17">
        <v>8.8369999999999997</v>
      </c>
      <c r="I30" s="17">
        <v>1500</v>
      </c>
    </row>
    <row r="31" spans="2:9" x14ac:dyDescent="0.2">
      <c r="B31" s="1" t="s">
        <v>146</v>
      </c>
      <c r="C31" s="15">
        <v>693</v>
      </c>
      <c r="D31" s="35">
        <f t="shared" si="3"/>
        <v>131.39600000000002</v>
      </c>
      <c r="E31" s="35">
        <f t="shared" si="4"/>
        <v>21230.18</v>
      </c>
      <c r="F31" s="17">
        <v>50.414999999999999</v>
      </c>
      <c r="G31" s="17">
        <v>8029.89</v>
      </c>
      <c r="H31" s="19" t="s">
        <v>191</v>
      </c>
      <c r="I31" s="19" t="s">
        <v>191</v>
      </c>
    </row>
    <row r="32" spans="2:9" x14ac:dyDescent="0.2">
      <c r="B32" s="1" t="s">
        <v>148</v>
      </c>
      <c r="C32" s="15">
        <v>686</v>
      </c>
      <c r="D32" s="35">
        <f t="shared" si="3"/>
        <v>151.05699999999999</v>
      </c>
      <c r="E32" s="35">
        <f t="shared" si="4"/>
        <v>23194.6</v>
      </c>
      <c r="F32" s="17">
        <v>52.747</v>
      </c>
      <c r="G32" s="17">
        <v>8659.48</v>
      </c>
      <c r="H32" s="17">
        <v>3.4980000000000002</v>
      </c>
      <c r="I32" s="17">
        <v>1100</v>
      </c>
    </row>
    <row r="33" spans="2:10" x14ac:dyDescent="0.2">
      <c r="C33" s="6"/>
      <c r="F33" s="17"/>
      <c r="G33" s="17"/>
      <c r="H33" s="17"/>
      <c r="I33" s="17"/>
    </row>
    <row r="34" spans="2:10" x14ac:dyDescent="0.2">
      <c r="B34" s="1" t="s">
        <v>149</v>
      </c>
      <c r="C34" s="15">
        <v>668</v>
      </c>
      <c r="D34" s="35">
        <f t="shared" ref="D34:D39" si="5">F34+H34+C65+E65+G65+I65</f>
        <v>115.773</v>
      </c>
      <c r="E34" s="35">
        <f t="shared" ref="E34:E39" si="6">G34+I34+F65+H65+J65+D65</f>
        <v>17608.22</v>
      </c>
      <c r="F34" s="17">
        <v>51.232999999999997</v>
      </c>
      <c r="G34" s="17">
        <v>8345.7800000000007</v>
      </c>
      <c r="H34" s="17">
        <v>6.5380000000000003</v>
      </c>
      <c r="I34" s="17">
        <v>850</v>
      </c>
    </row>
    <row r="35" spans="2:10" x14ac:dyDescent="0.2">
      <c r="B35" s="1" t="s">
        <v>150</v>
      </c>
      <c r="C35" s="15">
        <v>602</v>
      </c>
      <c r="D35" s="35">
        <f t="shared" si="5"/>
        <v>98.884</v>
      </c>
      <c r="E35" s="35">
        <f t="shared" si="6"/>
        <v>15776.03</v>
      </c>
      <c r="F35" s="17">
        <v>41.685000000000002</v>
      </c>
      <c r="G35" s="17">
        <v>6480.24</v>
      </c>
      <c r="H35" s="19" t="s">
        <v>191</v>
      </c>
      <c r="I35" s="19" t="s">
        <v>191</v>
      </c>
    </row>
    <row r="36" spans="2:10" x14ac:dyDescent="0.2">
      <c r="B36" s="1" t="s">
        <v>151</v>
      </c>
      <c r="C36" s="15">
        <v>616</v>
      </c>
      <c r="D36" s="35">
        <f t="shared" si="5"/>
        <v>120.136</v>
      </c>
      <c r="E36" s="35">
        <f t="shared" si="6"/>
        <v>23700.2</v>
      </c>
      <c r="F36" s="17">
        <v>43.91</v>
      </c>
      <c r="G36" s="17">
        <v>6997.23</v>
      </c>
      <c r="H36" s="19" t="s">
        <v>191</v>
      </c>
      <c r="I36" s="19" t="s">
        <v>191</v>
      </c>
    </row>
    <row r="37" spans="2:10" x14ac:dyDescent="0.2">
      <c r="B37" s="1" t="s">
        <v>152</v>
      </c>
      <c r="C37" s="15">
        <v>522</v>
      </c>
      <c r="D37" s="35">
        <f t="shared" si="5"/>
        <v>81.37700000000001</v>
      </c>
      <c r="E37" s="35">
        <f t="shared" si="6"/>
        <v>12822.320000000002</v>
      </c>
      <c r="F37" s="17">
        <v>38.566000000000003</v>
      </c>
      <c r="G37" s="17">
        <v>6084.64</v>
      </c>
      <c r="H37" s="17">
        <v>3.9E-2</v>
      </c>
      <c r="I37" s="17">
        <v>6</v>
      </c>
    </row>
    <row r="38" spans="2:10" x14ac:dyDescent="0.2">
      <c r="B38" s="1" t="s">
        <v>153</v>
      </c>
      <c r="C38" s="15">
        <v>655</v>
      </c>
      <c r="D38" s="35">
        <f t="shared" si="5"/>
        <v>118.059</v>
      </c>
      <c r="E38" s="35">
        <f t="shared" si="6"/>
        <v>16578.510000000002</v>
      </c>
      <c r="F38" s="17">
        <v>48.31</v>
      </c>
      <c r="G38" s="17">
        <v>7820.66</v>
      </c>
      <c r="H38" s="17">
        <v>11.662000000000001</v>
      </c>
      <c r="I38" s="17">
        <v>1049.4000000000001</v>
      </c>
    </row>
    <row r="39" spans="2:10" x14ac:dyDescent="0.2">
      <c r="B39" s="1" t="s">
        <v>154</v>
      </c>
      <c r="C39" s="15">
        <v>551</v>
      </c>
      <c r="D39" s="35">
        <f t="shared" si="5"/>
        <v>119.91200000000001</v>
      </c>
      <c r="E39" s="35">
        <f t="shared" si="6"/>
        <v>15211.41</v>
      </c>
      <c r="F39" s="17">
        <v>41.17</v>
      </c>
      <c r="G39" s="17">
        <v>6614.02</v>
      </c>
      <c r="H39" s="19" t="s">
        <v>191</v>
      </c>
      <c r="I39" s="19" t="s">
        <v>191</v>
      </c>
    </row>
    <row r="40" spans="2:10" ht="18" thickBot="1" x14ac:dyDescent="0.25">
      <c r="B40" s="4"/>
      <c r="C40" s="25"/>
      <c r="D40" s="4"/>
      <c r="E40" s="4"/>
      <c r="F40" s="4"/>
      <c r="G40" s="4"/>
      <c r="H40" s="4"/>
      <c r="I40" s="4"/>
      <c r="J40" s="4"/>
    </row>
    <row r="41" spans="2:10" x14ac:dyDescent="0.2">
      <c r="C41" s="10" t="s">
        <v>200</v>
      </c>
      <c r="D41" s="7"/>
      <c r="E41" s="10" t="s">
        <v>201</v>
      </c>
      <c r="F41" s="7"/>
      <c r="G41" s="10" t="s">
        <v>202</v>
      </c>
      <c r="H41" s="7"/>
      <c r="I41" s="10" t="s">
        <v>203</v>
      </c>
      <c r="J41" s="7"/>
    </row>
    <row r="42" spans="2:10" x14ac:dyDescent="0.2">
      <c r="C42" s="6"/>
      <c r="D42" s="9" t="s">
        <v>196</v>
      </c>
      <c r="E42" s="6"/>
      <c r="F42" s="9" t="s">
        <v>196</v>
      </c>
      <c r="G42" s="6"/>
      <c r="H42" s="9" t="s">
        <v>196</v>
      </c>
      <c r="I42" s="6"/>
      <c r="J42" s="9" t="s">
        <v>169</v>
      </c>
    </row>
    <row r="43" spans="2:10" x14ac:dyDescent="0.2">
      <c r="B43" s="7"/>
      <c r="C43" s="12" t="s">
        <v>170</v>
      </c>
      <c r="D43" s="12" t="s">
        <v>198</v>
      </c>
      <c r="E43" s="12" t="s">
        <v>170</v>
      </c>
      <c r="F43" s="12" t="s">
        <v>198</v>
      </c>
      <c r="G43" s="12" t="s">
        <v>170</v>
      </c>
      <c r="H43" s="12" t="s">
        <v>198</v>
      </c>
      <c r="I43" s="12" t="s">
        <v>127</v>
      </c>
      <c r="J43" s="12" t="s">
        <v>173</v>
      </c>
    </row>
    <row r="44" spans="2:10" x14ac:dyDescent="0.2">
      <c r="C44" s="38" t="s">
        <v>129</v>
      </c>
      <c r="D44" s="31" t="s">
        <v>130</v>
      </c>
      <c r="E44" s="31" t="s">
        <v>129</v>
      </c>
      <c r="F44" s="31" t="s">
        <v>130</v>
      </c>
      <c r="G44" s="31" t="s">
        <v>129</v>
      </c>
      <c r="H44" s="31" t="s">
        <v>130</v>
      </c>
      <c r="I44" s="31" t="s">
        <v>129</v>
      </c>
      <c r="J44" s="31" t="s">
        <v>130</v>
      </c>
    </row>
    <row r="45" spans="2:10" x14ac:dyDescent="0.2">
      <c r="B45" s="1" t="s">
        <v>131</v>
      </c>
      <c r="C45" s="15">
        <v>408</v>
      </c>
      <c r="D45" s="17">
        <v>41439</v>
      </c>
      <c r="E45" s="17">
        <v>630</v>
      </c>
      <c r="F45" s="17">
        <v>38895</v>
      </c>
      <c r="G45" s="17">
        <v>10</v>
      </c>
      <c r="H45" s="17">
        <v>666</v>
      </c>
      <c r="I45" s="17">
        <v>2</v>
      </c>
      <c r="J45" s="17">
        <v>95</v>
      </c>
    </row>
    <row r="46" spans="2:10" x14ac:dyDescent="0.2">
      <c r="B46" s="1" t="s">
        <v>132</v>
      </c>
      <c r="C46" s="15">
        <v>477</v>
      </c>
      <c r="D46" s="17">
        <v>57345</v>
      </c>
      <c r="E46" s="17">
        <v>741</v>
      </c>
      <c r="F46" s="17">
        <v>61994</v>
      </c>
      <c r="G46" s="17">
        <v>4</v>
      </c>
      <c r="H46" s="17">
        <v>381</v>
      </c>
      <c r="I46" s="17">
        <v>2</v>
      </c>
      <c r="J46" s="17">
        <v>214</v>
      </c>
    </row>
    <row r="47" spans="2:10" x14ac:dyDescent="0.2">
      <c r="B47" s="1" t="s">
        <v>199</v>
      </c>
      <c r="C47" s="15">
        <v>289</v>
      </c>
      <c r="D47" s="17">
        <v>39849</v>
      </c>
      <c r="E47" s="17">
        <v>620</v>
      </c>
      <c r="F47" s="17">
        <v>57806</v>
      </c>
      <c r="G47" s="17">
        <v>3</v>
      </c>
      <c r="H47" s="17">
        <v>241</v>
      </c>
      <c r="I47" s="17">
        <v>2</v>
      </c>
      <c r="J47" s="17">
        <v>327</v>
      </c>
    </row>
    <row r="48" spans="2:10" x14ac:dyDescent="0.2">
      <c r="B48" s="1" t="s">
        <v>134</v>
      </c>
      <c r="C48" s="15">
        <v>411</v>
      </c>
      <c r="D48" s="17">
        <v>84871</v>
      </c>
      <c r="E48" s="17">
        <v>1074</v>
      </c>
      <c r="F48" s="17">
        <v>145785</v>
      </c>
      <c r="G48" s="17">
        <v>1</v>
      </c>
      <c r="H48" s="17">
        <v>151</v>
      </c>
      <c r="I48" s="17">
        <v>2</v>
      </c>
      <c r="J48" s="17">
        <v>187</v>
      </c>
    </row>
    <row r="49" spans="2:10" x14ac:dyDescent="0.2">
      <c r="C49" s="6"/>
    </row>
    <row r="50" spans="2:10" x14ac:dyDescent="0.2">
      <c r="B50" s="1" t="s">
        <v>135</v>
      </c>
      <c r="C50" s="15">
        <v>292.31299999999999</v>
      </c>
      <c r="D50" s="17">
        <v>70423.64</v>
      </c>
      <c r="E50" s="17">
        <v>821.46900000000005</v>
      </c>
      <c r="F50" s="17">
        <v>119977.60000000001</v>
      </c>
      <c r="G50" s="17">
        <v>2.1379999999999999</v>
      </c>
      <c r="H50" s="17">
        <v>249.03</v>
      </c>
      <c r="I50" s="17">
        <v>11.25</v>
      </c>
      <c r="J50" s="17">
        <v>1025.22</v>
      </c>
    </row>
    <row r="51" spans="2:10" x14ac:dyDescent="0.2">
      <c r="B51" s="1" t="s">
        <v>136</v>
      </c>
      <c r="C51" s="15">
        <v>258.072</v>
      </c>
      <c r="D51" s="17">
        <v>55465.760000000002</v>
      </c>
      <c r="E51" s="17">
        <v>777.99699999999996</v>
      </c>
      <c r="F51" s="17">
        <v>107057.74</v>
      </c>
      <c r="G51" s="17">
        <v>3.2319999999999998</v>
      </c>
      <c r="H51" s="17">
        <v>266.60000000000002</v>
      </c>
      <c r="I51" s="17">
        <v>9.641</v>
      </c>
      <c r="J51" s="17">
        <v>357.85</v>
      </c>
    </row>
    <row r="52" spans="2:10" x14ac:dyDescent="0.2">
      <c r="B52" s="1" t="s">
        <v>137</v>
      </c>
      <c r="C52" s="15">
        <v>132.001</v>
      </c>
      <c r="D52" s="17">
        <v>30259.08</v>
      </c>
      <c r="E52" s="17">
        <v>983.04499999999996</v>
      </c>
      <c r="F52" s="17">
        <v>175922.93</v>
      </c>
      <c r="G52" s="17">
        <v>2.2720000000000002</v>
      </c>
      <c r="H52" s="17">
        <v>390.3</v>
      </c>
      <c r="I52" s="17">
        <v>6.5229999999999997</v>
      </c>
      <c r="J52" s="17">
        <v>389.67</v>
      </c>
    </row>
    <row r="53" spans="2:10" x14ac:dyDescent="0.2">
      <c r="B53" s="1" t="s">
        <v>138</v>
      </c>
      <c r="C53" s="15">
        <v>276.96800000000002</v>
      </c>
      <c r="D53" s="17">
        <v>59518.06</v>
      </c>
      <c r="E53" s="17">
        <v>920.96799999999996</v>
      </c>
      <c r="F53" s="17">
        <v>128870.41</v>
      </c>
      <c r="G53" s="17">
        <v>0.47299999999999998</v>
      </c>
      <c r="H53" s="17">
        <v>45.2</v>
      </c>
      <c r="I53" s="17">
        <v>3.6739999999999999</v>
      </c>
      <c r="J53" s="17">
        <v>295.45</v>
      </c>
    </row>
    <row r="54" spans="2:10" x14ac:dyDescent="0.2">
      <c r="B54" s="1" t="s">
        <v>139</v>
      </c>
      <c r="C54" s="15">
        <v>171.91300000000001</v>
      </c>
      <c r="D54" s="17">
        <v>41568.92</v>
      </c>
      <c r="E54" s="17">
        <v>822.30499999999995</v>
      </c>
      <c r="F54" s="17">
        <v>121680.98</v>
      </c>
      <c r="G54" s="17">
        <v>0.55600000000000005</v>
      </c>
      <c r="H54" s="17">
        <v>61.5</v>
      </c>
      <c r="I54" s="17">
        <v>2.6480000000000001</v>
      </c>
      <c r="J54" s="17">
        <v>334.17</v>
      </c>
    </row>
    <row r="55" spans="2:10" x14ac:dyDescent="0.2">
      <c r="B55" s="1" t="s">
        <v>140</v>
      </c>
      <c r="C55" s="15">
        <v>170.03</v>
      </c>
      <c r="D55" s="17">
        <v>43357.58</v>
      </c>
      <c r="E55" s="17">
        <v>674.62599999999998</v>
      </c>
      <c r="F55" s="17">
        <v>97796.93</v>
      </c>
      <c r="G55" s="17">
        <v>1.3739999999999999</v>
      </c>
      <c r="H55" s="17">
        <v>157.55000000000001</v>
      </c>
      <c r="I55" s="17">
        <v>7.3860000000000001</v>
      </c>
      <c r="J55" s="17">
        <v>786.96</v>
      </c>
    </row>
    <row r="56" spans="2:10" x14ac:dyDescent="0.2">
      <c r="B56" s="3" t="s">
        <v>141</v>
      </c>
      <c r="C56" s="22">
        <f t="shared" ref="C56:J56" si="7">SUM(C58:C70)</f>
        <v>125.15600000000001</v>
      </c>
      <c r="D56" s="32">
        <f t="shared" si="7"/>
        <v>26742.07</v>
      </c>
      <c r="E56" s="32">
        <f t="shared" si="7"/>
        <v>723.51499999999987</v>
      </c>
      <c r="F56" s="32">
        <f t="shared" si="7"/>
        <v>104770.5</v>
      </c>
      <c r="G56" s="32">
        <f t="shared" si="7"/>
        <v>0.53800000000000003</v>
      </c>
      <c r="H56" s="32">
        <f t="shared" si="7"/>
        <v>58.900000000000006</v>
      </c>
      <c r="I56" s="32">
        <f t="shared" si="7"/>
        <v>0.95199999999999996</v>
      </c>
      <c r="J56" s="32">
        <f t="shared" si="7"/>
        <v>100</v>
      </c>
    </row>
    <row r="57" spans="2:10" x14ac:dyDescent="0.2">
      <c r="C57" s="6"/>
    </row>
    <row r="58" spans="2:10" x14ac:dyDescent="0.2">
      <c r="B58" s="1" t="s">
        <v>142</v>
      </c>
      <c r="C58" s="15">
        <v>3.9630000000000001</v>
      </c>
      <c r="D58" s="17">
        <v>873</v>
      </c>
      <c r="E58" s="17">
        <v>56.652999999999999</v>
      </c>
      <c r="F58" s="17">
        <v>8879.61</v>
      </c>
      <c r="G58" s="17">
        <v>4.2000000000000003E-2</v>
      </c>
      <c r="H58" s="17">
        <v>4.5</v>
      </c>
      <c r="I58" s="17">
        <v>0.95199999999999996</v>
      </c>
      <c r="J58" s="17">
        <v>100</v>
      </c>
    </row>
    <row r="59" spans="2:10" x14ac:dyDescent="0.2">
      <c r="B59" s="1" t="s">
        <v>143</v>
      </c>
      <c r="C59" s="15">
        <v>17.456</v>
      </c>
      <c r="D59" s="17">
        <v>3671.22</v>
      </c>
      <c r="E59" s="17">
        <v>72.218000000000004</v>
      </c>
      <c r="F59" s="17">
        <v>10974.9</v>
      </c>
      <c r="G59" s="17">
        <v>7.8E-2</v>
      </c>
      <c r="H59" s="17">
        <v>3.5</v>
      </c>
      <c r="I59" s="19" t="s">
        <v>191</v>
      </c>
      <c r="J59" s="19" t="s">
        <v>191</v>
      </c>
    </row>
    <row r="60" spans="2:10" x14ac:dyDescent="0.2">
      <c r="B60" s="1" t="s">
        <v>144</v>
      </c>
      <c r="C60" s="15">
        <v>14.481</v>
      </c>
      <c r="D60" s="17">
        <v>3644.74</v>
      </c>
      <c r="E60" s="17">
        <v>57.433</v>
      </c>
      <c r="F60" s="17">
        <v>7747.17</v>
      </c>
      <c r="G60" s="17">
        <v>5.0999999999999997E-2</v>
      </c>
      <c r="H60" s="17">
        <v>5.2</v>
      </c>
      <c r="I60" s="19" t="s">
        <v>191</v>
      </c>
      <c r="J60" s="19" t="s">
        <v>191</v>
      </c>
    </row>
    <row r="61" spans="2:10" x14ac:dyDescent="0.2">
      <c r="B61" s="1" t="s">
        <v>145</v>
      </c>
      <c r="C61" s="15">
        <v>12.835000000000001</v>
      </c>
      <c r="D61" s="17">
        <v>2320</v>
      </c>
      <c r="E61" s="17">
        <v>67.161000000000001</v>
      </c>
      <c r="F61" s="17">
        <v>9361.5</v>
      </c>
      <c r="G61" s="17">
        <v>1.7000000000000001E-2</v>
      </c>
      <c r="H61" s="17">
        <v>2</v>
      </c>
      <c r="I61" s="19" t="s">
        <v>191</v>
      </c>
      <c r="J61" s="19" t="s">
        <v>191</v>
      </c>
    </row>
    <row r="62" spans="2:10" x14ac:dyDescent="0.2">
      <c r="B62" s="1" t="s">
        <v>146</v>
      </c>
      <c r="C62" s="15">
        <v>15.087</v>
      </c>
      <c r="D62" s="17">
        <v>4147.17</v>
      </c>
      <c r="E62" s="17">
        <v>65.894000000000005</v>
      </c>
      <c r="F62" s="17">
        <v>9053.1200000000008</v>
      </c>
      <c r="G62" s="19" t="s">
        <v>191</v>
      </c>
      <c r="H62" s="19" t="s">
        <v>191</v>
      </c>
      <c r="I62" s="19" t="s">
        <v>191</v>
      </c>
      <c r="J62" s="19" t="s">
        <v>191</v>
      </c>
    </row>
    <row r="63" spans="2:10" x14ac:dyDescent="0.2">
      <c r="B63" s="1" t="s">
        <v>148</v>
      </c>
      <c r="C63" s="15">
        <v>15.457000000000001</v>
      </c>
      <c r="D63" s="17">
        <v>3675.07</v>
      </c>
      <c r="E63" s="17">
        <v>79.284000000000006</v>
      </c>
      <c r="F63" s="17">
        <v>9751.0499999999993</v>
      </c>
      <c r="G63" s="17">
        <v>7.0999999999999994E-2</v>
      </c>
      <c r="H63" s="17">
        <v>9</v>
      </c>
      <c r="I63" s="19" t="s">
        <v>191</v>
      </c>
      <c r="J63" s="19" t="s">
        <v>191</v>
      </c>
    </row>
    <row r="64" spans="2:10" x14ac:dyDescent="0.2">
      <c r="C64" s="15"/>
      <c r="D64" s="17"/>
      <c r="E64" s="17"/>
      <c r="F64" s="17"/>
      <c r="G64" s="17"/>
      <c r="H64" s="17"/>
      <c r="I64" s="17"/>
    </row>
    <row r="65" spans="1:10" x14ac:dyDescent="0.2">
      <c r="B65" s="1" t="s">
        <v>149</v>
      </c>
      <c r="C65" s="15">
        <v>10.28</v>
      </c>
      <c r="D65" s="17">
        <v>1407.39</v>
      </c>
      <c r="E65" s="17">
        <v>47.722000000000001</v>
      </c>
      <c r="F65" s="17">
        <v>7005.05</v>
      </c>
      <c r="G65" s="19" t="s">
        <v>191</v>
      </c>
      <c r="H65" s="19" t="s">
        <v>191</v>
      </c>
      <c r="I65" s="19" t="s">
        <v>191</v>
      </c>
      <c r="J65" s="19" t="s">
        <v>191</v>
      </c>
    </row>
    <row r="66" spans="1:10" x14ac:dyDescent="0.2">
      <c r="B66" s="1" t="s">
        <v>150</v>
      </c>
      <c r="C66" s="15">
        <v>4.8849999999999998</v>
      </c>
      <c r="D66" s="17">
        <v>1203.3499999999999</v>
      </c>
      <c r="E66" s="17">
        <v>52.262</v>
      </c>
      <c r="F66" s="17">
        <v>8081.44</v>
      </c>
      <c r="G66" s="17">
        <v>5.1999999999999998E-2</v>
      </c>
      <c r="H66" s="17">
        <v>11</v>
      </c>
      <c r="I66" s="19" t="s">
        <v>191</v>
      </c>
      <c r="J66" s="19" t="s">
        <v>191</v>
      </c>
    </row>
    <row r="67" spans="1:10" x14ac:dyDescent="0.2">
      <c r="B67" s="1" t="s">
        <v>151</v>
      </c>
      <c r="C67" s="15">
        <v>11.629</v>
      </c>
      <c r="D67" s="17">
        <v>2054.38</v>
      </c>
      <c r="E67" s="17">
        <v>64.454999999999998</v>
      </c>
      <c r="F67" s="17">
        <v>14632.59</v>
      </c>
      <c r="G67" s="17">
        <v>0.14199999999999999</v>
      </c>
      <c r="H67" s="17">
        <v>16</v>
      </c>
      <c r="I67" s="19" t="s">
        <v>191</v>
      </c>
      <c r="J67" s="19" t="s">
        <v>191</v>
      </c>
    </row>
    <row r="68" spans="1:10" x14ac:dyDescent="0.2">
      <c r="B68" s="1" t="s">
        <v>152</v>
      </c>
      <c r="C68" s="15">
        <v>8.6910000000000007</v>
      </c>
      <c r="D68" s="17">
        <v>2029.03</v>
      </c>
      <c r="E68" s="17">
        <v>34.054000000000002</v>
      </c>
      <c r="F68" s="17">
        <v>4699.95</v>
      </c>
      <c r="G68" s="17">
        <v>2.7E-2</v>
      </c>
      <c r="H68" s="17">
        <v>2.7</v>
      </c>
      <c r="I68" s="19" t="s">
        <v>191</v>
      </c>
      <c r="J68" s="19" t="s">
        <v>191</v>
      </c>
    </row>
    <row r="69" spans="1:10" x14ac:dyDescent="0.2">
      <c r="B69" s="1" t="s">
        <v>153</v>
      </c>
      <c r="C69" s="15">
        <v>4.1769999999999996</v>
      </c>
      <c r="D69" s="17">
        <v>773.08</v>
      </c>
      <c r="E69" s="17">
        <v>53.91</v>
      </c>
      <c r="F69" s="17">
        <v>6935.37</v>
      </c>
      <c r="G69" s="19" t="s">
        <v>191</v>
      </c>
      <c r="H69" s="19" t="s">
        <v>191</v>
      </c>
      <c r="I69" s="19" t="s">
        <v>191</v>
      </c>
      <c r="J69" s="19" t="s">
        <v>191</v>
      </c>
    </row>
    <row r="70" spans="1:10" x14ac:dyDescent="0.2">
      <c r="B70" s="1" t="s">
        <v>154</v>
      </c>
      <c r="C70" s="15">
        <v>6.2149999999999999</v>
      </c>
      <c r="D70" s="17">
        <v>943.64</v>
      </c>
      <c r="E70" s="17">
        <v>72.468999999999994</v>
      </c>
      <c r="F70" s="17">
        <v>7648.75</v>
      </c>
      <c r="G70" s="17">
        <v>5.8000000000000003E-2</v>
      </c>
      <c r="H70" s="17">
        <v>5</v>
      </c>
      <c r="I70" s="19" t="s">
        <v>191</v>
      </c>
      <c r="J70" s="19" t="s">
        <v>191</v>
      </c>
    </row>
    <row r="71" spans="1:10" ht="18" thickBot="1" x14ac:dyDescent="0.25">
      <c r="B71" s="4"/>
      <c r="C71" s="25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161</v>
      </c>
    </row>
    <row r="73" spans="1:10" x14ac:dyDescent="0.2">
      <c r="A73" s="1"/>
    </row>
  </sheetData>
  <phoneticPr fontId="2"/>
  <pageMargins left="0.4" right="0.46" top="0.56999999999999995" bottom="0.62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204</v>
      </c>
    </row>
    <row r="7" spans="1:10" x14ac:dyDescent="0.2">
      <c r="C7" s="1" t="s">
        <v>205</v>
      </c>
    </row>
    <row r="8" spans="1:10" ht="18" thickBot="1" x14ac:dyDescent="0.25">
      <c r="B8" s="4"/>
      <c r="C8" s="5" t="s">
        <v>206</v>
      </c>
      <c r="D8" s="4"/>
      <c r="E8" s="4"/>
      <c r="F8" s="4"/>
      <c r="G8" s="4"/>
      <c r="H8" s="4"/>
      <c r="I8" s="4"/>
      <c r="J8" s="4"/>
    </row>
    <row r="9" spans="1:10" x14ac:dyDescent="0.2">
      <c r="C9" s="11"/>
      <c r="D9" s="36" t="s">
        <v>207</v>
      </c>
      <c r="E9" s="7"/>
      <c r="F9" s="7"/>
      <c r="G9" s="7"/>
      <c r="H9" s="11"/>
      <c r="I9" s="36" t="s">
        <v>208</v>
      </c>
      <c r="J9" s="7"/>
    </row>
    <row r="10" spans="1:10" x14ac:dyDescent="0.2">
      <c r="B10" s="1" t="s">
        <v>209</v>
      </c>
      <c r="C10" s="6"/>
      <c r="D10" s="7"/>
      <c r="E10" s="7"/>
      <c r="F10" s="7"/>
      <c r="G10" s="8" t="s">
        <v>210</v>
      </c>
      <c r="H10" s="6"/>
      <c r="I10" s="6"/>
      <c r="J10" s="6"/>
    </row>
    <row r="11" spans="1:10" x14ac:dyDescent="0.2">
      <c r="B11" s="7"/>
      <c r="C11" s="10" t="s">
        <v>211</v>
      </c>
      <c r="D11" s="12" t="s">
        <v>212</v>
      </c>
      <c r="E11" s="12" t="s">
        <v>213</v>
      </c>
      <c r="F11" s="12" t="s">
        <v>214</v>
      </c>
      <c r="G11" s="10" t="s">
        <v>215</v>
      </c>
      <c r="H11" s="10" t="s">
        <v>216</v>
      </c>
      <c r="I11" s="12" t="s">
        <v>217</v>
      </c>
      <c r="J11" s="12" t="s">
        <v>218</v>
      </c>
    </row>
    <row r="12" spans="1:10" x14ac:dyDescent="0.2">
      <c r="C12" s="38" t="s">
        <v>219</v>
      </c>
      <c r="D12" s="31" t="s">
        <v>219</v>
      </c>
      <c r="E12" s="31" t="s">
        <v>219</v>
      </c>
      <c r="F12" s="31" t="s">
        <v>219</v>
      </c>
      <c r="G12" s="31" t="s">
        <v>220</v>
      </c>
      <c r="H12" s="31" t="s">
        <v>221</v>
      </c>
      <c r="I12" s="31" t="s">
        <v>221</v>
      </c>
      <c r="J12" s="31" t="s">
        <v>221</v>
      </c>
    </row>
    <row r="13" spans="1:10" x14ac:dyDescent="0.2">
      <c r="B13" s="1" t="s">
        <v>222</v>
      </c>
      <c r="C13" s="21">
        <f t="shared" ref="C13:C26" si="0">D13+E13+F13</f>
        <v>8747</v>
      </c>
      <c r="D13" s="17">
        <v>8501</v>
      </c>
      <c r="E13" s="17">
        <v>246</v>
      </c>
      <c r="F13" s="19" t="s">
        <v>116</v>
      </c>
      <c r="G13" s="17">
        <v>861351</v>
      </c>
      <c r="H13" s="35">
        <f t="shared" ref="H13:H26" si="1">I13+J13</f>
        <v>1109</v>
      </c>
      <c r="I13" s="17">
        <v>1101</v>
      </c>
      <c r="J13" s="17">
        <v>8</v>
      </c>
    </row>
    <row r="14" spans="1:10" x14ac:dyDescent="0.2">
      <c r="B14" s="1" t="s">
        <v>223</v>
      </c>
      <c r="C14" s="21">
        <f t="shared" si="0"/>
        <v>10040</v>
      </c>
      <c r="D14" s="17">
        <v>9677</v>
      </c>
      <c r="E14" s="17">
        <v>363</v>
      </c>
      <c r="F14" s="19" t="s">
        <v>116</v>
      </c>
      <c r="G14" s="17">
        <v>966764</v>
      </c>
      <c r="H14" s="35">
        <f t="shared" si="1"/>
        <v>937</v>
      </c>
      <c r="I14" s="17">
        <v>934</v>
      </c>
      <c r="J14" s="17">
        <v>3</v>
      </c>
    </row>
    <row r="15" spans="1:10" x14ac:dyDescent="0.2">
      <c r="B15" s="1" t="s">
        <v>224</v>
      </c>
      <c r="C15" s="21">
        <f t="shared" si="0"/>
        <v>10435</v>
      </c>
      <c r="D15" s="17">
        <v>10027</v>
      </c>
      <c r="E15" s="17">
        <v>405</v>
      </c>
      <c r="F15" s="17">
        <v>3</v>
      </c>
      <c r="G15" s="17">
        <v>988786</v>
      </c>
      <c r="H15" s="35">
        <f t="shared" si="1"/>
        <v>828</v>
      </c>
      <c r="I15" s="17">
        <v>825</v>
      </c>
      <c r="J15" s="17">
        <v>3</v>
      </c>
    </row>
    <row r="16" spans="1:10" x14ac:dyDescent="0.2">
      <c r="B16" s="1" t="s">
        <v>225</v>
      </c>
      <c r="C16" s="21">
        <f t="shared" si="0"/>
        <v>12339</v>
      </c>
      <c r="D16" s="17">
        <v>11766</v>
      </c>
      <c r="E16" s="17">
        <v>570</v>
      </c>
      <c r="F16" s="17">
        <v>3</v>
      </c>
      <c r="G16" s="17">
        <v>1189833</v>
      </c>
      <c r="H16" s="35">
        <f t="shared" si="1"/>
        <v>818</v>
      </c>
      <c r="I16" s="17">
        <v>818</v>
      </c>
      <c r="J16" s="19" t="s">
        <v>116</v>
      </c>
    </row>
    <row r="17" spans="2:10" x14ac:dyDescent="0.2">
      <c r="B17" s="1" t="s">
        <v>226</v>
      </c>
      <c r="C17" s="21">
        <f t="shared" si="0"/>
        <v>15165</v>
      </c>
      <c r="D17" s="17">
        <v>14226</v>
      </c>
      <c r="E17" s="17">
        <v>937</v>
      </c>
      <c r="F17" s="17">
        <v>2</v>
      </c>
      <c r="G17" s="17">
        <v>1379246</v>
      </c>
      <c r="H17" s="35">
        <f t="shared" si="1"/>
        <v>675</v>
      </c>
      <c r="I17" s="17">
        <v>671</v>
      </c>
      <c r="J17" s="17">
        <v>4</v>
      </c>
    </row>
    <row r="18" spans="2:10" x14ac:dyDescent="0.2">
      <c r="B18" s="1" t="s">
        <v>227</v>
      </c>
      <c r="C18" s="21">
        <f t="shared" si="0"/>
        <v>10837</v>
      </c>
      <c r="D18" s="17">
        <v>10375</v>
      </c>
      <c r="E18" s="17">
        <v>459</v>
      </c>
      <c r="F18" s="17">
        <v>3</v>
      </c>
      <c r="G18" s="17">
        <v>1034084</v>
      </c>
      <c r="H18" s="35">
        <f t="shared" si="1"/>
        <v>625</v>
      </c>
      <c r="I18" s="17">
        <v>624</v>
      </c>
      <c r="J18" s="17">
        <v>1</v>
      </c>
    </row>
    <row r="19" spans="2:10" x14ac:dyDescent="0.2">
      <c r="B19" s="1" t="s">
        <v>228</v>
      </c>
      <c r="C19" s="21">
        <f t="shared" si="0"/>
        <v>9522</v>
      </c>
      <c r="D19" s="17">
        <v>9082</v>
      </c>
      <c r="E19" s="17">
        <v>437</v>
      </c>
      <c r="F19" s="17">
        <v>3</v>
      </c>
      <c r="G19" s="17">
        <v>949122</v>
      </c>
      <c r="H19" s="35">
        <f t="shared" si="1"/>
        <v>789</v>
      </c>
      <c r="I19" s="17">
        <v>789</v>
      </c>
      <c r="J19" s="19" t="s">
        <v>116</v>
      </c>
    </row>
    <row r="20" spans="2:10" x14ac:dyDescent="0.2">
      <c r="B20" s="1" t="s">
        <v>135</v>
      </c>
      <c r="C20" s="21">
        <f t="shared" si="0"/>
        <v>9337</v>
      </c>
      <c r="D20" s="17">
        <v>8878</v>
      </c>
      <c r="E20" s="17">
        <v>457</v>
      </c>
      <c r="F20" s="17">
        <v>2</v>
      </c>
      <c r="G20" s="17">
        <v>968765</v>
      </c>
      <c r="H20" s="35">
        <f t="shared" si="1"/>
        <v>572</v>
      </c>
      <c r="I20" s="17">
        <v>572</v>
      </c>
      <c r="J20" s="19" t="s">
        <v>116</v>
      </c>
    </row>
    <row r="21" spans="2:10" x14ac:dyDescent="0.2">
      <c r="B21" s="1" t="s">
        <v>136</v>
      </c>
      <c r="C21" s="21">
        <f t="shared" si="0"/>
        <v>11606</v>
      </c>
      <c r="D21" s="17">
        <v>10780</v>
      </c>
      <c r="E21" s="17">
        <v>819</v>
      </c>
      <c r="F21" s="17">
        <v>7</v>
      </c>
      <c r="G21" s="17">
        <v>1169777</v>
      </c>
      <c r="H21" s="35">
        <f t="shared" si="1"/>
        <v>723</v>
      </c>
      <c r="I21" s="17">
        <v>721</v>
      </c>
      <c r="J21" s="17">
        <v>2</v>
      </c>
    </row>
    <row r="22" spans="2:10" x14ac:dyDescent="0.2">
      <c r="B22" s="1" t="s">
        <v>137</v>
      </c>
      <c r="C22" s="21">
        <f t="shared" si="0"/>
        <v>9442</v>
      </c>
      <c r="D22" s="17">
        <v>9251</v>
      </c>
      <c r="E22" s="17">
        <v>191</v>
      </c>
      <c r="F22" s="19" t="s">
        <v>116</v>
      </c>
      <c r="G22" s="17">
        <v>965977</v>
      </c>
      <c r="H22" s="35">
        <f t="shared" si="1"/>
        <v>648</v>
      </c>
      <c r="I22" s="17">
        <v>647</v>
      </c>
      <c r="J22" s="17">
        <v>1</v>
      </c>
    </row>
    <row r="23" spans="2:10" x14ac:dyDescent="0.2">
      <c r="B23" s="1" t="s">
        <v>138</v>
      </c>
      <c r="C23" s="21">
        <f t="shared" si="0"/>
        <v>10638</v>
      </c>
      <c r="D23" s="17">
        <v>10621</v>
      </c>
      <c r="E23" s="17">
        <v>16</v>
      </c>
      <c r="F23" s="17">
        <v>1</v>
      </c>
      <c r="G23" s="17">
        <v>1122954</v>
      </c>
      <c r="H23" s="35">
        <f t="shared" si="1"/>
        <v>905</v>
      </c>
      <c r="I23" s="17">
        <v>901</v>
      </c>
      <c r="J23" s="17">
        <v>4</v>
      </c>
    </row>
    <row r="24" spans="2:10" x14ac:dyDescent="0.2">
      <c r="B24" s="1" t="s">
        <v>139</v>
      </c>
      <c r="C24" s="21">
        <f t="shared" si="0"/>
        <v>8779</v>
      </c>
      <c r="D24" s="17">
        <v>8602</v>
      </c>
      <c r="E24" s="17">
        <v>175</v>
      </c>
      <c r="F24" s="17">
        <v>2</v>
      </c>
      <c r="G24" s="17">
        <v>933871</v>
      </c>
      <c r="H24" s="35">
        <f t="shared" si="1"/>
        <v>654</v>
      </c>
      <c r="I24" s="17">
        <v>651</v>
      </c>
      <c r="J24" s="17">
        <v>3</v>
      </c>
    </row>
    <row r="25" spans="2:10" x14ac:dyDescent="0.2">
      <c r="B25" s="1" t="s">
        <v>140</v>
      </c>
      <c r="C25" s="21">
        <f t="shared" si="0"/>
        <v>7813</v>
      </c>
      <c r="D25" s="17">
        <v>7583</v>
      </c>
      <c r="E25" s="17">
        <v>229</v>
      </c>
      <c r="F25" s="17">
        <v>1</v>
      </c>
      <c r="G25" s="17">
        <v>804838</v>
      </c>
      <c r="H25" s="35">
        <f t="shared" si="1"/>
        <v>583</v>
      </c>
      <c r="I25" s="17">
        <v>581</v>
      </c>
      <c r="J25" s="17">
        <v>2</v>
      </c>
    </row>
    <row r="26" spans="2:10" x14ac:dyDescent="0.2">
      <c r="B26" s="3" t="s">
        <v>141</v>
      </c>
      <c r="C26" s="22">
        <f t="shared" si="0"/>
        <v>7816</v>
      </c>
      <c r="D26" s="24">
        <v>7415</v>
      </c>
      <c r="E26" s="24">
        <v>399</v>
      </c>
      <c r="F26" s="24">
        <v>2</v>
      </c>
      <c r="G26" s="24">
        <v>850932</v>
      </c>
      <c r="H26" s="32">
        <f t="shared" si="1"/>
        <v>335</v>
      </c>
      <c r="I26" s="24">
        <v>335</v>
      </c>
      <c r="J26" s="39" t="s">
        <v>116</v>
      </c>
    </row>
    <row r="27" spans="2:10" ht="18" thickBot="1" x14ac:dyDescent="0.25">
      <c r="B27" s="4"/>
      <c r="C27" s="25"/>
      <c r="D27" s="4"/>
      <c r="E27" s="4"/>
      <c r="F27" s="4"/>
      <c r="G27" s="4"/>
      <c r="H27" s="4"/>
      <c r="I27" s="4"/>
      <c r="J27" s="4"/>
    </row>
    <row r="28" spans="2:10" x14ac:dyDescent="0.2">
      <c r="C28" s="1" t="s">
        <v>161</v>
      </c>
    </row>
  </sheetData>
  <phoneticPr fontId="2"/>
  <pageMargins left="0.37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21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A6" s="32"/>
      <c r="D6" s="3" t="s">
        <v>229</v>
      </c>
    </row>
    <row r="7" spans="1:10" x14ac:dyDescent="0.2">
      <c r="C7" s="3" t="s">
        <v>230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40" t="s">
        <v>231</v>
      </c>
    </row>
    <row r="9" spans="1:10" x14ac:dyDescent="0.2">
      <c r="C9" s="6"/>
      <c r="D9" s="11"/>
      <c r="E9" s="36" t="s">
        <v>232</v>
      </c>
      <c r="F9" s="7"/>
      <c r="G9" s="11"/>
      <c r="H9" s="36" t="s">
        <v>233</v>
      </c>
      <c r="I9" s="7"/>
      <c r="J9" s="7"/>
    </row>
    <row r="10" spans="1:10" x14ac:dyDescent="0.2">
      <c r="B10" s="1" t="s">
        <v>209</v>
      </c>
      <c r="C10" s="8" t="s">
        <v>216</v>
      </c>
      <c r="D10" s="6"/>
      <c r="E10" s="8" t="s">
        <v>234</v>
      </c>
      <c r="F10" s="6"/>
      <c r="G10" s="6"/>
      <c r="H10" s="6"/>
      <c r="I10" s="8" t="s">
        <v>235</v>
      </c>
      <c r="J10" s="8" t="s">
        <v>236</v>
      </c>
    </row>
    <row r="11" spans="1:10" x14ac:dyDescent="0.2">
      <c r="B11" s="7"/>
      <c r="C11" s="11"/>
      <c r="D11" s="10" t="s">
        <v>237</v>
      </c>
      <c r="E11" s="10" t="s">
        <v>238</v>
      </c>
      <c r="F11" s="10" t="s">
        <v>239</v>
      </c>
      <c r="G11" s="10" t="s">
        <v>237</v>
      </c>
      <c r="H11" s="10" t="s">
        <v>240</v>
      </c>
      <c r="I11" s="10" t="s">
        <v>241</v>
      </c>
      <c r="J11" s="10" t="s">
        <v>242</v>
      </c>
    </row>
    <row r="12" spans="1:10" x14ac:dyDescent="0.2">
      <c r="C12" s="6"/>
    </row>
    <row r="13" spans="1:10" x14ac:dyDescent="0.2">
      <c r="B13" s="1" t="s">
        <v>222</v>
      </c>
      <c r="C13" s="21">
        <f t="shared" ref="C13:C26" si="0">SUM(D13:J13,C32:J32)</f>
        <v>8747</v>
      </c>
      <c r="D13" s="17">
        <v>2124</v>
      </c>
      <c r="E13" s="17">
        <v>2304</v>
      </c>
      <c r="F13" s="17">
        <v>365</v>
      </c>
      <c r="G13" s="17">
        <v>1844</v>
      </c>
      <c r="H13" s="17">
        <v>479</v>
      </c>
      <c r="I13" s="17">
        <v>282</v>
      </c>
      <c r="J13" s="17">
        <v>96</v>
      </c>
    </row>
    <row r="14" spans="1:10" x14ac:dyDescent="0.2">
      <c r="B14" s="1" t="s">
        <v>223</v>
      </c>
      <c r="C14" s="21">
        <f t="shared" si="0"/>
        <v>10040</v>
      </c>
      <c r="D14" s="17">
        <v>2176</v>
      </c>
      <c r="E14" s="17">
        <v>2704</v>
      </c>
      <c r="F14" s="17">
        <v>266</v>
      </c>
      <c r="G14" s="17">
        <v>2594</v>
      </c>
      <c r="H14" s="17">
        <v>400</v>
      </c>
      <c r="I14" s="17">
        <v>192</v>
      </c>
      <c r="J14" s="19" t="s">
        <v>116</v>
      </c>
    </row>
    <row r="15" spans="1:10" x14ac:dyDescent="0.2">
      <c r="B15" s="1" t="s">
        <v>224</v>
      </c>
      <c r="C15" s="21">
        <f t="shared" si="0"/>
        <v>10435</v>
      </c>
      <c r="D15" s="17">
        <v>2080</v>
      </c>
      <c r="E15" s="17">
        <v>2547</v>
      </c>
      <c r="F15" s="17">
        <v>258</v>
      </c>
      <c r="G15" s="17">
        <v>2578</v>
      </c>
      <c r="H15" s="17">
        <v>229</v>
      </c>
      <c r="I15" s="17">
        <v>339</v>
      </c>
      <c r="J15" s="19" t="s">
        <v>116</v>
      </c>
    </row>
    <row r="16" spans="1:10" x14ac:dyDescent="0.2">
      <c r="B16" s="1" t="s">
        <v>225</v>
      </c>
      <c r="C16" s="21">
        <f t="shared" si="0"/>
        <v>12339</v>
      </c>
      <c r="D16" s="17">
        <v>2466</v>
      </c>
      <c r="E16" s="17">
        <v>2548</v>
      </c>
      <c r="F16" s="17">
        <v>292</v>
      </c>
      <c r="G16" s="17">
        <v>2848</v>
      </c>
      <c r="H16" s="17">
        <v>263</v>
      </c>
      <c r="I16" s="17">
        <v>19</v>
      </c>
      <c r="J16" s="19" t="s">
        <v>116</v>
      </c>
    </row>
    <row r="17" spans="2:10" x14ac:dyDescent="0.2">
      <c r="B17" s="1" t="s">
        <v>226</v>
      </c>
      <c r="C17" s="21">
        <f t="shared" si="0"/>
        <v>15165</v>
      </c>
      <c r="D17" s="17">
        <v>2505</v>
      </c>
      <c r="E17" s="17">
        <v>2067</v>
      </c>
      <c r="F17" s="17">
        <v>285</v>
      </c>
      <c r="G17" s="17">
        <v>3769</v>
      </c>
      <c r="H17" s="17">
        <v>304</v>
      </c>
      <c r="I17" s="17">
        <v>106</v>
      </c>
      <c r="J17" s="19" t="s">
        <v>116</v>
      </c>
    </row>
    <row r="18" spans="2:10" x14ac:dyDescent="0.2">
      <c r="B18" s="1" t="s">
        <v>227</v>
      </c>
      <c r="C18" s="21">
        <f t="shared" si="0"/>
        <v>10837</v>
      </c>
      <c r="D18" s="17">
        <v>2194</v>
      </c>
      <c r="E18" s="17">
        <v>1618</v>
      </c>
      <c r="F18" s="17">
        <v>252</v>
      </c>
      <c r="G18" s="17">
        <v>1938</v>
      </c>
      <c r="H18" s="17">
        <v>124</v>
      </c>
      <c r="I18" s="17">
        <v>333</v>
      </c>
      <c r="J18" s="19" t="s">
        <v>116</v>
      </c>
    </row>
    <row r="19" spans="2:10" x14ac:dyDescent="0.2">
      <c r="B19" s="1" t="s">
        <v>228</v>
      </c>
      <c r="C19" s="21">
        <f t="shared" si="0"/>
        <v>9522</v>
      </c>
      <c r="D19" s="17">
        <v>2019</v>
      </c>
      <c r="E19" s="17">
        <v>1927</v>
      </c>
      <c r="F19" s="17">
        <v>209</v>
      </c>
      <c r="G19" s="17">
        <v>1954</v>
      </c>
      <c r="H19" s="17">
        <v>268</v>
      </c>
      <c r="I19" s="17">
        <v>406</v>
      </c>
      <c r="J19" s="19" t="s">
        <v>116</v>
      </c>
    </row>
    <row r="20" spans="2:10" x14ac:dyDescent="0.2">
      <c r="B20" s="1" t="s">
        <v>135</v>
      </c>
      <c r="C20" s="21">
        <f t="shared" si="0"/>
        <v>9337</v>
      </c>
      <c r="D20" s="17">
        <v>1965</v>
      </c>
      <c r="E20" s="17">
        <v>2721</v>
      </c>
      <c r="F20" s="17">
        <v>29</v>
      </c>
      <c r="G20" s="17">
        <v>1596</v>
      </c>
      <c r="H20" s="17">
        <v>272</v>
      </c>
      <c r="I20" s="17">
        <v>385</v>
      </c>
      <c r="J20" s="19" t="s">
        <v>116</v>
      </c>
    </row>
    <row r="21" spans="2:10" x14ac:dyDescent="0.2">
      <c r="B21" s="1" t="s">
        <v>136</v>
      </c>
      <c r="C21" s="21">
        <f t="shared" si="0"/>
        <v>11606</v>
      </c>
      <c r="D21" s="17">
        <v>1947</v>
      </c>
      <c r="E21" s="17">
        <v>3340</v>
      </c>
      <c r="F21" s="17">
        <v>261</v>
      </c>
      <c r="G21" s="17">
        <v>2045</v>
      </c>
      <c r="H21" s="17">
        <v>424</v>
      </c>
      <c r="I21" s="17">
        <v>474</v>
      </c>
      <c r="J21" s="19" t="s">
        <v>116</v>
      </c>
    </row>
    <row r="22" spans="2:10" x14ac:dyDescent="0.2">
      <c r="B22" s="1" t="s">
        <v>137</v>
      </c>
      <c r="C22" s="21">
        <f t="shared" si="0"/>
        <v>9442</v>
      </c>
      <c r="D22" s="17">
        <v>1929</v>
      </c>
      <c r="E22" s="17">
        <v>2534</v>
      </c>
      <c r="F22" s="17">
        <v>142</v>
      </c>
      <c r="G22" s="17">
        <v>2109</v>
      </c>
      <c r="H22" s="17">
        <v>125</v>
      </c>
      <c r="I22" s="17">
        <v>388</v>
      </c>
      <c r="J22" s="19" t="s">
        <v>116</v>
      </c>
    </row>
    <row r="23" spans="2:10" x14ac:dyDescent="0.2">
      <c r="B23" s="1" t="s">
        <v>138</v>
      </c>
      <c r="C23" s="21">
        <f t="shared" si="0"/>
        <v>10638</v>
      </c>
      <c r="D23" s="17">
        <v>1970</v>
      </c>
      <c r="E23" s="17">
        <v>3410</v>
      </c>
      <c r="F23" s="17">
        <v>123</v>
      </c>
      <c r="G23" s="17">
        <v>2522</v>
      </c>
      <c r="H23" s="17">
        <v>302</v>
      </c>
      <c r="I23" s="17">
        <v>190</v>
      </c>
      <c r="J23" s="19" t="s">
        <v>116</v>
      </c>
    </row>
    <row r="24" spans="2:10" x14ac:dyDescent="0.2">
      <c r="B24" s="1" t="s">
        <v>139</v>
      </c>
      <c r="C24" s="21">
        <f t="shared" si="0"/>
        <v>8779</v>
      </c>
      <c r="D24" s="17">
        <v>2086</v>
      </c>
      <c r="E24" s="17">
        <v>2407</v>
      </c>
      <c r="F24" s="17">
        <v>146</v>
      </c>
      <c r="G24" s="17">
        <v>2015</v>
      </c>
      <c r="H24" s="17">
        <v>288</v>
      </c>
      <c r="I24" s="17">
        <v>47</v>
      </c>
      <c r="J24" s="19" t="s">
        <v>116</v>
      </c>
    </row>
    <row r="25" spans="2:10" x14ac:dyDescent="0.2">
      <c r="B25" s="1" t="s">
        <v>140</v>
      </c>
      <c r="C25" s="21">
        <f t="shared" si="0"/>
        <v>7813</v>
      </c>
      <c r="D25" s="17">
        <v>2240</v>
      </c>
      <c r="E25" s="17">
        <v>1929</v>
      </c>
      <c r="F25" s="17">
        <v>145</v>
      </c>
      <c r="G25" s="17">
        <v>2118</v>
      </c>
      <c r="H25" s="17">
        <v>113</v>
      </c>
      <c r="I25" s="17">
        <v>45</v>
      </c>
      <c r="J25" s="19" t="s">
        <v>116</v>
      </c>
    </row>
    <row r="26" spans="2:10" x14ac:dyDescent="0.2">
      <c r="B26" s="3" t="s">
        <v>141</v>
      </c>
      <c r="C26" s="22">
        <f t="shared" si="0"/>
        <v>7816</v>
      </c>
      <c r="D26" s="24">
        <v>2057</v>
      </c>
      <c r="E26" s="24">
        <v>2440</v>
      </c>
      <c r="F26" s="24">
        <v>145</v>
      </c>
      <c r="G26" s="24">
        <v>1548</v>
      </c>
      <c r="H26" s="24">
        <v>103</v>
      </c>
      <c r="I26" s="24">
        <v>57</v>
      </c>
      <c r="J26" s="39" t="s">
        <v>116</v>
      </c>
    </row>
    <row r="27" spans="2:10" ht="18" thickBot="1" x14ac:dyDescent="0.25">
      <c r="B27" s="4"/>
      <c r="C27" s="25"/>
      <c r="D27" s="4"/>
      <c r="E27" s="4"/>
      <c r="F27" s="4"/>
      <c r="G27" s="4"/>
      <c r="H27" s="4"/>
      <c r="I27" s="4"/>
      <c r="J27" s="4"/>
    </row>
    <row r="28" spans="2:10" x14ac:dyDescent="0.2">
      <c r="C28" s="10" t="s">
        <v>243</v>
      </c>
      <c r="D28" s="11"/>
      <c r="E28" s="36" t="s">
        <v>244</v>
      </c>
      <c r="F28" s="7"/>
      <c r="G28" s="11"/>
      <c r="H28" s="36" t="s">
        <v>245</v>
      </c>
      <c r="I28" s="7"/>
      <c r="J28" s="7"/>
    </row>
    <row r="29" spans="2:10" x14ac:dyDescent="0.2">
      <c r="C29" s="6"/>
      <c r="D29" s="6"/>
      <c r="E29" s="8" t="s">
        <v>234</v>
      </c>
      <c r="F29" s="6"/>
      <c r="G29" s="6"/>
      <c r="H29" s="8" t="s">
        <v>235</v>
      </c>
      <c r="I29" s="8" t="s">
        <v>246</v>
      </c>
      <c r="J29" s="6"/>
    </row>
    <row r="30" spans="2:10" x14ac:dyDescent="0.2">
      <c r="B30" s="7"/>
      <c r="C30" s="10" t="s">
        <v>247</v>
      </c>
      <c r="D30" s="10" t="s">
        <v>237</v>
      </c>
      <c r="E30" s="10" t="s">
        <v>238</v>
      </c>
      <c r="F30" s="10" t="s">
        <v>239</v>
      </c>
      <c r="G30" s="10" t="s">
        <v>237</v>
      </c>
      <c r="H30" s="10" t="s">
        <v>241</v>
      </c>
      <c r="I30" s="10" t="s">
        <v>242</v>
      </c>
      <c r="J30" s="10" t="s">
        <v>239</v>
      </c>
    </row>
    <row r="31" spans="2:10" x14ac:dyDescent="0.2">
      <c r="C31" s="6"/>
    </row>
    <row r="32" spans="2:10" x14ac:dyDescent="0.2">
      <c r="B32" s="1" t="s">
        <v>222</v>
      </c>
      <c r="C32" s="15">
        <v>148</v>
      </c>
      <c r="D32" s="17">
        <v>41</v>
      </c>
      <c r="E32" s="17">
        <v>1</v>
      </c>
      <c r="F32" s="17">
        <v>68</v>
      </c>
      <c r="G32" s="17">
        <v>459</v>
      </c>
      <c r="H32" s="17">
        <v>526</v>
      </c>
      <c r="I32" s="19" t="s">
        <v>116</v>
      </c>
      <c r="J32" s="17">
        <v>10</v>
      </c>
    </row>
    <row r="33" spans="2:10" x14ac:dyDescent="0.2">
      <c r="B33" s="1" t="s">
        <v>223</v>
      </c>
      <c r="C33" s="15">
        <v>174</v>
      </c>
      <c r="D33" s="17">
        <v>6</v>
      </c>
      <c r="E33" s="17">
        <v>1</v>
      </c>
      <c r="F33" s="17">
        <v>38</v>
      </c>
      <c r="G33" s="17">
        <v>325</v>
      </c>
      <c r="H33" s="17">
        <v>1164</v>
      </c>
      <c r="I33" s="19" t="s">
        <v>116</v>
      </c>
      <c r="J33" s="19" t="s">
        <v>116</v>
      </c>
    </row>
    <row r="34" spans="2:10" x14ac:dyDescent="0.2">
      <c r="B34" s="1" t="s">
        <v>224</v>
      </c>
      <c r="C34" s="15">
        <v>113</v>
      </c>
      <c r="D34" s="17">
        <v>23</v>
      </c>
      <c r="E34" s="19" t="s">
        <v>116</v>
      </c>
      <c r="F34" s="17">
        <v>26</v>
      </c>
      <c r="G34" s="17">
        <v>718</v>
      </c>
      <c r="H34" s="17">
        <v>1514</v>
      </c>
      <c r="I34" s="19" t="s">
        <v>116</v>
      </c>
      <c r="J34" s="17">
        <v>10</v>
      </c>
    </row>
    <row r="35" spans="2:10" x14ac:dyDescent="0.2">
      <c r="B35" s="1" t="s">
        <v>225</v>
      </c>
      <c r="C35" s="15">
        <v>120</v>
      </c>
      <c r="D35" s="17">
        <v>64</v>
      </c>
      <c r="E35" s="19" t="s">
        <v>116</v>
      </c>
      <c r="F35" s="17">
        <v>25</v>
      </c>
      <c r="G35" s="17">
        <v>1109</v>
      </c>
      <c r="H35" s="17">
        <v>2571</v>
      </c>
      <c r="I35" s="19" t="s">
        <v>116</v>
      </c>
      <c r="J35" s="17">
        <v>14</v>
      </c>
    </row>
    <row r="36" spans="2:10" x14ac:dyDescent="0.2">
      <c r="B36" s="1" t="s">
        <v>226</v>
      </c>
      <c r="C36" s="15">
        <v>272</v>
      </c>
      <c r="D36" s="17">
        <v>29</v>
      </c>
      <c r="E36" s="19" t="s">
        <v>116</v>
      </c>
      <c r="F36" s="17">
        <v>43</v>
      </c>
      <c r="G36" s="17">
        <v>3173</v>
      </c>
      <c r="H36" s="17">
        <v>2554</v>
      </c>
      <c r="I36" s="17">
        <v>1</v>
      </c>
      <c r="J36" s="17">
        <v>57</v>
      </c>
    </row>
    <row r="37" spans="2:10" x14ac:dyDescent="0.2">
      <c r="B37" s="1" t="s">
        <v>227</v>
      </c>
      <c r="C37" s="15">
        <v>77</v>
      </c>
      <c r="D37" s="17">
        <v>72</v>
      </c>
      <c r="E37" s="19" t="s">
        <v>116</v>
      </c>
      <c r="F37" s="17">
        <v>141</v>
      </c>
      <c r="G37" s="17">
        <v>2074</v>
      </c>
      <c r="H37" s="17">
        <v>1919</v>
      </c>
      <c r="I37" s="19" t="s">
        <v>116</v>
      </c>
      <c r="J37" s="17">
        <v>95</v>
      </c>
    </row>
    <row r="38" spans="2:10" x14ac:dyDescent="0.2">
      <c r="B38" s="1" t="s">
        <v>228</v>
      </c>
      <c r="C38" s="15">
        <v>168</v>
      </c>
      <c r="D38" s="17">
        <v>181</v>
      </c>
      <c r="E38" s="17">
        <v>1</v>
      </c>
      <c r="F38" s="17">
        <v>37</v>
      </c>
      <c r="G38" s="17">
        <v>706</v>
      </c>
      <c r="H38" s="17">
        <v>1622</v>
      </c>
      <c r="I38" s="19" t="s">
        <v>116</v>
      </c>
      <c r="J38" s="17">
        <v>24</v>
      </c>
    </row>
    <row r="39" spans="2:10" x14ac:dyDescent="0.2">
      <c r="B39" s="1" t="s">
        <v>135</v>
      </c>
      <c r="C39" s="15">
        <v>20</v>
      </c>
      <c r="D39" s="17">
        <v>148</v>
      </c>
      <c r="E39" s="19" t="s">
        <v>116</v>
      </c>
      <c r="F39" s="17">
        <v>76</v>
      </c>
      <c r="G39" s="17">
        <v>587</v>
      </c>
      <c r="H39" s="17">
        <v>1537</v>
      </c>
      <c r="I39" s="19" t="s">
        <v>116</v>
      </c>
      <c r="J39" s="17">
        <v>1</v>
      </c>
    </row>
    <row r="40" spans="2:10" x14ac:dyDescent="0.2">
      <c r="B40" s="1" t="s">
        <v>136</v>
      </c>
      <c r="C40" s="15">
        <v>109</v>
      </c>
      <c r="D40" s="17">
        <v>76</v>
      </c>
      <c r="E40" s="17">
        <v>3</v>
      </c>
      <c r="F40" s="17">
        <v>40</v>
      </c>
      <c r="G40" s="17">
        <v>751</v>
      </c>
      <c r="H40" s="17">
        <v>2120</v>
      </c>
      <c r="I40" s="19" t="s">
        <v>116</v>
      </c>
      <c r="J40" s="17">
        <v>16</v>
      </c>
    </row>
    <row r="41" spans="2:10" x14ac:dyDescent="0.2">
      <c r="B41" s="1" t="s">
        <v>137</v>
      </c>
      <c r="C41" s="15">
        <v>160</v>
      </c>
      <c r="D41" s="17">
        <v>103</v>
      </c>
      <c r="E41" s="17">
        <v>4</v>
      </c>
      <c r="F41" s="17">
        <v>63</v>
      </c>
      <c r="G41" s="17">
        <v>265</v>
      </c>
      <c r="H41" s="17">
        <v>1537</v>
      </c>
      <c r="I41" s="19" t="s">
        <v>116</v>
      </c>
      <c r="J41" s="17">
        <v>83</v>
      </c>
    </row>
    <row r="42" spans="2:10" x14ac:dyDescent="0.2">
      <c r="B42" s="1" t="s">
        <v>138</v>
      </c>
      <c r="C42" s="15">
        <v>71</v>
      </c>
      <c r="D42" s="17">
        <v>33</v>
      </c>
      <c r="E42" s="19" t="s">
        <v>116</v>
      </c>
      <c r="F42" s="17">
        <v>59</v>
      </c>
      <c r="G42" s="17">
        <v>622</v>
      </c>
      <c r="H42" s="17">
        <v>1335</v>
      </c>
      <c r="I42" s="19" t="s">
        <v>116</v>
      </c>
      <c r="J42" s="17">
        <v>1</v>
      </c>
    </row>
    <row r="43" spans="2:10" x14ac:dyDescent="0.2">
      <c r="B43" s="1" t="s">
        <v>139</v>
      </c>
      <c r="C43" s="15">
        <v>84</v>
      </c>
      <c r="D43" s="17">
        <v>51</v>
      </c>
      <c r="E43" s="19" t="s">
        <v>116</v>
      </c>
      <c r="F43" s="17">
        <v>37</v>
      </c>
      <c r="G43" s="17">
        <v>630</v>
      </c>
      <c r="H43" s="17">
        <v>973</v>
      </c>
      <c r="I43" s="19" t="s">
        <v>116</v>
      </c>
      <c r="J43" s="17">
        <v>15</v>
      </c>
    </row>
    <row r="44" spans="2:10" x14ac:dyDescent="0.2">
      <c r="B44" s="1" t="s">
        <v>140</v>
      </c>
      <c r="C44" s="15">
        <v>193</v>
      </c>
      <c r="D44" s="17">
        <v>19</v>
      </c>
      <c r="E44" s="19" t="s">
        <v>116</v>
      </c>
      <c r="F44" s="17">
        <v>15</v>
      </c>
      <c r="G44" s="17">
        <v>381</v>
      </c>
      <c r="H44" s="17">
        <v>608</v>
      </c>
      <c r="I44" s="17">
        <v>1</v>
      </c>
      <c r="J44" s="17">
        <v>6</v>
      </c>
    </row>
    <row r="45" spans="2:10" x14ac:dyDescent="0.2">
      <c r="B45" s="3" t="s">
        <v>141</v>
      </c>
      <c r="C45" s="37">
        <v>65</v>
      </c>
      <c r="D45" s="24">
        <v>14</v>
      </c>
      <c r="E45" s="39" t="s">
        <v>116</v>
      </c>
      <c r="F45" s="24">
        <v>40</v>
      </c>
      <c r="G45" s="24">
        <v>386</v>
      </c>
      <c r="H45" s="24">
        <v>955</v>
      </c>
      <c r="I45" s="39" t="s">
        <v>116</v>
      </c>
      <c r="J45" s="24">
        <v>6</v>
      </c>
    </row>
    <row r="46" spans="2:10" ht="18" thickBot="1" x14ac:dyDescent="0.25">
      <c r="B46" s="4"/>
      <c r="C46" s="25"/>
      <c r="D46" s="4"/>
      <c r="E46" s="4"/>
      <c r="F46" s="4"/>
      <c r="G46" s="4"/>
      <c r="H46" s="4"/>
      <c r="I46" s="4"/>
      <c r="J46" s="4"/>
    </row>
    <row r="47" spans="2:10" x14ac:dyDescent="0.2">
      <c r="C47" s="27" t="s">
        <v>161</v>
      </c>
    </row>
    <row r="48" spans="2:10" x14ac:dyDescent="0.2">
      <c r="C48" s="27"/>
    </row>
    <row r="49" spans="2:12" x14ac:dyDescent="0.2">
      <c r="D49" s="3" t="s">
        <v>248</v>
      </c>
    </row>
    <row r="50" spans="2:12" ht="18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2">
      <c r="C51" s="6"/>
      <c r="D51" s="13"/>
      <c r="E51" s="6"/>
      <c r="F51" s="13"/>
      <c r="G51" s="6"/>
      <c r="H51" s="13"/>
      <c r="I51" s="6"/>
      <c r="K51" s="6"/>
    </row>
    <row r="52" spans="2:12" x14ac:dyDescent="0.2">
      <c r="C52" s="10" t="s">
        <v>249</v>
      </c>
      <c r="D52" s="7"/>
      <c r="E52" s="10" t="s">
        <v>250</v>
      </c>
      <c r="F52" s="7"/>
      <c r="G52" s="10" t="s">
        <v>251</v>
      </c>
      <c r="H52" s="7"/>
      <c r="I52" s="10" t="s">
        <v>252</v>
      </c>
      <c r="J52" s="7"/>
      <c r="K52" s="10" t="s">
        <v>253</v>
      </c>
      <c r="L52" s="7"/>
    </row>
    <row r="53" spans="2:12" x14ac:dyDescent="0.2">
      <c r="B53" s="7"/>
      <c r="C53" s="41" t="s">
        <v>254</v>
      </c>
      <c r="D53" s="10" t="s">
        <v>210</v>
      </c>
      <c r="E53" s="41" t="s">
        <v>255</v>
      </c>
      <c r="F53" s="10" t="s">
        <v>256</v>
      </c>
      <c r="G53" s="41" t="s">
        <v>257</v>
      </c>
      <c r="H53" s="41" t="s">
        <v>171</v>
      </c>
      <c r="I53" s="41" t="s">
        <v>255</v>
      </c>
      <c r="J53" s="41" t="s">
        <v>171</v>
      </c>
      <c r="K53" s="41" t="s">
        <v>257</v>
      </c>
      <c r="L53" s="41" t="s">
        <v>171</v>
      </c>
    </row>
    <row r="54" spans="2:12" x14ac:dyDescent="0.2">
      <c r="C54" s="38" t="s">
        <v>219</v>
      </c>
      <c r="D54" s="31" t="s">
        <v>220</v>
      </c>
      <c r="E54" s="31" t="s">
        <v>219</v>
      </c>
      <c r="F54" s="31" t="s">
        <v>220</v>
      </c>
      <c r="G54" s="31" t="s">
        <v>219</v>
      </c>
      <c r="H54" s="31" t="s">
        <v>220</v>
      </c>
      <c r="I54" s="31" t="s">
        <v>219</v>
      </c>
      <c r="J54" s="31" t="s">
        <v>220</v>
      </c>
      <c r="K54" s="31" t="s">
        <v>219</v>
      </c>
      <c r="L54" s="31" t="s">
        <v>220</v>
      </c>
    </row>
    <row r="55" spans="2:12" x14ac:dyDescent="0.2">
      <c r="B55" s="1" t="s">
        <v>131</v>
      </c>
      <c r="C55" s="21">
        <f t="shared" ref="C55:D58" si="1">E55+G55+I55+K55</f>
        <v>12142</v>
      </c>
      <c r="D55" s="35">
        <f t="shared" si="1"/>
        <v>1036171</v>
      </c>
      <c r="E55" s="17">
        <v>6778</v>
      </c>
      <c r="F55" s="17">
        <v>696507</v>
      </c>
      <c r="G55" s="17">
        <v>2810</v>
      </c>
      <c r="H55" s="17">
        <v>160666</v>
      </c>
      <c r="I55" s="17">
        <v>209</v>
      </c>
      <c r="J55" s="17">
        <v>18094</v>
      </c>
      <c r="K55" s="17">
        <v>2345</v>
      </c>
      <c r="L55" s="17">
        <v>160904</v>
      </c>
    </row>
    <row r="56" spans="2:12" x14ac:dyDescent="0.2">
      <c r="B56" s="1" t="s">
        <v>132</v>
      </c>
      <c r="C56" s="21">
        <f t="shared" si="1"/>
        <v>9744</v>
      </c>
      <c r="D56" s="35">
        <f t="shared" si="1"/>
        <v>1000233</v>
      </c>
      <c r="E56" s="17">
        <v>6472</v>
      </c>
      <c r="F56" s="17">
        <v>755068</v>
      </c>
      <c r="G56" s="17">
        <v>1659</v>
      </c>
      <c r="H56" s="17">
        <v>102602</v>
      </c>
      <c r="I56" s="17">
        <v>101</v>
      </c>
      <c r="J56" s="17">
        <v>9275</v>
      </c>
      <c r="K56" s="17">
        <v>1512</v>
      </c>
      <c r="L56" s="17">
        <v>133288</v>
      </c>
    </row>
    <row r="57" spans="2:12" x14ac:dyDescent="0.2">
      <c r="B57" s="1" t="s">
        <v>133</v>
      </c>
      <c r="C57" s="21">
        <f t="shared" si="1"/>
        <v>7558</v>
      </c>
      <c r="D57" s="35">
        <f t="shared" si="1"/>
        <v>762614</v>
      </c>
      <c r="E57" s="17">
        <v>4320</v>
      </c>
      <c r="F57" s="17">
        <v>550772</v>
      </c>
      <c r="G57" s="17">
        <v>2358</v>
      </c>
      <c r="H57" s="17">
        <v>139700</v>
      </c>
      <c r="I57" s="17">
        <v>77</v>
      </c>
      <c r="J57" s="17">
        <v>6348</v>
      </c>
      <c r="K57" s="17">
        <v>803</v>
      </c>
      <c r="L57" s="17">
        <v>65794</v>
      </c>
    </row>
    <row r="58" spans="2:12" x14ac:dyDescent="0.2">
      <c r="B58" s="1" t="s">
        <v>134</v>
      </c>
      <c r="C58" s="21">
        <f t="shared" si="1"/>
        <v>15165</v>
      </c>
      <c r="D58" s="35">
        <f t="shared" si="1"/>
        <v>1379246</v>
      </c>
      <c r="E58" s="17">
        <v>4857</v>
      </c>
      <c r="F58" s="17">
        <v>647161</v>
      </c>
      <c r="G58" s="17">
        <v>4451</v>
      </c>
      <c r="H58" s="17">
        <v>217715</v>
      </c>
      <c r="I58" s="17">
        <v>72</v>
      </c>
      <c r="J58" s="17">
        <v>5119</v>
      </c>
      <c r="K58" s="17">
        <v>5785</v>
      </c>
      <c r="L58" s="17">
        <v>509251</v>
      </c>
    </row>
    <row r="59" spans="2:12" x14ac:dyDescent="0.2">
      <c r="C59" s="6"/>
      <c r="E59" s="17"/>
      <c r="F59" s="17"/>
      <c r="G59" s="17"/>
      <c r="H59" s="17"/>
      <c r="I59" s="17"/>
      <c r="J59" s="17"/>
      <c r="K59" s="17"/>
      <c r="L59" s="17"/>
    </row>
    <row r="60" spans="2:12" x14ac:dyDescent="0.2">
      <c r="B60" s="1" t="s">
        <v>136</v>
      </c>
      <c r="C60" s="21">
        <f t="shared" ref="C60:D65" si="2">E60+G60+I60+K60</f>
        <v>11606</v>
      </c>
      <c r="D60" s="35">
        <f t="shared" si="2"/>
        <v>1169777</v>
      </c>
      <c r="E60" s="17">
        <v>5548</v>
      </c>
      <c r="F60" s="17">
        <v>728537</v>
      </c>
      <c r="G60" s="17">
        <v>3052</v>
      </c>
      <c r="H60" s="17">
        <v>172401</v>
      </c>
      <c r="I60" s="17">
        <v>119</v>
      </c>
      <c r="J60" s="17">
        <v>6486</v>
      </c>
      <c r="K60" s="17">
        <v>2887</v>
      </c>
      <c r="L60" s="17">
        <v>262353</v>
      </c>
    </row>
    <row r="61" spans="2:12" x14ac:dyDescent="0.2">
      <c r="B61" s="1" t="s">
        <v>137</v>
      </c>
      <c r="C61" s="21">
        <f t="shared" si="2"/>
        <v>9442</v>
      </c>
      <c r="D61" s="35">
        <f t="shared" si="2"/>
        <v>965977</v>
      </c>
      <c r="E61" s="17">
        <v>4605</v>
      </c>
      <c r="F61" s="17">
        <v>631105</v>
      </c>
      <c r="G61" s="17">
        <v>2782</v>
      </c>
      <c r="H61" s="17">
        <v>144457</v>
      </c>
      <c r="I61" s="17">
        <v>170</v>
      </c>
      <c r="J61" s="17">
        <v>9544</v>
      </c>
      <c r="K61" s="17">
        <v>1885</v>
      </c>
      <c r="L61" s="17">
        <v>180871</v>
      </c>
    </row>
    <row r="62" spans="2:12" x14ac:dyDescent="0.2">
      <c r="B62" s="1" t="s">
        <v>138</v>
      </c>
      <c r="C62" s="21">
        <f t="shared" si="2"/>
        <v>10638</v>
      </c>
      <c r="D62" s="35">
        <f t="shared" si="2"/>
        <v>1122954</v>
      </c>
      <c r="E62" s="17">
        <v>5503</v>
      </c>
      <c r="F62" s="17">
        <v>766066</v>
      </c>
      <c r="G62" s="17">
        <v>3085</v>
      </c>
      <c r="H62" s="17">
        <v>165503</v>
      </c>
      <c r="I62" s="17">
        <v>92</v>
      </c>
      <c r="J62" s="17">
        <v>7421</v>
      </c>
      <c r="K62" s="17">
        <v>1958</v>
      </c>
      <c r="L62" s="17">
        <v>183964</v>
      </c>
    </row>
    <row r="63" spans="2:12" x14ac:dyDescent="0.2">
      <c r="B63" s="1" t="s">
        <v>139</v>
      </c>
      <c r="C63" s="21">
        <f t="shared" si="2"/>
        <v>8779</v>
      </c>
      <c r="D63" s="35">
        <f t="shared" si="2"/>
        <v>933871</v>
      </c>
      <c r="E63" s="17">
        <v>4639</v>
      </c>
      <c r="F63" s="17">
        <v>634612</v>
      </c>
      <c r="G63" s="17">
        <v>2434</v>
      </c>
      <c r="H63" s="17">
        <v>134623</v>
      </c>
      <c r="I63" s="17">
        <v>88</v>
      </c>
      <c r="J63" s="17">
        <v>5801</v>
      </c>
      <c r="K63" s="17">
        <v>1618</v>
      </c>
      <c r="L63" s="17">
        <v>158835</v>
      </c>
    </row>
    <row r="64" spans="2:12" x14ac:dyDescent="0.2">
      <c r="B64" s="1" t="s">
        <v>140</v>
      </c>
      <c r="C64" s="21">
        <f t="shared" si="2"/>
        <v>7813</v>
      </c>
      <c r="D64" s="35">
        <f t="shared" si="2"/>
        <v>804838</v>
      </c>
      <c r="E64" s="17">
        <v>4314</v>
      </c>
      <c r="F64" s="17">
        <v>587499</v>
      </c>
      <c r="G64" s="17">
        <v>2469</v>
      </c>
      <c r="H64" s="17">
        <v>122373</v>
      </c>
      <c r="I64" s="17">
        <v>34</v>
      </c>
      <c r="J64" s="17">
        <v>3156</v>
      </c>
      <c r="K64" s="17">
        <v>996</v>
      </c>
      <c r="L64" s="17">
        <v>91810</v>
      </c>
    </row>
    <row r="65" spans="2:12" x14ac:dyDescent="0.2">
      <c r="B65" s="3" t="s">
        <v>141</v>
      </c>
      <c r="C65" s="22">
        <f t="shared" si="2"/>
        <v>7816</v>
      </c>
      <c r="D65" s="32">
        <f t="shared" si="2"/>
        <v>850932</v>
      </c>
      <c r="E65" s="32">
        <f t="shared" ref="E65:L65" si="3">SUM(E67:E78)</f>
        <v>4642</v>
      </c>
      <c r="F65" s="32">
        <f t="shared" si="3"/>
        <v>624642</v>
      </c>
      <c r="G65" s="32">
        <f t="shared" si="3"/>
        <v>1773</v>
      </c>
      <c r="H65" s="32">
        <f t="shared" si="3"/>
        <v>87679</v>
      </c>
      <c r="I65" s="32">
        <f t="shared" si="3"/>
        <v>54</v>
      </c>
      <c r="J65" s="32">
        <f t="shared" si="3"/>
        <v>5099</v>
      </c>
      <c r="K65" s="32">
        <f t="shared" si="3"/>
        <v>1347</v>
      </c>
      <c r="L65" s="32">
        <f t="shared" si="3"/>
        <v>133512</v>
      </c>
    </row>
    <row r="66" spans="2:12" x14ac:dyDescent="0.2">
      <c r="C66" s="6"/>
    </row>
    <row r="67" spans="2:12" x14ac:dyDescent="0.2">
      <c r="B67" s="1" t="s">
        <v>174</v>
      </c>
      <c r="C67" s="21">
        <f t="shared" ref="C67:D78" si="4">E67+G67+I67+K67</f>
        <v>487</v>
      </c>
      <c r="D67" s="35">
        <f t="shared" si="4"/>
        <v>51204</v>
      </c>
      <c r="E67" s="17">
        <v>260</v>
      </c>
      <c r="F67" s="17">
        <v>35864</v>
      </c>
      <c r="G67" s="17">
        <v>131</v>
      </c>
      <c r="H67" s="17">
        <v>5280</v>
      </c>
      <c r="I67" s="17">
        <v>9</v>
      </c>
      <c r="J67" s="17">
        <v>1267</v>
      </c>
      <c r="K67" s="17">
        <v>87</v>
      </c>
      <c r="L67" s="17">
        <v>8793</v>
      </c>
    </row>
    <row r="68" spans="2:12" x14ac:dyDescent="0.2">
      <c r="B68" s="1" t="s">
        <v>175</v>
      </c>
      <c r="C68" s="21">
        <f t="shared" si="4"/>
        <v>618</v>
      </c>
      <c r="D68" s="35">
        <f t="shared" si="4"/>
        <v>67308</v>
      </c>
      <c r="E68" s="17">
        <v>368</v>
      </c>
      <c r="F68" s="17">
        <v>49870</v>
      </c>
      <c r="G68" s="17">
        <v>157</v>
      </c>
      <c r="H68" s="17">
        <v>8184</v>
      </c>
      <c r="I68" s="17">
        <v>1</v>
      </c>
      <c r="J68" s="17">
        <v>228</v>
      </c>
      <c r="K68" s="17">
        <v>92</v>
      </c>
      <c r="L68" s="17">
        <v>9026</v>
      </c>
    </row>
    <row r="69" spans="2:12" x14ac:dyDescent="0.2">
      <c r="B69" s="1" t="s">
        <v>176</v>
      </c>
      <c r="C69" s="21">
        <f t="shared" si="4"/>
        <v>652</v>
      </c>
      <c r="D69" s="35">
        <f t="shared" si="4"/>
        <v>76650</v>
      </c>
      <c r="E69" s="17">
        <v>427</v>
      </c>
      <c r="F69" s="17">
        <v>59851</v>
      </c>
      <c r="G69" s="17">
        <v>115</v>
      </c>
      <c r="H69" s="17">
        <v>5876</v>
      </c>
      <c r="I69" s="19" t="s">
        <v>116</v>
      </c>
      <c r="J69" s="19" t="s">
        <v>116</v>
      </c>
      <c r="K69" s="17">
        <v>110</v>
      </c>
      <c r="L69" s="17">
        <v>10923</v>
      </c>
    </row>
    <row r="70" spans="2:12" x14ac:dyDescent="0.2">
      <c r="B70" s="1" t="s">
        <v>177</v>
      </c>
      <c r="C70" s="21">
        <f t="shared" si="4"/>
        <v>832</v>
      </c>
      <c r="D70" s="35">
        <f t="shared" si="4"/>
        <v>93611</v>
      </c>
      <c r="E70" s="17">
        <v>444</v>
      </c>
      <c r="F70" s="17">
        <v>61801</v>
      </c>
      <c r="G70" s="17">
        <v>111</v>
      </c>
      <c r="H70" s="17">
        <v>4311</v>
      </c>
      <c r="I70" s="17">
        <v>20</v>
      </c>
      <c r="J70" s="17">
        <v>1496</v>
      </c>
      <c r="K70" s="17">
        <v>257</v>
      </c>
      <c r="L70" s="17">
        <v>26003</v>
      </c>
    </row>
    <row r="71" spans="2:12" x14ac:dyDescent="0.2">
      <c r="B71" s="1" t="s">
        <v>178</v>
      </c>
      <c r="C71" s="21">
        <f t="shared" si="4"/>
        <v>697</v>
      </c>
      <c r="D71" s="35">
        <f t="shared" si="4"/>
        <v>79149</v>
      </c>
      <c r="E71" s="17">
        <v>469</v>
      </c>
      <c r="F71" s="17">
        <v>62786</v>
      </c>
      <c r="G71" s="17">
        <v>162</v>
      </c>
      <c r="H71" s="17">
        <v>9941</v>
      </c>
      <c r="I71" s="17">
        <v>1</v>
      </c>
      <c r="J71" s="17">
        <v>124</v>
      </c>
      <c r="K71" s="17">
        <v>65</v>
      </c>
      <c r="L71" s="17">
        <v>6298</v>
      </c>
    </row>
    <row r="72" spans="2:12" x14ac:dyDescent="0.2">
      <c r="B72" s="1" t="s">
        <v>179</v>
      </c>
      <c r="C72" s="21">
        <f t="shared" si="4"/>
        <v>677</v>
      </c>
      <c r="D72" s="35">
        <f t="shared" si="4"/>
        <v>77674</v>
      </c>
      <c r="E72" s="17">
        <v>446</v>
      </c>
      <c r="F72" s="17">
        <v>61033</v>
      </c>
      <c r="G72" s="17">
        <v>118</v>
      </c>
      <c r="H72" s="17">
        <v>5928</v>
      </c>
      <c r="I72" s="17">
        <v>15</v>
      </c>
      <c r="J72" s="17">
        <v>1127</v>
      </c>
      <c r="K72" s="17">
        <v>98</v>
      </c>
      <c r="L72" s="17">
        <v>9586</v>
      </c>
    </row>
    <row r="73" spans="2:12" x14ac:dyDescent="0.2">
      <c r="B73" s="1" t="s">
        <v>180</v>
      </c>
      <c r="C73" s="21">
        <f t="shared" si="4"/>
        <v>769</v>
      </c>
      <c r="D73" s="35">
        <f t="shared" si="4"/>
        <v>81756</v>
      </c>
      <c r="E73" s="17">
        <v>407</v>
      </c>
      <c r="F73" s="17">
        <v>54495</v>
      </c>
      <c r="G73" s="17">
        <v>172</v>
      </c>
      <c r="H73" s="17">
        <v>9072</v>
      </c>
      <c r="I73" s="17">
        <v>1</v>
      </c>
      <c r="J73" s="17">
        <v>209</v>
      </c>
      <c r="K73" s="17">
        <v>189</v>
      </c>
      <c r="L73" s="17">
        <v>17980</v>
      </c>
    </row>
    <row r="74" spans="2:12" x14ac:dyDescent="0.2">
      <c r="B74" s="1" t="s">
        <v>181</v>
      </c>
      <c r="C74" s="21">
        <f t="shared" si="4"/>
        <v>601</v>
      </c>
      <c r="D74" s="35">
        <f t="shared" si="4"/>
        <v>63363</v>
      </c>
      <c r="E74" s="17">
        <v>381</v>
      </c>
      <c r="F74" s="17">
        <v>50439</v>
      </c>
      <c r="G74" s="17">
        <v>160</v>
      </c>
      <c r="H74" s="17">
        <v>7091</v>
      </c>
      <c r="I74" s="17">
        <v>1</v>
      </c>
      <c r="J74" s="17">
        <v>172</v>
      </c>
      <c r="K74" s="17">
        <v>59</v>
      </c>
      <c r="L74" s="17">
        <v>5661</v>
      </c>
    </row>
    <row r="75" spans="2:12" x14ac:dyDescent="0.2">
      <c r="B75" s="1" t="s">
        <v>182</v>
      </c>
      <c r="C75" s="21">
        <f t="shared" si="4"/>
        <v>576</v>
      </c>
      <c r="D75" s="35">
        <f t="shared" si="4"/>
        <v>63114</v>
      </c>
      <c r="E75" s="17">
        <v>382</v>
      </c>
      <c r="F75" s="17">
        <v>50139</v>
      </c>
      <c r="G75" s="17">
        <v>98</v>
      </c>
      <c r="H75" s="17">
        <v>3463</v>
      </c>
      <c r="I75" s="17">
        <v>1</v>
      </c>
      <c r="J75" s="17">
        <v>112</v>
      </c>
      <c r="K75" s="17">
        <v>95</v>
      </c>
      <c r="L75" s="17">
        <v>9400</v>
      </c>
    </row>
    <row r="76" spans="2:12" x14ac:dyDescent="0.2">
      <c r="B76" s="1" t="s">
        <v>183</v>
      </c>
      <c r="C76" s="21">
        <f t="shared" si="4"/>
        <v>620</v>
      </c>
      <c r="D76" s="35">
        <f t="shared" si="4"/>
        <v>58667</v>
      </c>
      <c r="E76" s="17">
        <v>292</v>
      </c>
      <c r="F76" s="17">
        <v>37308</v>
      </c>
      <c r="G76" s="17">
        <v>229</v>
      </c>
      <c r="H76" s="17">
        <v>11163</v>
      </c>
      <c r="I76" s="17">
        <v>1</v>
      </c>
      <c r="J76" s="17">
        <v>74</v>
      </c>
      <c r="K76" s="17">
        <v>98</v>
      </c>
      <c r="L76" s="17">
        <v>10122</v>
      </c>
    </row>
    <row r="77" spans="2:12" x14ac:dyDescent="0.2">
      <c r="B77" s="1" t="s">
        <v>184</v>
      </c>
      <c r="C77" s="21">
        <f t="shared" si="4"/>
        <v>679</v>
      </c>
      <c r="D77" s="35">
        <f t="shared" si="4"/>
        <v>74250</v>
      </c>
      <c r="E77" s="17">
        <v>395</v>
      </c>
      <c r="F77" s="17">
        <v>51606</v>
      </c>
      <c r="G77" s="17">
        <v>128</v>
      </c>
      <c r="H77" s="17">
        <v>6979</v>
      </c>
      <c r="I77" s="17">
        <v>4</v>
      </c>
      <c r="J77" s="17">
        <v>290</v>
      </c>
      <c r="K77" s="17">
        <v>152</v>
      </c>
      <c r="L77" s="17">
        <v>15375</v>
      </c>
    </row>
    <row r="78" spans="2:12" x14ac:dyDescent="0.2">
      <c r="B78" s="1" t="s">
        <v>185</v>
      </c>
      <c r="C78" s="21">
        <f t="shared" si="4"/>
        <v>608</v>
      </c>
      <c r="D78" s="35">
        <f t="shared" si="4"/>
        <v>64186</v>
      </c>
      <c r="E78" s="17">
        <v>371</v>
      </c>
      <c r="F78" s="17">
        <v>49450</v>
      </c>
      <c r="G78" s="17">
        <v>192</v>
      </c>
      <c r="H78" s="17">
        <v>10391</v>
      </c>
      <c r="I78" s="19" t="s">
        <v>116</v>
      </c>
      <c r="J78" s="19" t="s">
        <v>116</v>
      </c>
      <c r="K78" s="17">
        <v>45</v>
      </c>
      <c r="L78" s="17">
        <v>4345</v>
      </c>
    </row>
    <row r="79" spans="2:12" ht="18" thickBot="1" x14ac:dyDescent="0.25">
      <c r="B79" s="4"/>
      <c r="C79" s="25"/>
      <c r="D79" s="4"/>
      <c r="E79" s="4"/>
      <c r="F79" s="4"/>
      <c r="G79" s="4"/>
      <c r="H79" s="4"/>
      <c r="I79" s="4"/>
      <c r="J79" s="4"/>
      <c r="K79" s="4"/>
      <c r="L79" s="4"/>
    </row>
    <row r="80" spans="2:12" x14ac:dyDescent="0.2">
      <c r="C80" s="1" t="s">
        <v>161</v>
      </c>
    </row>
    <row r="87" spans="1:12" x14ac:dyDescent="0.2">
      <c r="A87" s="32"/>
      <c r="D87" s="3" t="s">
        <v>229</v>
      </c>
    </row>
    <row r="88" spans="1:12" x14ac:dyDescent="0.2">
      <c r="A88" s="32"/>
      <c r="D88" s="3" t="s">
        <v>258</v>
      </c>
    </row>
    <row r="89" spans="1:12" ht="18" thickBot="1" x14ac:dyDescent="0.25">
      <c r="A89" s="32"/>
      <c r="B89" s="33"/>
      <c r="C89" s="4"/>
      <c r="D89" s="4"/>
      <c r="E89" s="4"/>
      <c r="F89" s="4"/>
      <c r="G89" s="4"/>
      <c r="H89" s="4"/>
      <c r="I89" s="4"/>
      <c r="J89" s="4"/>
      <c r="K89" s="4"/>
      <c r="L89" s="40" t="s">
        <v>231</v>
      </c>
    </row>
    <row r="90" spans="1:12" x14ac:dyDescent="0.2">
      <c r="C90" s="6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2">
      <c r="C91" s="6"/>
      <c r="D91" s="10" t="s">
        <v>259</v>
      </c>
      <c r="E91" s="7"/>
      <c r="F91" s="7"/>
      <c r="G91" s="11"/>
      <c r="H91" s="7"/>
      <c r="I91" s="36" t="s">
        <v>260</v>
      </c>
      <c r="J91" s="7"/>
      <c r="K91" s="7"/>
      <c r="L91" s="7"/>
    </row>
    <row r="92" spans="1:12" x14ac:dyDescent="0.2">
      <c r="C92" s="8" t="s">
        <v>261</v>
      </c>
      <c r="D92" s="6"/>
      <c r="E92" s="6"/>
      <c r="F92" s="6"/>
      <c r="G92" s="6"/>
      <c r="H92" s="9" t="s">
        <v>262</v>
      </c>
      <c r="I92" s="9" t="s">
        <v>263</v>
      </c>
      <c r="J92" s="6"/>
      <c r="K92" s="9" t="s">
        <v>264</v>
      </c>
      <c r="L92" s="6"/>
    </row>
    <row r="93" spans="1:12" x14ac:dyDescent="0.2">
      <c r="B93" s="7"/>
      <c r="C93" s="11"/>
      <c r="D93" s="10" t="s">
        <v>265</v>
      </c>
      <c r="E93" s="12" t="s">
        <v>266</v>
      </c>
      <c r="F93" s="10" t="s">
        <v>267</v>
      </c>
      <c r="G93" s="12" t="s">
        <v>268</v>
      </c>
      <c r="H93" s="12" t="s">
        <v>269</v>
      </c>
      <c r="I93" s="12" t="s">
        <v>270</v>
      </c>
      <c r="J93" s="12" t="s">
        <v>271</v>
      </c>
      <c r="K93" s="12" t="s">
        <v>272</v>
      </c>
      <c r="L93" s="10" t="s">
        <v>239</v>
      </c>
    </row>
    <row r="94" spans="1:12" x14ac:dyDescent="0.2">
      <c r="C94" s="6"/>
    </row>
    <row r="95" spans="1:12" x14ac:dyDescent="0.2">
      <c r="B95" s="1" t="s">
        <v>131</v>
      </c>
      <c r="C95" s="21">
        <f>F95+9685</f>
        <v>12142</v>
      </c>
      <c r="D95" s="42" t="s">
        <v>273</v>
      </c>
      <c r="E95" s="17"/>
      <c r="F95" s="17">
        <v>2457</v>
      </c>
      <c r="G95" s="17">
        <v>7000</v>
      </c>
      <c r="H95" s="17">
        <v>195</v>
      </c>
      <c r="I95" s="17">
        <v>2729</v>
      </c>
      <c r="J95" s="17">
        <v>2159</v>
      </c>
      <c r="K95" s="17">
        <v>52</v>
      </c>
      <c r="L95" s="17">
        <v>7</v>
      </c>
    </row>
    <row r="96" spans="1:12" x14ac:dyDescent="0.2">
      <c r="A96" s="32"/>
      <c r="B96" s="1" t="s">
        <v>132</v>
      </c>
      <c r="C96" s="21">
        <f>F96+8278</f>
        <v>9744</v>
      </c>
      <c r="D96" s="42" t="s">
        <v>274</v>
      </c>
      <c r="E96" s="17"/>
      <c r="F96" s="17">
        <v>1466</v>
      </c>
      <c r="G96" s="17">
        <f>5690+44</f>
        <v>5734</v>
      </c>
      <c r="H96" s="17">
        <v>16</v>
      </c>
      <c r="I96" s="17">
        <f>702+1098</f>
        <v>1800</v>
      </c>
      <c r="J96" s="17">
        <f>1847+324</f>
        <v>2171</v>
      </c>
      <c r="K96" s="17">
        <v>6</v>
      </c>
      <c r="L96" s="17">
        <v>17</v>
      </c>
    </row>
    <row r="97" spans="1:12" x14ac:dyDescent="0.2">
      <c r="A97" s="32"/>
      <c r="B97" s="1" t="s">
        <v>133</v>
      </c>
      <c r="C97" s="21">
        <f>F97+5145</f>
        <v>7558</v>
      </c>
      <c r="D97" s="42" t="s">
        <v>275</v>
      </c>
      <c r="E97" s="17"/>
      <c r="F97" s="17">
        <v>2413</v>
      </c>
      <c r="G97" s="17">
        <f>3669+44</f>
        <v>3713</v>
      </c>
      <c r="H97" s="17">
        <v>224</v>
      </c>
      <c r="I97" s="17">
        <f>416+1079</f>
        <v>1495</v>
      </c>
      <c r="J97" s="17">
        <f>1026+1066</f>
        <v>2092</v>
      </c>
      <c r="K97" s="17">
        <v>8</v>
      </c>
      <c r="L97" s="17">
        <v>26</v>
      </c>
    </row>
    <row r="98" spans="1:12" x14ac:dyDescent="0.2">
      <c r="A98" s="32"/>
      <c r="B98" s="1" t="s">
        <v>134</v>
      </c>
      <c r="C98" s="21">
        <f>D98+E98+F98</f>
        <v>15165</v>
      </c>
      <c r="D98" s="17">
        <v>6707</v>
      </c>
      <c r="E98" s="17">
        <v>148</v>
      </c>
      <c r="F98" s="17">
        <v>8310</v>
      </c>
      <c r="G98" s="17">
        <f>5124+80+124</f>
        <v>5328</v>
      </c>
      <c r="H98" s="17">
        <v>2820</v>
      </c>
      <c r="I98" s="17">
        <f>122+40+2503</f>
        <v>2665</v>
      </c>
      <c r="J98" s="17">
        <f>1455+28+2864</f>
        <v>4347</v>
      </c>
      <c r="K98" s="19" t="s">
        <v>116</v>
      </c>
      <c r="L98" s="17">
        <v>5</v>
      </c>
    </row>
    <row r="99" spans="1:12" x14ac:dyDescent="0.2">
      <c r="C99" s="6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">
      <c r="B100" s="1" t="s">
        <v>136</v>
      </c>
      <c r="C100" s="21">
        <f t="shared" ref="C100:C105" si="5">D100+E100+F100</f>
        <v>11606</v>
      </c>
      <c r="D100" s="17">
        <v>7757</v>
      </c>
      <c r="E100" s="17">
        <v>188</v>
      </c>
      <c r="F100" s="17">
        <v>3661</v>
      </c>
      <c r="G100" s="17">
        <v>6689</v>
      </c>
      <c r="H100" s="17">
        <v>634</v>
      </c>
      <c r="I100" s="17">
        <v>1179</v>
      </c>
      <c r="J100" s="17">
        <v>3102</v>
      </c>
      <c r="K100" s="19" t="s">
        <v>116</v>
      </c>
      <c r="L100" s="17">
        <v>2</v>
      </c>
    </row>
    <row r="101" spans="1:12" x14ac:dyDescent="0.2">
      <c r="B101" s="1" t="s">
        <v>137</v>
      </c>
      <c r="C101" s="21">
        <f t="shared" si="5"/>
        <v>9442</v>
      </c>
      <c r="D101" s="17">
        <v>6448</v>
      </c>
      <c r="E101" s="17">
        <v>134</v>
      </c>
      <c r="F101" s="17">
        <v>2860</v>
      </c>
      <c r="G101" s="17">
        <v>5457</v>
      </c>
      <c r="H101" s="17">
        <v>47</v>
      </c>
      <c r="I101" s="17">
        <v>610</v>
      </c>
      <c r="J101" s="17">
        <v>3303</v>
      </c>
      <c r="K101" s="19" t="s">
        <v>116</v>
      </c>
      <c r="L101" s="17">
        <v>25</v>
      </c>
    </row>
    <row r="102" spans="1:12" x14ac:dyDescent="0.2">
      <c r="B102" s="1" t="s">
        <v>138</v>
      </c>
      <c r="C102" s="21">
        <f t="shared" si="5"/>
        <v>10638</v>
      </c>
      <c r="D102" s="17">
        <v>7256</v>
      </c>
      <c r="E102" s="17">
        <v>133</v>
      </c>
      <c r="F102" s="17">
        <v>3249</v>
      </c>
      <c r="G102" s="17">
        <v>6075</v>
      </c>
      <c r="H102" s="17">
        <v>248</v>
      </c>
      <c r="I102" s="17">
        <v>793</v>
      </c>
      <c r="J102" s="17">
        <v>3509</v>
      </c>
      <c r="K102" s="19" t="s">
        <v>116</v>
      </c>
      <c r="L102" s="17">
        <v>13</v>
      </c>
    </row>
    <row r="103" spans="1:12" x14ac:dyDescent="0.2">
      <c r="B103" s="1" t="s">
        <v>139</v>
      </c>
      <c r="C103" s="21">
        <f t="shared" si="5"/>
        <v>8779</v>
      </c>
      <c r="D103" s="17">
        <v>5936</v>
      </c>
      <c r="E103" s="17">
        <v>220</v>
      </c>
      <c r="F103" s="17">
        <v>2623</v>
      </c>
      <c r="G103" s="17">
        <v>4869</v>
      </c>
      <c r="H103" s="17">
        <v>397</v>
      </c>
      <c r="I103" s="17">
        <v>552</v>
      </c>
      <c r="J103" s="17">
        <v>2955</v>
      </c>
      <c r="K103" s="19" t="s">
        <v>116</v>
      </c>
      <c r="L103" s="17">
        <v>6</v>
      </c>
    </row>
    <row r="104" spans="1:12" x14ac:dyDescent="0.2">
      <c r="B104" s="1" t="s">
        <v>140</v>
      </c>
      <c r="C104" s="21">
        <f t="shared" si="5"/>
        <v>7813</v>
      </c>
      <c r="D104" s="17">
        <v>5267</v>
      </c>
      <c r="E104" s="17">
        <v>185</v>
      </c>
      <c r="F104" s="17">
        <v>2361</v>
      </c>
      <c r="G104" s="17">
        <v>4332</v>
      </c>
      <c r="H104" s="17">
        <v>16</v>
      </c>
      <c r="I104" s="17">
        <v>673</v>
      </c>
      <c r="J104" s="17">
        <v>2776</v>
      </c>
      <c r="K104" s="17">
        <v>9</v>
      </c>
      <c r="L104" s="17">
        <v>7</v>
      </c>
    </row>
    <row r="105" spans="1:12" x14ac:dyDescent="0.2">
      <c r="A105" s="32"/>
      <c r="B105" s="3" t="s">
        <v>141</v>
      </c>
      <c r="C105" s="22">
        <f t="shared" si="5"/>
        <v>7816</v>
      </c>
      <c r="D105" s="32">
        <f t="shared" ref="D105:J105" si="6">SUM(D107:D118)</f>
        <v>5758</v>
      </c>
      <c r="E105" s="32">
        <f t="shared" si="6"/>
        <v>133</v>
      </c>
      <c r="F105" s="32">
        <f t="shared" si="6"/>
        <v>1925</v>
      </c>
      <c r="G105" s="32">
        <f t="shared" si="6"/>
        <v>4589</v>
      </c>
      <c r="H105" s="32">
        <f t="shared" si="6"/>
        <v>239</v>
      </c>
      <c r="I105" s="32">
        <f t="shared" si="6"/>
        <v>428</v>
      </c>
      <c r="J105" s="32">
        <f t="shared" si="6"/>
        <v>2560</v>
      </c>
      <c r="K105" s="19" t="s">
        <v>116</v>
      </c>
      <c r="L105" s="19" t="s">
        <v>116</v>
      </c>
    </row>
    <row r="106" spans="1:12" x14ac:dyDescent="0.2">
      <c r="C106" s="6"/>
    </row>
    <row r="107" spans="1:12" x14ac:dyDescent="0.2">
      <c r="A107" s="32"/>
      <c r="B107" s="1" t="s">
        <v>174</v>
      </c>
      <c r="C107" s="21">
        <f t="shared" ref="C107:C118" si="7">D107+E107+F107</f>
        <v>487</v>
      </c>
      <c r="D107" s="17">
        <v>359</v>
      </c>
      <c r="E107" s="17">
        <v>6</v>
      </c>
      <c r="F107" s="17">
        <v>122</v>
      </c>
      <c r="G107" s="17">
        <v>282</v>
      </c>
      <c r="H107" s="19" t="s">
        <v>116</v>
      </c>
      <c r="I107" s="17">
        <v>2</v>
      </c>
      <c r="J107" s="17">
        <v>203</v>
      </c>
      <c r="K107" s="19" t="s">
        <v>116</v>
      </c>
      <c r="L107" s="19" t="s">
        <v>116</v>
      </c>
    </row>
    <row r="108" spans="1:12" x14ac:dyDescent="0.2">
      <c r="A108" s="32"/>
      <c r="B108" s="1" t="s">
        <v>175</v>
      </c>
      <c r="C108" s="21">
        <f t="shared" si="7"/>
        <v>618</v>
      </c>
      <c r="D108" s="17">
        <v>432</v>
      </c>
      <c r="E108" s="17">
        <v>33</v>
      </c>
      <c r="F108" s="17">
        <v>153</v>
      </c>
      <c r="G108" s="17">
        <v>358</v>
      </c>
      <c r="H108" s="17">
        <v>1</v>
      </c>
      <c r="I108" s="17">
        <v>62</v>
      </c>
      <c r="J108" s="17">
        <v>197</v>
      </c>
      <c r="K108" s="19" t="s">
        <v>116</v>
      </c>
      <c r="L108" s="19" t="s">
        <v>116</v>
      </c>
    </row>
    <row r="109" spans="1:12" x14ac:dyDescent="0.2">
      <c r="B109" s="1" t="s">
        <v>176</v>
      </c>
      <c r="C109" s="21">
        <f t="shared" si="7"/>
        <v>652</v>
      </c>
      <c r="D109" s="17">
        <v>543</v>
      </c>
      <c r="E109" s="17">
        <v>4</v>
      </c>
      <c r="F109" s="17">
        <v>105</v>
      </c>
      <c r="G109" s="17">
        <v>461</v>
      </c>
      <c r="H109" s="19" t="s">
        <v>116</v>
      </c>
      <c r="I109" s="17">
        <v>26</v>
      </c>
      <c r="J109" s="17">
        <v>165</v>
      </c>
      <c r="K109" s="19" t="s">
        <v>116</v>
      </c>
      <c r="L109" s="19" t="s">
        <v>116</v>
      </c>
    </row>
    <row r="110" spans="1:12" x14ac:dyDescent="0.2">
      <c r="B110" s="1" t="s">
        <v>177</v>
      </c>
      <c r="C110" s="21">
        <f t="shared" si="7"/>
        <v>832</v>
      </c>
      <c r="D110" s="17">
        <v>593</v>
      </c>
      <c r="E110" s="17">
        <v>5</v>
      </c>
      <c r="F110" s="17">
        <v>234</v>
      </c>
      <c r="G110" s="17">
        <v>442</v>
      </c>
      <c r="H110" s="17">
        <v>105</v>
      </c>
      <c r="I110" s="17">
        <v>21</v>
      </c>
      <c r="J110" s="17">
        <v>264</v>
      </c>
      <c r="K110" s="19" t="s">
        <v>116</v>
      </c>
      <c r="L110" s="19" t="s">
        <v>116</v>
      </c>
    </row>
    <row r="111" spans="1:12" x14ac:dyDescent="0.2">
      <c r="B111" s="1" t="s">
        <v>178</v>
      </c>
      <c r="C111" s="21">
        <f t="shared" si="7"/>
        <v>697</v>
      </c>
      <c r="D111" s="17">
        <v>549</v>
      </c>
      <c r="E111" s="17">
        <v>9</v>
      </c>
      <c r="F111" s="17">
        <v>139</v>
      </c>
      <c r="G111" s="17">
        <v>413</v>
      </c>
      <c r="H111" s="19" t="s">
        <v>116</v>
      </c>
      <c r="I111" s="17">
        <v>26</v>
      </c>
      <c r="J111" s="17">
        <v>258</v>
      </c>
      <c r="K111" s="19" t="s">
        <v>116</v>
      </c>
      <c r="L111" s="19" t="s">
        <v>116</v>
      </c>
    </row>
    <row r="112" spans="1:12" x14ac:dyDescent="0.2">
      <c r="A112" s="32"/>
      <c r="B112" s="1" t="s">
        <v>179</v>
      </c>
      <c r="C112" s="21">
        <f t="shared" si="7"/>
        <v>677</v>
      </c>
      <c r="D112" s="17">
        <v>544</v>
      </c>
      <c r="E112" s="17">
        <v>6</v>
      </c>
      <c r="F112" s="17">
        <v>127</v>
      </c>
      <c r="G112" s="17">
        <v>420</v>
      </c>
      <c r="H112" s="19" t="s">
        <v>116</v>
      </c>
      <c r="I112" s="17">
        <v>28</v>
      </c>
      <c r="J112" s="17">
        <v>229</v>
      </c>
      <c r="K112" s="19" t="s">
        <v>116</v>
      </c>
      <c r="L112" s="19" t="s">
        <v>116</v>
      </c>
    </row>
    <row r="113" spans="1:12" x14ac:dyDescent="0.2">
      <c r="A113" s="32"/>
      <c r="B113" s="1" t="s">
        <v>180</v>
      </c>
      <c r="C113" s="21">
        <f t="shared" si="7"/>
        <v>769</v>
      </c>
      <c r="D113" s="17">
        <v>517</v>
      </c>
      <c r="E113" s="17">
        <v>14</v>
      </c>
      <c r="F113" s="17">
        <v>238</v>
      </c>
      <c r="G113" s="17">
        <v>435</v>
      </c>
      <c r="H113" s="17">
        <v>80</v>
      </c>
      <c r="I113" s="17">
        <v>33</v>
      </c>
      <c r="J113" s="17">
        <v>221</v>
      </c>
      <c r="K113" s="19" t="s">
        <v>116</v>
      </c>
      <c r="L113" s="19" t="s">
        <v>116</v>
      </c>
    </row>
    <row r="114" spans="1:12" x14ac:dyDescent="0.2">
      <c r="A114" s="32"/>
      <c r="B114" s="1" t="s">
        <v>181</v>
      </c>
      <c r="C114" s="21">
        <f t="shared" si="7"/>
        <v>601</v>
      </c>
      <c r="D114" s="17">
        <v>440</v>
      </c>
      <c r="E114" s="19" t="s">
        <v>116</v>
      </c>
      <c r="F114" s="17">
        <v>161</v>
      </c>
      <c r="G114" s="17">
        <v>349</v>
      </c>
      <c r="H114" s="19" t="s">
        <v>116</v>
      </c>
      <c r="I114" s="17">
        <v>45</v>
      </c>
      <c r="J114" s="17">
        <v>207</v>
      </c>
      <c r="K114" s="19" t="s">
        <v>116</v>
      </c>
      <c r="L114" s="19" t="s">
        <v>116</v>
      </c>
    </row>
    <row r="115" spans="1:12" x14ac:dyDescent="0.2">
      <c r="A115" s="32"/>
      <c r="B115" s="1" t="s">
        <v>182</v>
      </c>
      <c r="C115" s="21">
        <f t="shared" si="7"/>
        <v>576</v>
      </c>
      <c r="D115" s="17">
        <v>478</v>
      </c>
      <c r="E115" s="17">
        <v>10</v>
      </c>
      <c r="F115" s="17">
        <v>88</v>
      </c>
      <c r="G115" s="17">
        <v>344</v>
      </c>
      <c r="H115" s="19" t="s">
        <v>116</v>
      </c>
      <c r="I115" s="17">
        <v>38</v>
      </c>
      <c r="J115" s="17">
        <v>194</v>
      </c>
      <c r="K115" s="19" t="s">
        <v>116</v>
      </c>
      <c r="L115" s="19" t="s">
        <v>116</v>
      </c>
    </row>
    <row r="116" spans="1:12" x14ac:dyDescent="0.2">
      <c r="A116" s="32"/>
      <c r="B116" s="1" t="s">
        <v>183</v>
      </c>
      <c r="C116" s="21">
        <f t="shared" si="7"/>
        <v>620</v>
      </c>
      <c r="D116" s="17">
        <v>398</v>
      </c>
      <c r="E116" s="17">
        <v>32</v>
      </c>
      <c r="F116" s="17">
        <v>190</v>
      </c>
      <c r="G116" s="17">
        <v>368</v>
      </c>
      <c r="H116" s="17">
        <v>1</v>
      </c>
      <c r="I116" s="17">
        <v>79</v>
      </c>
      <c r="J116" s="17">
        <v>172</v>
      </c>
      <c r="K116" s="19" t="s">
        <v>116</v>
      </c>
      <c r="L116" s="19" t="s">
        <v>116</v>
      </c>
    </row>
    <row r="117" spans="1:12" x14ac:dyDescent="0.2">
      <c r="A117" s="32"/>
      <c r="B117" s="1" t="s">
        <v>184</v>
      </c>
      <c r="C117" s="21">
        <f t="shared" si="7"/>
        <v>679</v>
      </c>
      <c r="D117" s="17">
        <v>500</v>
      </c>
      <c r="E117" s="17">
        <v>12</v>
      </c>
      <c r="F117" s="17">
        <v>167</v>
      </c>
      <c r="G117" s="17">
        <v>395</v>
      </c>
      <c r="H117" s="17">
        <v>52</v>
      </c>
      <c r="I117" s="17">
        <v>26</v>
      </c>
      <c r="J117" s="17">
        <v>206</v>
      </c>
      <c r="K117" s="19" t="s">
        <v>116</v>
      </c>
      <c r="L117" s="19" t="s">
        <v>116</v>
      </c>
    </row>
    <row r="118" spans="1:12" x14ac:dyDescent="0.2">
      <c r="A118" s="32"/>
      <c r="B118" s="1" t="s">
        <v>185</v>
      </c>
      <c r="C118" s="21">
        <f t="shared" si="7"/>
        <v>608</v>
      </c>
      <c r="D118" s="17">
        <v>405</v>
      </c>
      <c r="E118" s="17">
        <v>2</v>
      </c>
      <c r="F118" s="17">
        <v>201</v>
      </c>
      <c r="G118" s="17">
        <v>322</v>
      </c>
      <c r="H118" s="19" t="s">
        <v>116</v>
      </c>
      <c r="I118" s="17">
        <v>42</v>
      </c>
      <c r="J118" s="17">
        <v>244</v>
      </c>
      <c r="K118" s="19" t="s">
        <v>116</v>
      </c>
      <c r="L118" s="19" t="s">
        <v>116</v>
      </c>
    </row>
    <row r="119" spans="1:12" ht="18" thickBot="1" x14ac:dyDescent="0.25">
      <c r="B119" s="4"/>
      <c r="C119" s="25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C120" s="27" t="s">
        <v>161</v>
      </c>
    </row>
    <row r="121" spans="1:12" x14ac:dyDescent="0.2">
      <c r="A121" s="1"/>
    </row>
  </sheetData>
  <phoneticPr fontId="2"/>
  <pageMargins left="0.37" right="0.46" top="0.56999999999999995" bottom="0.59" header="0.51200000000000001" footer="0.51200000000000001"/>
  <pageSetup paperSize="12" scale="68" orientation="portrait" verticalDpi="0" r:id="rId1"/>
  <headerFooter alignWithMargins="0"/>
  <rowBreaks count="1" manualBreakCount="1">
    <brk id="8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5.875" style="2" customWidth="1"/>
    <col min="5" max="5" width="14.625" style="2" customWidth="1"/>
    <col min="6" max="6" width="10.875" style="2" customWidth="1"/>
    <col min="7" max="7" width="14.625" style="2" customWidth="1"/>
    <col min="8" max="8" width="13.375" style="2" customWidth="1"/>
    <col min="9" max="9" width="9.62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59" width="12.125" style="2"/>
    <col min="260" max="260" width="15.875" style="2" customWidth="1"/>
    <col min="261" max="261" width="14.625" style="2" customWidth="1"/>
    <col min="262" max="262" width="10.875" style="2" customWidth="1"/>
    <col min="263" max="263" width="14.625" style="2" customWidth="1"/>
    <col min="264" max="264" width="13.375" style="2" customWidth="1"/>
    <col min="265" max="265" width="9.62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5" width="12.125" style="2"/>
    <col min="516" max="516" width="15.875" style="2" customWidth="1"/>
    <col min="517" max="517" width="14.625" style="2" customWidth="1"/>
    <col min="518" max="518" width="10.875" style="2" customWidth="1"/>
    <col min="519" max="519" width="14.625" style="2" customWidth="1"/>
    <col min="520" max="520" width="13.375" style="2" customWidth="1"/>
    <col min="521" max="521" width="9.62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1" width="12.125" style="2"/>
    <col min="772" max="772" width="15.875" style="2" customWidth="1"/>
    <col min="773" max="773" width="14.625" style="2" customWidth="1"/>
    <col min="774" max="774" width="10.875" style="2" customWidth="1"/>
    <col min="775" max="775" width="14.625" style="2" customWidth="1"/>
    <col min="776" max="776" width="13.375" style="2" customWidth="1"/>
    <col min="777" max="777" width="9.62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5.875" style="2" customWidth="1"/>
    <col min="1029" max="1029" width="14.625" style="2" customWidth="1"/>
    <col min="1030" max="1030" width="10.875" style="2" customWidth="1"/>
    <col min="1031" max="1031" width="14.625" style="2" customWidth="1"/>
    <col min="1032" max="1032" width="13.375" style="2" customWidth="1"/>
    <col min="1033" max="1033" width="9.62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5.875" style="2" customWidth="1"/>
    <col min="1285" max="1285" width="14.625" style="2" customWidth="1"/>
    <col min="1286" max="1286" width="10.875" style="2" customWidth="1"/>
    <col min="1287" max="1287" width="14.625" style="2" customWidth="1"/>
    <col min="1288" max="1288" width="13.375" style="2" customWidth="1"/>
    <col min="1289" max="1289" width="9.62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5.875" style="2" customWidth="1"/>
    <col min="1541" max="1541" width="14.625" style="2" customWidth="1"/>
    <col min="1542" max="1542" width="10.875" style="2" customWidth="1"/>
    <col min="1543" max="1543" width="14.625" style="2" customWidth="1"/>
    <col min="1544" max="1544" width="13.375" style="2" customWidth="1"/>
    <col min="1545" max="1545" width="9.62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5.875" style="2" customWidth="1"/>
    <col min="1797" max="1797" width="14.625" style="2" customWidth="1"/>
    <col min="1798" max="1798" width="10.875" style="2" customWidth="1"/>
    <col min="1799" max="1799" width="14.625" style="2" customWidth="1"/>
    <col min="1800" max="1800" width="13.375" style="2" customWidth="1"/>
    <col min="1801" max="1801" width="9.62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5.875" style="2" customWidth="1"/>
    <col min="2053" max="2053" width="14.625" style="2" customWidth="1"/>
    <col min="2054" max="2054" width="10.875" style="2" customWidth="1"/>
    <col min="2055" max="2055" width="14.625" style="2" customWidth="1"/>
    <col min="2056" max="2056" width="13.375" style="2" customWidth="1"/>
    <col min="2057" max="2057" width="9.62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5.875" style="2" customWidth="1"/>
    <col min="2309" max="2309" width="14.625" style="2" customWidth="1"/>
    <col min="2310" max="2310" width="10.875" style="2" customWidth="1"/>
    <col min="2311" max="2311" width="14.625" style="2" customWidth="1"/>
    <col min="2312" max="2312" width="13.375" style="2" customWidth="1"/>
    <col min="2313" max="2313" width="9.62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5.875" style="2" customWidth="1"/>
    <col min="2565" max="2565" width="14.625" style="2" customWidth="1"/>
    <col min="2566" max="2566" width="10.875" style="2" customWidth="1"/>
    <col min="2567" max="2567" width="14.625" style="2" customWidth="1"/>
    <col min="2568" max="2568" width="13.375" style="2" customWidth="1"/>
    <col min="2569" max="2569" width="9.62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5.875" style="2" customWidth="1"/>
    <col min="2821" max="2821" width="14.625" style="2" customWidth="1"/>
    <col min="2822" max="2822" width="10.875" style="2" customWidth="1"/>
    <col min="2823" max="2823" width="14.625" style="2" customWidth="1"/>
    <col min="2824" max="2824" width="13.375" style="2" customWidth="1"/>
    <col min="2825" max="2825" width="9.62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5.875" style="2" customWidth="1"/>
    <col min="3077" max="3077" width="14.625" style="2" customWidth="1"/>
    <col min="3078" max="3078" width="10.875" style="2" customWidth="1"/>
    <col min="3079" max="3079" width="14.625" style="2" customWidth="1"/>
    <col min="3080" max="3080" width="13.375" style="2" customWidth="1"/>
    <col min="3081" max="3081" width="9.62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5.875" style="2" customWidth="1"/>
    <col min="3333" max="3333" width="14.625" style="2" customWidth="1"/>
    <col min="3334" max="3334" width="10.875" style="2" customWidth="1"/>
    <col min="3335" max="3335" width="14.625" style="2" customWidth="1"/>
    <col min="3336" max="3336" width="13.375" style="2" customWidth="1"/>
    <col min="3337" max="3337" width="9.62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5.875" style="2" customWidth="1"/>
    <col min="3589" max="3589" width="14.625" style="2" customWidth="1"/>
    <col min="3590" max="3590" width="10.875" style="2" customWidth="1"/>
    <col min="3591" max="3591" width="14.625" style="2" customWidth="1"/>
    <col min="3592" max="3592" width="13.375" style="2" customWidth="1"/>
    <col min="3593" max="3593" width="9.62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5.875" style="2" customWidth="1"/>
    <col min="3845" max="3845" width="14.625" style="2" customWidth="1"/>
    <col min="3846" max="3846" width="10.875" style="2" customWidth="1"/>
    <col min="3847" max="3847" width="14.625" style="2" customWidth="1"/>
    <col min="3848" max="3848" width="13.375" style="2" customWidth="1"/>
    <col min="3849" max="3849" width="9.62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5.875" style="2" customWidth="1"/>
    <col min="4101" max="4101" width="14.625" style="2" customWidth="1"/>
    <col min="4102" max="4102" width="10.875" style="2" customWidth="1"/>
    <col min="4103" max="4103" width="14.625" style="2" customWidth="1"/>
    <col min="4104" max="4104" width="13.375" style="2" customWidth="1"/>
    <col min="4105" max="4105" width="9.62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5.875" style="2" customWidth="1"/>
    <col min="4357" max="4357" width="14.625" style="2" customWidth="1"/>
    <col min="4358" max="4358" width="10.875" style="2" customWidth="1"/>
    <col min="4359" max="4359" width="14.625" style="2" customWidth="1"/>
    <col min="4360" max="4360" width="13.375" style="2" customWidth="1"/>
    <col min="4361" max="4361" width="9.62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5.875" style="2" customWidth="1"/>
    <col min="4613" max="4613" width="14.625" style="2" customWidth="1"/>
    <col min="4614" max="4614" width="10.875" style="2" customWidth="1"/>
    <col min="4615" max="4615" width="14.625" style="2" customWidth="1"/>
    <col min="4616" max="4616" width="13.375" style="2" customWidth="1"/>
    <col min="4617" max="4617" width="9.62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5.875" style="2" customWidth="1"/>
    <col min="4869" max="4869" width="14.625" style="2" customWidth="1"/>
    <col min="4870" max="4870" width="10.875" style="2" customWidth="1"/>
    <col min="4871" max="4871" width="14.625" style="2" customWidth="1"/>
    <col min="4872" max="4872" width="13.375" style="2" customWidth="1"/>
    <col min="4873" max="4873" width="9.62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5.875" style="2" customWidth="1"/>
    <col min="5125" max="5125" width="14.625" style="2" customWidth="1"/>
    <col min="5126" max="5126" width="10.875" style="2" customWidth="1"/>
    <col min="5127" max="5127" width="14.625" style="2" customWidth="1"/>
    <col min="5128" max="5128" width="13.375" style="2" customWidth="1"/>
    <col min="5129" max="5129" width="9.62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5.875" style="2" customWidth="1"/>
    <col min="5381" max="5381" width="14.625" style="2" customWidth="1"/>
    <col min="5382" max="5382" width="10.875" style="2" customWidth="1"/>
    <col min="5383" max="5383" width="14.625" style="2" customWidth="1"/>
    <col min="5384" max="5384" width="13.375" style="2" customWidth="1"/>
    <col min="5385" max="5385" width="9.62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5.875" style="2" customWidth="1"/>
    <col min="5637" max="5637" width="14.625" style="2" customWidth="1"/>
    <col min="5638" max="5638" width="10.875" style="2" customWidth="1"/>
    <col min="5639" max="5639" width="14.625" style="2" customWidth="1"/>
    <col min="5640" max="5640" width="13.375" style="2" customWidth="1"/>
    <col min="5641" max="5641" width="9.62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5.875" style="2" customWidth="1"/>
    <col min="5893" max="5893" width="14.625" style="2" customWidth="1"/>
    <col min="5894" max="5894" width="10.875" style="2" customWidth="1"/>
    <col min="5895" max="5895" width="14.625" style="2" customWidth="1"/>
    <col min="5896" max="5896" width="13.375" style="2" customWidth="1"/>
    <col min="5897" max="5897" width="9.62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5.875" style="2" customWidth="1"/>
    <col min="6149" max="6149" width="14.625" style="2" customWidth="1"/>
    <col min="6150" max="6150" width="10.875" style="2" customWidth="1"/>
    <col min="6151" max="6151" width="14.625" style="2" customWidth="1"/>
    <col min="6152" max="6152" width="13.375" style="2" customWidth="1"/>
    <col min="6153" max="6153" width="9.62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5.875" style="2" customWidth="1"/>
    <col min="6405" max="6405" width="14.625" style="2" customWidth="1"/>
    <col min="6406" max="6406" width="10.875" style="2" customWidth="1"/>
    <col min="6407" max="6407" width="14.625" style="2" customWidth="1"/>
    <col min="6408" max="6408" width="13.375" style="2" customWidth="1"/>
    <col min="6409" max="6409" width="9.62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5.875" style="2" customWidth="1"/>
    <col min="6661" max="6661" width="14.625" style="2" customWidth="1"/>
    <col min="6662" max="6662" width="10.875" style="2" customWidth="1"/>
    <col min="6663" max="6663" width="14.625" style="2" customWidth="1"/>
    <col min="6664" max="6664" width="13.375" style="2" customWidth="1"/>
    <col min="6665" max="6665" width="9.62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5.875" style="2" customWidth="1"/>
    <col min="6917" max="6917" width="14.625" style="2" customWidth="1"/>
    <col min="6918" max="6918" width="10.875" style="2" customWidth="1"/>
    <col min="6919" max="6919" width="14.625" style="2" customWidth="1"/>
    <col min="6920" max="6920" width="13.375" style="2" customWidth="1"/>
    <col min="6921" max="6921" width="9.62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5.875" style="2" customWidth="1"/>
    <col min="7173" max="7173" width="14.625" style="2" customWidth="1"/>
    <col min="7174" max="7174" width="10.875" style="2" customWidth="1"/>
    <col min="7175" max="7175" width="14.625" style="2" customWidth="1"/>
    <col min="7176" max="7176" width="13.375" style="2" customWidth="1"/>
    <col min="7177" max="7177" width="9.62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5.875" style="2" customWidth="1"/>
    <col min="7429" max="7429" width="14.625" style="2" customWidth="1"/>
    <col min="7430" max="7430" width="10.875" style="2" customWidth="1"/>
    <col min="7431" max="7431" width="14.625" style="2" customWidth="1"/>
    <col min="7432" max="7432" width="13.375" style="2" customWidth="1"/>
    <col min="7433" max="7433" width="9.62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5.875" style="2" customWidth="1"/>
    <col min="7685" max="7685" width="14.625" style="2" customWidth="1"/>
    <col min="7686" max="7686" width="10.875" style="2" customWidth="1"/>
    <col min="7687" max="7687" width="14.625" style="2" customWidth="1"/>
    <col min="7688" max="7688" width="13.375" style="2" customWidth="1"/>
    <col min="7689" max="7689" width="9.62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5.875" style="2" customWidth="1"/>
    <col min="7941" max="7941" width="14.625" style="2" customWidth="1"/>
    <col min="7942" max="7942" width="10.875" style="2" customWidth="1"/>
    <col min="7943" max="7943" width="14.625" style="2" customWidth="1"/>
    <col min="7944" max="7944" width="13.375" style="2" customWidth="1"/>
    <col min="7945" max="7945" width="9.62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5.875" style="2" customWidth="1"/>
    <col min="8197" max="8197" width="14.625" style="2" customWidth="1"/>
    <col min="8198" max="8198" width="10.875" style="2" customWidth="1"/>
    <col min="8199" max="8199" width="14.625" style="2" customWidth="1"/>
    <col min="8200" max="8200" width="13.375" style="2" customWidth="1"/>
    <col min="8201" max="8201" width="9.62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5.875" style="2" customWidth="1"/>
    <col min="8453" max="8453" width="14.625" style="2" customWidth="1"/>
    <col min="8454" max="8454" width="10.875" style="2" customWidth="1"/>
    <col min="8455" max="8455" width="14.625" style="2" customWidth="1"/>
    <col min="8456" max="8456" width="13.375" style="2" customWidth="1"/>
    <col min="8457" max="8457" width="9.62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5.875" style="2" customWidth="1"/>
    <col min="8709" max="8709" width="14.625" style="2" customWidth="1"/>
    <col min="8710" max="8710" width="10.875" style="2" customWidth="1"/>
    <col min="8711" max="8711" width="14.625" style="2" customWidth="1"/>
    <col min="8712" max="8712" width="13.375" style="2" customWidth="1"/>
    <col min="8713" max="8713" width="9.62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5.875" style="2" customWidth="1"/>
    <col min="8965" max="8965" width="14.625" style="2" customWidth="1"/>
    <col min="8966" max="8966" width="10.875" style="2" customWidth="1"/>
    <col min="8967" max="8967" width="14.625" style="2" customWidth="1"/>
    <col min="8968" max="8968" width="13.375" style="2" customWidth="1"/>
    <col min="8969" max="8969" width="9.62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5.875" style="2" customWidth="1"/>
    <col min="9221" max="9221" width="14.625" style="2" customWidth="1"/>
    <col min="9222" max="9222" width="10.875" style="2" customWidth="1"/>
    <col min="9223" max="9223" width="14.625" style="2" customWidth="1"/>
    <col min="9224" max="9224" width="13.375" style="2" customWidth="1"/>
    <col min="9225" max="9225" width="9.62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5.875" style="2" customWidth="1"/>
    <col min="9477" max="9477" width="14.625" style="2" customWidth="1"/>
    <col min="9478" max="9478" width="10.875" style="2" customWidth="1"/>
    <col min="9479" max="9479" width="14.625" style="2" customWidth="1"/>
    <col min="9480" max="9480" width="13.375" style="2" customWidth="1"/>
    <col min="9481" max="9481" width="9.62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5.875" style="2" customWidth="1"/>
    <col min="9733" max="9733" width="14.625" style="2" customWidth="1"/>
    <col min="9734" max="9734" width="10.875" style="2" customWidth="1"/>
    <col min="9735" max="9735" width="14.625" style="2" customWidth="1"/>
    <col min="9736" max="9736" width="13.375" style="2" customWidth="1"/>
    <col min="9737" max="9737" width="9.62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5.875" style="2" customWidth="1"/>
    <col min="9989" max="9989" width="14.625" style="2" customWidth="1"/>
    <col min="9990" max="9990" width="10.875" style="2" customWidth="1"/>
    <col min="9991" max="9991" width="14.625" style="2" customWidth="1"/>
    <col min="9992" max="9992" width="13.375" style="2" customWidth="1"/>
    <col min="9993" max="9993" width="9.62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5.875" style="2" customWidth="1"/>
    <col min="10245" max="10245" width="14.625" style="2" customWidth="1"/>
    <col min="10246" max="10246" width="10.875" style="2" customWidth="1"/>
    <col min="10247" max="10247" width="14.625" style="2" customWidth="1"/>
    <col min="10248" max="10248" width="13.375" style="2" customWidth="1"/>
    <col min="10249" max="10249" width="9.62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5.875" style="2" customWidth="1"/>
    <col min="10501" max="10501" width="14.625" style="2" customWidth="1"/>
    <col min="10502" max="10502" width="10.875" style="2" customWidth="1"/>
    <col min="10503" max="10503" width="14.625" style="2" customWidth="1"/>
    <col min="10504" max="10504" width="13.375" style="2" customWidth="1"/>
    <col min="10505" max="10505" width="9.62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5.875" style="2" customWidth="1"/>
    <col min="10757" max="10757" width="14.625" style="2" customWidth="1"/>
    <col min="10758" max="10758" width="10.875" style="2" customWidth="1"/>
    <col min="10759" max="10759" width="14.625" style="2" customWidth="1"/>
    <col min="10760" max="10760" width="13.375" style="2" customWidth="1"/>
    <col min="10761" max="10761" width="9.62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5.875" style="2" customWidth="1"/>
    <col min="11013" max="11013" width="14.625" style="2" customWidth="1"/>
    <col min="11014" max="11014" width="10.875" style="2" customWidth="1"/>
    <col min="11015" max="11015" width="14.625" style="2" customWidth="1"/>
    <col min="11016" max="11016" width="13.375" style="2" customWidth="1"/>
    <col min="11017" max="11017" width="9.62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5.875" style="2" customWidth="1"/>
    <col min="11269" max="11269" width="14.625" style="2" customWidth="1"/>
    <col min="11270" max="11270" width="10.875" style="2" customWidth="1"/>
    <col min="11271" max="11271" width="14.625" style="2" customWidth="1"/>
    <col min="11272" max="11272" width="13.375" style="2" customWidth="1"/>
    <col min="11273" max="11273" width="9.62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5.875" style="2" customWidth="1"/>
    <col min="11525" max="11525" width="14.625" style="2" customWidth="1"/>
    <col min="11526" max="11526" width="10.875" style="2" customWidth="1"/>
    <col min="11527" max="11527" width="14.625" style="2" customWidth="1"/>
    <col min="11528" max="11528" width="13.375" style="2" customWidth="1"/>
    <col min="11529" max="11529" width="9.62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5.875" style="2" customWidth="1"/>
    <col min="11781" max="11781" width="14.625" style="2" customWidth="1"/>
    <col min="11782" max="11782" width="10.875" style="2" customWidth="1"/>
    <col min="11783" max="11783" width="14.625" style="2" customWidth="1"/>
    <col min="11784" max="11784" width="13.375" style="2" customWidth="1"/>
    <col min="11785" max="11785" width="9.62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5.875" style="2" customWidth="1"/>
    <col min="12037" max="12037" width="14.625" style="2" customWidth="1"/>
    <col min="12038" max="12038" width="10.875" style="2" customWidth="1"/>
    <col min="12039" max="12039" width="14.625" style="2" customWidth="1"/>
    <col min="12040" max="12040" width="13.375" style="2" customWidth="1"/>
    <col min="12041" max="12041" width="9.62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5.875" style="2" customWidth="1"/>
    <col min="12293" max="12293" width="14.625" style="2" customWidth="1"/>
    <col min="12294" max="12294" width="10.875" style="2" customWidth="1"/>
    <col min="12295" max="12295" width="14.625" style="2" customWidth="1"/>
    <col min="12296" max="12296" width="13.375" style="2" customWidth="1"/>
    <col min="12297" max="12297" width="9.62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5.875" style="2" customWidth="1"/>
    <col min="12549" max="12549" width="14.625" style="2" customWidth="1"/>
    <col min="12550" max="12550" width="10.875" style="2" customWidth="1"/>
    <col min="12551" max="12551" width="14.625" style="2" customWidth="1"/>
    <col min="12552" max="12552" width="13.375" style="2" customWidth="1"/>
    <col min="12553" max="12553" width="9.62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5.875" style="2" customWidth="1"/>
    <col min="12805" max="12805" width="14.625" style="2" customWidth="1"/>
    <col min="12806" max="12806" width="10.875" style="2" customWidth="1"/>
    <col min="12807" max="12807" width="14.625" style="2" customWidth="1"/>
    <col min="12808" max="12808" width="13.375" style="2" customWidth="1"/>
    <col min="12809" max="12809" width="9.62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5.875" style="2" customWidth="1"/>
    <col min="13061" max="13061" width="14.625" style="2" customWidth="1"/>
    <col min="13062" max="13062" width="10.875" style="2" customWidth="1"/>
    <col min="13063" max="13063" width="14.625" style="2" customWidth="1"/>
    <col min="13064" max="13064" width="13.375" style="2" customWidth="1"/>
    <col min="13065" max="13065" width="9.62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5.875" style="2" customWidth="1"/>
    <col min="13317" max="13317" width="14.625" style="2" customWidth="1"/>
    <col min="13318" max="13318" width="10.875" style="2" customWidth="1"/>
    <col min="13319" max="13319" width="14.625" style="2" customWidth="1"/>
    <col min="13320" max="13320" width="13.375" style="2" customWidth="1"/>
    <col min="13321" max="13321" width="9.62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5.875" style="2" customWidth="1"/>
    <col min="13573" max="13573" width="14.625" style="2" customWidth="1"/>
    <col min="13574" max="13574" width="10.875" style="2" customWidth="1"/>
    <col min="13575" max="13575" width="14.625" style="2" customWidth="1"/>
    <col min="13576" max="13576" width="13.375" style="2" customWidth="1"/>
    <col min="13577" max="13577" width="9.62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5.875" style="2" customWidth="1"/>
    <col min="13829" max="13829" width="14.625" style="2" customWidth="1"/>
    <col min="13830" max="13830" width="10.875" style="2" customWidth="1"/>
    <col min="13831" max="13831" width="14.625" style="2" customWidth="1"/>
    <col min="13832" max="13832" width="13.375" style="2" customWidth="1"/>
    <col min="13833" max="13833" width="9.62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5.875" style="2" customWidth="1"/>
    <col min="14085" max="14085" width="14.625" style="2" customWidth="1"/>
    <col min="14086" max="14086" width="10.875" style="2" customWidth="1"/>
    <col min="14087" max="14087" width="14.625" style="2" customWidth="1"/>
    <col min="14088" max="14088" width="13.375" style="2" customWidth="1"/>
    <col min="14089" max="14089" width="9.62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5.875" style="2" customWidth="1"/>
    <col min="14341" max="14341" width="14.625" style="2" customWidth="1"/>
    <col min="14342" max="14342" width="10.875" style="2" customWidth="1"/>
    <col min="14343" max="14343" width="14.625" style="2" customWidth="1"/>
    <col min="14344" max="14344" width="13.375" style="2" customWidth="1"/>
    <col min="14345" max="14345" width="9.62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5.875" style="2" customWidth="1"/>
    <col min="14597" max="14597" width="14.625" style="2" customWidth="1"/>
    <col min="14598" max="14598" width="10.875" style="2" customWidth="1"/>
    <col min="14599" max="14599" width="14.625" style="2" customWidth="1"/>
    <col min="14600" max="14600" width="13.375" style="2" customWidth="1"/>
    <col min="14601" max="14601" width="9.62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5.875" style="2" customWidth="1"/>
    <col min="14853" max="14853" width="14.625" style="2" customWidth="1"/>
    <col min="14854" max="14854" width="10.875" style="2" customWidth="1"/>
    <col min="14855" max="14855" width="14.625" style="2" customWidth="1"/>
    <col min="14856" max="14856" width="13.375" style="2" customWidth="1"/>
    <col min="14857" max="14857" width="9.62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5.875" style="2" customWidth="1"/>
    <col min="15109" max="15109" width="14.625" style="2" customWidth="1"/>
    <col min="15110" max="15110" width="10.875" style="2" customWidth="1"/>
    <col min="15111" max="15111" width="14.625" style="2" customWidth="1"/>
    <col min="15112" max="15112" width="13.375" style="2" customWidth="1"/>
    <col min="15113" max="15113" width="9.62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5.875" style="2" customWidth="1"/>
    <col min="15365" max="15365" width="14.625" style="2" customWidth="1"/>
    <col min="15366" max="15366" width="10.875" style="2" customWidth="1"/>
    <col min="15367" max="15367" width="14.625" style="2" customWidth="1"/>
    <col min="15368" max="15368" width="13.375" style="2" customWidth="1"/>
    <col min="15369" max="15369" width="9.62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5.875" style="2" customWidth="1"/>
    <col min="15621" max="15621" width="14.625" style="2" customWidth="1"/>
    <col min="15622" max="15622" width="10.875" style="2" customWidth="1"/>
    <col min="15623" max="15623" width="14.625" style="2" customWidth="1"/>
    <col min="15624" max="15624" width="13.375" style="2" customWidth="1"/>
    <col min="15625" max="15625" width="9.62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5.875" style="2" customWidth="1"/>
    <col min="15877" max="15877" width="14.625" style="2" customWidth="1"/>
    <col min="15878" max="15878" width="10.875" style="2" customWidth="1"/>
    <col min="15879" max="15879" width="14.625" style="2" customWidth="1"/>
    <col min="15880" max="15880" width="13.375" style="2" customWidth="1"/>
    <col min="15881" max="15881" width="9.62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5.875" style="2" customWidth="1"/>
    <col min="16133" max="16133" width="14.625" style="2" customWidth="1"/>
    <col min="16134" max="16134" width="10.875" style="2" customWidth="1"/>
    <col min="16135" max="16135" width="14.625" style="2" customWidth="1"/>
    <col min="16136" max="16136" width="13.375" style="2" customWidth="1"/>
    <col min="16137" max="16137" width="9.62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5" spans="1:11" x14ac:dyDescent="0.2">
      <c r="F5" s="32"/>
    </row>
    <row r="6" spans="1:11" x14ac:dyDescent="0.2">
      <c r="E6" s="3" t="s">
        <v>276</v>
      </c>
      <c r="F6" s="32"/>
    </row>
    <row r="7" spans="1:11" ht="18" thickBot="1" x14ac:dyDescent="0.25">
      <c r="B7" s="4"/>
      <c r="C7" s="4"/>
      <c r="D7" s="4"/>
      <c r="E7" s="33"/>
      <c r="F7" s="4"/>
      <c r="G7" s="4"/>
      <c r="H7" s="4"/>
      <c r="I7" s="4"/>
      <c r="J7" s="4"/>
      <c r="K7" s="4"/>
    </row>
    <row r="8" spans="1:11" x14ac:dyDescent="0.2">
      <c r="C8" s="10" t="s">
        <v>277</v>
      </c>
      <c r="D8" s="7"/>
      <c r="E8" s="7"/>
      <c r="F8" s="11"/>
      <c r="G8" s="36" t="s">
        <v>278</v>
      </c>
      <c r="H8" s="7"/>
      <c r="I8" s="10" t="s">
        <v>279</v>
      </c>
      <c r="J8" s="7"/>
      <c r="K8" s="7"/>
    </row>
    <row r="9" spans="1:11" x14ac:dyDescent="0.2">
      <c r="C9" s="9" t="s">
        <v>280</v>
      </c>
      <c r="D9" s="9" t="s">
        <v>171</v>
      </c>
      <c r="E9" s="9" t="s">
        <v>169</v>
      </c>
      <c r="F9" s="9" t="s">
        <v>280</v>
      </c>
      <c r="G9" s="9" t="s">
        <v>171</v>
      </c>
      <c r="H9" s="9" t="s">
        <v>169</v>
      </c>
      <c r="I9" s="9" t="s">
        <v>280</v>
      </c>
      <c r="J9" s="9" t="s">
        <v>171</v>
      </c>
      <c r="K9" s="9" t="s">
        <v>169</v>
      </c>
    </row>
    <row r="10" spans="1:11" x14ac:dyDescent="0.2">
      <c r="B10" s="7"/>
      <c r="C10" s="12" t="s">
        <v>281</v>
      </c>
      <c r="D10" s="12" t="s">
        <v>282</v>
      </c>
      <c r="E10" s="12" t="s">
        <v>173</v>
      </c>
      <c r="F10" s="12" t="s">
        <v>281</v>
      </c>
      <c r="G10" s="12" t="s">
        <v>282</v>
      </c>
      <c r="H10" s="12" t="s">
        <v>173</v>
      </c>
      <c r="I10" s="12" t="s">
        <v>281</v>
      </c>
      <c r="J10" s="12" t="s">
        <v>282</v>
      </c>
      <c r="K10" s="12" t="s">
        <v>173</v>
      </c>
    </row>
    <row r="11" spans="1:11" x14ac:dyDescent="0.2">
      <c r="C11" s="9" t="s">
        <v>283</v>
      </c>
      <c r="D11" s="31" t="s">
        <v>220</v>
      </c>
      <c r="E11" s="31" t="s">
        <v>130</v>
      </c>
      <c r="F11" s="43" t="s">
        <v>128</v>
      </c>
      <c r="G11" s="31" t="s">
        <v>220</v>
      </c>
      <c r="H11" s="31" t="s">
        <v>130</v>
      </c>
      <c r="I11" s="43" t="s">
        <v>283</v>
      </c>
      <c r="J11" s="31" t="s">
        <v>220</v>
      </c>
      <c r="K11" s="31" t="s">
        <v>130</v>
      </c>
    </row>
    <row r="12" spans="1:11" x14ac:dyDescent="0.2">
      <c r="B12" s="1" t="s">
        <v>284</v>
      </c>
      <c r="C12" s="15">
        <v>7545</v>
      </c>
      <c r="D12" s="17">
        <v>1458569</v>
      </c>
      <c r="E12" s="17">
        <v>234629.92</v>
      </c>
      <c r="F12" s="17">
        <v>4677</v>
      </c>
      <c r="G12" s="17">
        <v>563730</v>
      </c>
      <c r="H12" s="17">
        <v>90564.49</v>
      </c>
      <c r="I12" s="17">
        <v>8</v>
      </c>
      <c r="J12" s="17">
        <v>61293</v>
      </c>
      <c r="K12" s="17">
        <v>4972.8999999999996</v>
      </c>
    </row>
    <row r="13" spans="1:11" x14ac:dyDescent="0.2">
      <c r="B13" s="3" t="s">
        <v>285</v>
      </c>
      <c r="C13" s="22">
        <f t="shared" ref="C13:J13" si="0">SUM(C15:C70)</f>
        <v>7483</v>
      </c>
      <c r="D13" s="32">
        <f t="shared" si="0"/>
        <v>1414314</v>
      </c>
      <c r="E13" s="32">
        <f>SUM(E15:E70)+12</f>
        <v>219202.15999999997</v>
      </c>
      <c r="F13" s="32">
        <f t="shared" si="0"/>
        <v>4583</v>
      </c>
      <c r="G13" s="32">
        <f t="shared" si="0"/>
        <v>546378</v>
      </c>
      <c r="H13" s="32">
        <f>SUM(H15:H70)+54</f>
        <v>87736.2</v>
      </c>
      <c r="I13" s="32">
        <f t="shared" si="0"/>
        <v>14</v>
      </c>
      <c r="J13" s="32">
        <f t="shared" si="0"/>
        <v>40279</v>
      </c>
      <c r="K13" s="32">
        <f>SUM(K15:K70)+2665</f>
        <v>6663.4</v>
      </c>
    </row>
    <row r="14" spans="1:11" x14ac:dyDescent="0.2">
      <c r="C14" s="6"/>
      <c r="E14" s="32"/>
    </row>
    <row r="15" spans="1:11" x14ac:dyDescent="0.2">
      <c r="A15" s="32"/>
      <c r="B15" s="43" t="s">
        <v>286</v>
      </c>
      <c r="C15" s="21">
        <f t="shared" ref="C15:D21" si="1">F15+I15+C88+F88+I88</f>
        <v>2666</v>
      </c>
      <c r="D15" s="35">
        <f t="shared" si="1"/>
        <v>477519</v>
      </c>
      <c r="E15" s="17">
        <v>72691.740000000005</v>
      </c>
      <c r="F15" s="17">
        <v>1731</v>
      </c>
      <c r="G15" s="17">
        <v>202526</v>
      </c>
      <c r="H15" s="17">
        <v>32351.89</v>
      </c>
      <c r="I15" s="17">
        <v>5</v>
      </c>
      <c r="J15" s="17">
        <v>25803</v>
      </c>
      <c r="K15" s="17">
        <v>3998.4</v>
      </c>
    </row>
    <row r="16" spans="1:11" x14ac:dyDescent="0.2">
      <c r="A16" s="32"/>
      <c r="B16" s="43" t="s">
        <v>287</v>
      </c>
      <c r="C16" s="21">
        <f t="shared" si="1"/>
        <v>344</v>
      </c>
      <c r="D16" s="35">
        <f t="shared" si="1"/>
        <v>65896</v>
      </c>
      <c r="E16" s="17">
        <v>9561.17</v>
      </c>
      <c r="F16" s="17">
        <v>207</v>
      </c>
      <c r="G16" s="17">
        <v>25847</v>
      </c>
      <c r="H16" s="17">
        <v>4188.91</v>
      </c>
      <c r="I16" s="17">
        <v>1</v>
      </c>
      <c r="J16" s="17">
        <v>152</v>
      </c>
      <c r="K16" s="19" t="s">
        <v>288</v>
      </c>
    </row>
    <row r="17" spans="1:11" x14ac:dyDescent="0.2">
      <c r="A17" s="32"/>
      <c r="B17" s="43" t="s">
        <v>289</v>
      </c>
      <c r="C17" s="21">
        <f t="shared" si="1"/>
        <v>346</v>
      </c>
      <c r="D17" s="35">
        <f t="shared" si="1"/>
        <v>58624</v>
      </c>
      <c r="E17" s="17">
        <v>9296.52</v>
      </c>
      <c r="F17" s="17">
        <v>210</v>
      </c>
      <c r="G17" s="17">
        <v>28550</v>
      </c>
      <c r="H17" s="17">
        <v>4863.24</v>
      </c>
      <c r="I17" s="19" t="s">
        <v>116</v>
      </c>
      <c r="J17" s="19" t="s">
        <v>116</v>
      </c>
      <c r="K17" s="19" t="s">
        <v>116</v>
      </c>
    </row>
    <row r="18" spans="1:11" x14ac:dyDescent="0.2">
      <c r="A18" s="32"/>
      <c r="B18" s="43" t="s">
        <v>290</v>
      </c>
      <c r="C18" s="21">
        <f t="shared" si="1"/>
        <v>188</v>
      </c>
      <c r="D18" s="35">
        <f t="shared" si="1"/>
        <v>29799</v>
      </c>
      <c r="E18" s="17">
        <v>4523.2700000000004</v>
      </c>
      <c r="F18" s="17">
        <v>85</v>
      </c>
      <c r="G18" s="17">
        <v>11721</v>
      </c>
      <c r="H18" s="17">
        <v>1846.22</v>
      </c>
      <c r="I18" s="19" t="s">
        <v>116</v>
      </c>
      <c r="J18" s="19" t="s">
        <v>116</v>
      </c>
      <c r="K18" s="19" t="s">
        <v>116</v>
      </c>
    </row>
    <row r="19" spans="1:11" x14ac:dyDescent="0.2">
      <c r="A19" s="32"/>
      <c r="B19" s="43" t="s">
        <v>291</v>
      </c>
      <c r="C19" s="21">
        <f t="shared" si="1"/>
        <v>271</v>
      </c>
      <c r="D19" s="35">
        <f t="shared" si="1"/>
        <v>68917</v>
      </c>
      <c r="E19" s="17">
        <v>8374.0300000000007</v>
      </c>
      <c r="F19" s="17">
        <v>123</v>
      </c>
      <c r="G19" s="17">
        <v>16314</v>
      </c>
      <c r="H19" s="17">
        <v>2616.2199999999998</v>
      </c>
      <c r="I19" s="19" t="s">
        <v>116</v>
      </c>
      <c r="J19" s="19" t="s">
        <v>116</v>
      </c>
      <c r="K19" s="19" t="s">
        <v>116</v>
      </c>
    </row>
    <row r="20" spans="1:11" x14ac:dyDescent="0.2">
      <c r="A20" s="32"/>
      <c r="B20" s="43" t="s">
        <v>292</v>
      </c>
      <c r="C20" s="21">
        <f t="shared" si="1"/>
        <v>454</v>
      </c>
      <c r="D20" s="35">
        <f t="shared" si="1"/>
        <v>78043</v>
      </c>
      <c r="E20" s="17">
        <v>11983.61</v>
      </c>
      <c r="F20" s="17">
        <v>282</v>
      </c>
      <c r="G20" s="17">
        <v>33327</v>
      </c>
      <c r="H20" s="17">
        <v>5330.32</v>
      </c>
      <c r="I20" s="17">
        <v>1</v>
      </c>
      <c r="J20" s="17">
        <v>49</v>
      </c>
      <c r="K20" s="19" t="s">
        <v>288</v>
      </c>
    </row>
    <row r="21" spans="1:11" x14ac:dyDescent="0.2">
      <c r="A21" s="32"/>
      <c r="B21" s="43" t="s">
        <v>293</v>
      </c>
      <c r="C21" s="21">
        <f t="shared" si="1"/>
        <v>175</v>
      </c>
      <c r="D21" s="35">
        <f t="shared" si="1"/>
        <v>23607</v>
      </c>
      <c r="E21" s="17">
        <v>3530.88</v>
      </c>
      <c r="F21" s="17">
        <v>127</v>
      </c>
      <c r="G21" s="17">
        <v>13782</v>
      </c>
      <c r="H21" s="17">
        <v>2193.75</v>
      </c>
      <c r="I21" s="19" t="s">
        <v>116</v>
      </c>
      <c r="J21" s="19" t="s">
        <v>116</v>
      </c>
      <c r="K21" s="19" t="s">
        <v>116</v>
      </c>
    </row>
    <row r="22" spans="1:11" x14ac:dyDescent="0.2">
      <c r="A22" s="32"/>
      <c r="C22" s="6"/>
      <c r="E22" s="17"/>
      <c r="F22" s="17"/>
      <c r="G22" s="17"/>
      <c r="H22" s="17"/>
      <c r="I22" s="17"/>
      <c r="J22" s="17"/>
      <c r="K22" s="17"/>
    </row>
    <row r="23" spans="1:11" x14ac:dyDescent="0.2">
      <c r="A23" s="32"/>
      <c r="B23" s="43" t="s">
        <v>294</v>
      </c>
      <c r="C23" s="21">
        <f t="shared" ref="C23:D31" si="2">F23+I23+C96+F96+I96</f>
        <v>94</v>
      </c>
      <c r="D23" s="35">
        <f t="shared" si="2"/>
        <v>16231</v>
      </c>
      <c r="E23" s="17">
        <v>2202.59</v>
      </c>
      <c r="F23" s="17">
        <v>39</v>
      </c>
      <c r="G23" s="17">
        <v>4941</v>
      </c>
      <c r="H23" s="17">
        <v>821.69</v>
      </c>
      <c r="I23" s="19" t="s">
        <v>116</v>
      </c>
      <c r="J23" s="19" t="s">
        <v>116</v>
      </c>
      <c r="K23" s="19" t="s">
        <v>116</v>
      </c>
    </row>
    <row r="24" spans="1:11" x14ac:dyDescent="0.2">
      <c r="A24" s="32"/>
      <c r="B24" s="43" t="s">
        <v>295</v>
      </c>
      <c r="C24" s="21">
        <f t="shared" si="2"/>
        <v>43</v>
      </c>
      <c r="D24" s="35">
        <f t="shared" si="2"/>
        <v>9318</v>
      </c>
      <c r="E24" s="17">
        <v>2047.36</v>
      </c>
      <c r="F24" s="17">
        <v>31</v>
      </c>
      <c r="G24" s="17">
        <v>3330</v>
      </c>
      <c r="H24" s="17">
        <v>555.16</v>
      </c>
      <c r="I24" s="19" t="s">
        <v>116</v>
      </c>
      <c r="J24" s="19" t="s">
        <v>116</v>
      </c>
      <c r="K24" s="19" t="s">
        <v>116</v>
      </c>
    </row>
    <row r="25" spans="1:11" x14ac:dyDescent="0.2">
      <c r="A25" s="32"/>
      <c r="B25" s="43" t="s">
        <v>296</v>
      </c>
      <c r="C25" s="21">
        <f t="shared" si="2"/>
        <v>8</v>
      </c>
      <c r="D25" s="35">
        <f t="shared" si="2"/>
        <v>1660</v>
      </c>
      <c r="E25" s="17">
        <v>238.33</v>
      </c>
      <c r="F25" s="17">
        <v>1</v>
      </c>
      <c r="G25" s="17">
        <v>155</v>
      </c>
      <c r="H25" s="19" t="s">
        <v>288</v>
      </c>
      <c r="I25" s="19" t="s">
        <v>116</v>
      </c>
      <c r="J25" s="19" t="s">
        <v>116</v>
      </c>
      <c r="K25" s="19" t="s">
        <v>116</v>
      </c>
    </row>
    <row r="26" spans="1:11" x14ac:dyDescent="0.2">
      <c r="A26" s="32"/>
      <c r="B26" s="43" t="s">
        <v>297</v>
      </c>
      <c r="C26" s="21">
        <f t="shared" si="2"/>
        <v>111</v>
      </c>
      <c r="D26" s="35">
        <f t="shared" si="2"/>
        <v>16125</v>
      </c>
      <c r="E26" s="17">
        <v>2874.28</v>
      </c>
      <c r="F26" s="17">
        <v>71</v>
      </c>
      <c r="G26" s="17">
        <v>8499</v>
      </c>
      <c r="H26" s="17">
        <v>1393.34</v>
      </c>
      <c r="I26" s="19" t="s">
        <v>116</v>
      </c>
      <c r="J26" s="19" t="s">
        <v>116</v>
      </c>
      <c r="K26" s="19" t="s">
        <v>116</v>
      </c>
    </row>
    <row r="27" spans="1:11" x14ac:dyDescent="0.2">
      <c r="A27" s="32"/>
      <c r="B27" s="43" t="s">
        <v>298</v>
      </c>
      <c r="C27" s="21">
        <f t="shared" si="2"/>
        <v>107</v>
      </c>
      <c r="D27" s="35">
        <f t="shared" si="2"/>
        <v>23197</v>
      </c>
      <c r="E27" s="17">
        <v>3118.34</v>
      </c>
      <c r="F27" s="17">
        <v>70</v>
      </c>
      <c r="G27" s="17">
        <v>9273</v>
      </c>
      <c r="H27" s="17">
        <v>1606.98</v>
      </c>
      <c r="I27" s="19" t="s">
        <v>116</v>
      </c>
      <c r="J27" s="19" t="s">
        <v>116</v>
      </c>
      <c r="K27" s="19" t="s">
        <v>116</v>
      </c>
    </row>
    <row r="28" spans="1:11" x14ac:dyDescent="0.2">
      <c r="A28" s="32"/>
      <c r="B28" s="43" t="s">
        <v>299</v>
      </c>
      <c r="C28" s="21">
        <f t="shared" si="2"/>
        <v>49</v>
      </c>
      <c r="D28" s="35">
        <f t="shared" si="2"/>
        <v>10188</v>
      </c>
      <c r="E28" s="17">
        <v>1894.82</v>
      </c>
      <c r="F28" s="17">
        <v>25</v>
      </c>
      <c r="G28" s="17">
        <v>3217</v>
      </c>
      <c r="H28" s="17">
        <v>513.41</v>
      </c>
      <c r="I28" s="19" t="s">
        <v>116</v>
      </c>
      <c r="J28" s="19" t="s">
        <v>116</v>
      </c>
      <c r="K28" s="19" t="s">
        <v>116</v>
      </c>
    </row>
    <row r="29" spans="1:11" x14ac:dyDescent="0.2">
      <c r="A29" s="32"/>
      <c r="B29" s="43" t="s">
        <v>300</v>
      </c>
      <c r="C29" s="21">
        <f t="shared" si="2"/>
        <v>58</v>
      </c>
      <c r="D29" s="35">
        <f t="shared" si="2"/>
        <v>16971</v>
      </c>
      <c r="E29" s="17">
        <v>1668.77</v>
      </c>
      <c r="F29" s="17">
        <v>28</v>
      </c>
      <c r="G29" s="17">
        <v>3094</v>
      </c>
      <c r="H29" s="17">
        <v>498.12</v>
      </c>
      <c r="I29" s="19" t="s">
        <v>116</v>
      </c>
      <c r="J29" s="19" t="s">
        <v>116</v>
      </c>
      <c r="K29" s="19" t="s">
        <v>116</v>
      </c>
    </row>
    <row r="30" spans="1:11" x14ac:dyDescent="0.2">
      <c r="A30" s="32"/>
      <c r="B30" s="43" t="s">
        <v>301</v>
      </c>
      <c r="C30" s="21">
        <f t="shared" si="2"/>
        <v>169</v>
      </c>
      <c r="D30" s="35">
        <f t="shared" si="2"/>
        <v>33426</v>
      </c>
      <c r="E30" s="17">
        <v>4662.05</v>
      </c>
      <c r="F30" s="17">
        <v>111</v>
      </c>
      <c r="G30" s="17">
        <v>12272</v>
      </c>
      <c r="H30" s="17">
        <v>1972.39</v>
      </c>
      <c r="I30" s="19" t="s">
        <v>116</v>
      </c>
      <c r="J30" s="19" t="s">
        <v>116</v>
      </c>
      <c r="K30" s="19" t="s">
        <v>116</v>
      </c>
    </row>
    <row r="31" spans="1:11" x14ac:dyDescent="0.2">
      <c r="A31" s="32"/>
      <c r="B31" s="43" t="s">
        <v>302</v>
      </c>
      <c r="C31" s="21">
        <f t="shared" si="2"/>
        <v>487</v>
      </c>
      <c r="D31" s="35">
        <f t="shared" si="2"/>
        <v>113891</v>
      </c>
      <c r="E31" s="17">
        <v>14174.05</v>
      </c>
      <c r="F31" s="17">
        <v>300</v>
      </c>
      <c r="G31" s="17">
        <v>34089</v>
      </c>
      <c r="H31" s="17">
        <v>5460.82</v>
      </c>
      <c r="I31" s="17">
        <v>1</v>
      </c>
      <c r="J31" s="17">
        <v>6540</v>
      </c>
      <c r="K31" s="19" t="s">
        <v>288</v>
      </c>
    </row>
    <row r="32" spans="1:11" x14ac:dyDescent="0.2">
      <c r="C32" s="6"/>
      <c r="E32" s="17"/>
      <c r="F32" s="17"/>
      <c r="H32" s="17"/>
      <c r="I32" s="17"/>
      <c r="J32" s="17"/>
      <c r="K32" s="17"/>
    </row>
    <row r="33" spans="1:11" x14ac:dyDescent="0.2">
      <c r="A33" s="32"/>
      <c r="B33" s="43" t="s">
        <v>303</v>
      </c>
      <c r="C33" s="21">
        <f t="shared" ref="C33:D37" si="3">F33+I33+C106+F106+I106</f>
        <v>181</v>
      </c>
      <c r="D33" s="35">
        <f t="shared" si="3"/>
        <v>35867</v>
      </c>
      <c r="E33" s="17">
        <v>5562.08</v>
      </c>
      <c r="F33" s="17">
        <v>94</v>
      </c>
      <c r="G33" s="17">
        <v>11603</v>
      </c>
      <c r="H33" s="17">
        <v>1888.55</v>
      </c>
      <c r="I33" s="17">
        <v>1</v>
      </c>
      <c r="J33" s="17">
        <v>39</v>
      </c>
      <c r="K33" s="19" t="s">
        <v>288</v>
      </c>
    </row>
    <row r="34" spans="1:11" x14ac:dyDescent="0.2">
      <c r="A34" s="32"/>
      <c r="B34" s="43" t="s">
        <v>304</v>
      </c>
      <c r="C34" s="21">
        <f t="shared" si="3"/>
        <v>97</v>
      </c>
      <c r="D34" s="35">
        <f t="shared" si="3"/>
        <v>11848</v>
      </c>
      <c r="E34" s="17">
        <v>1805.03</v>
      </c>
      <c r="F34" s="17">
        <v>64</v>
      </c>
      <c r="G34" s="17">
        <v>7542</v>
      </c>
      <c r="H34" s="17">
        <v>1174.6300000000001</v>
      </c>
      <c r="I34" s="19" t="s">
        <v>116</v>
      </c>
      <c r="J34" s="19" t="s">
        <v>116</v>
      </c>
      <c r="K34" s="19" t="s">
        <v>116</v>
      </c>
    </row>
    <row r="35" spans="1:11" x14ac:dyDescent="0.2">
      <c r="A35" s="32"/>
      <c r="B35" s="43" t="s">
        <v>305</v>
      </c>
      <c r="C35" s="21">
        <f t="shared" si="3"/>
        <v>35</v>
      </c>
      <c r="D35" s="35">
        <f t="shared" si="3"/>
        <v>9839</v>
      </c>
      <c r="E35" s="17">
        <v>2054.91</v>
      </c>
      <c r="F35" s="17">
        <v>21</v>
      </c>
      <c r="G35" s="17">
        <v>2808</v>
      </c>
      <c r="H35" s="17">
        <v>432.86</v>
      </c>
      <c r="I35" s="19" t="s">
        <v>116</v>
      </c>
      <c r="J35" s="19" t="s">
        <v>116</v>
      </c>
      <c r="K35" s="19" t="s">
        <v>116</v>
      </c>
    </row>
    <row r="36" spans="1:11" x14ac:dyDescent="0.2">
      <c r="A36" s="32"/>
      <c r="B36" s="43" t="s">
        <v>306</v>
      </c>
      <c r="C36" s="21">
        <f t="shared" si="3"/>
        <v>13</v>
      </c>
      <c r="D36" s="35">
        <f t="shared" si="3"/>
        <v>2370</v>
      </c>
      <c r="E36" s="17">
        <v>324.60000000000002</v>
      </c>
      <c r="F36" s="17">
        <v>7</v>
      </c>
      <c r="G36" s="17">
        <v>1154</v>
      </c>
      <c r="H36" s="17">
        <v>196.6</v>
      </c>
      <c r="I36" s="19" t="s">
        <v>116</v>
      </c>
      <c r="J36" s="19" t="s">
        <v>116</v>
      </c>
      <c r="K36" s="19" t="s">
        <v>116</v>
      </c>
    </row>
    <row r="37" spans="1:11" x14ac:dyDescent="0.2">
      <c r="A37" s="32"/>
      <c r="B37" s="43" t="s">
        <v>307</v>
      </c>
      <c r="C37" s="21">
        <f t="shared" si="3"/>
        <v>5</v>
      </c>
      <c r="D37" s="35">
        <f t="shared" si="3"/>
        <v>710</v>
      </c>
      <c r="E37" s="17">
        <v>183.3</v>
      </c>
      <c r="F37" s="17">
        <v>1</v>
      </c>
      <c r="G37" s="17">
        <v>157</v>
      </c>
      <c r="H37" s="19" t="s">
        <v>288</v>
      </c>
      <c r="I37" s="19" t="s">
        <v>116</v>
      </c>
      <c r="J37" s="19" t="s">
        <v>116</v>
      </c>
      <c r="K37" s="19" t="s">
        <v>116</v>
      </c>
    </row>
    <row r="38" spans="1:11" x14ac:dyDescent="0.2">
      <c r="C38" s="6"/>
      <c r="E38" s="17"/>
      <c r="F38" s="17"/>
      <c r="H38" s="17"/>
      <c r="I38" s="17"/>
      <c r="J38" s="17"/>
      <c r="K38" s="17"/>
    </row>
    <row r="39" spans="1:11" x14ac:dyDescent="0.2">
      <c r="A39" s="32"/>
      <c r="B39" s="43" t="s">
        <v>308</v>
      </c>
      <c r="C39" s="21">
        <f t="shared" ref="C39:D43" si="4">F39+I39+C112+F112+I112</f>
        <v>99</v>
      </c>
      <c r="D39" s="35">
        <f t="shared" si="4"/>
        <v>14765</v>
      </c>
      <c r="E39" s="17">
        <v>2450.7399999999998</v>
      </c>
      <c r="F39" s="17">
        <v>59</v>
      </c>
      <c r="G39" s="17">
        <v>7193</v>
      </c>
      <c r="H39" s="17">
        <v>1070.28</v>
      </c>
      <c r="I39" s="19" t="s">
        <v>116</v>
      </c>
      <c r="J39" s="19" t="s">
        <v>116</v>
      </c>
      <c r="K39" s="19" t="s">
        <v>116</v>
      </c>
    </row>
    <row r="40" spans="1:11" x14ac:dyDescent="0.2">
      <c r="A40" s="32"/>
      <c r="B40" s="43" t="s">
        <v>309</v>
      </c>
      <c r="C40" s="21">
        <f t="shared" si="4"/>
        <v>101</v>
      </c>
      <c r="D40" s="35">
        <f t="shared" si="4"/>
        <v>15325</v>
      </c>
      <c r="E40" s="17">
        <v>2806.87</v>
      </c>
      <c r="F40" s="17">
        <v>63</v>
      </c>
      <c r="G40" s="17">
        <v>7628</v>
      </c>
      <c r="H40" s="17">
        <v>1252.04</v>
      </c>
      <c r="I40" s="19" t="s">
        <v>116</v>
      </c>
      <c r="J40" s="19" t="s">
        <v>116</v>
      </c>
      <c r="K40" s="19" t="s">
        <v>116</v>
      </c>
    </row>
    <row r="41" spans="1:11" x14ac:dyDescent="0.2">
      <c r="A41" s="32"/>
      <c r="B41" s="43" t="s">
        <v>310</v>
      </c>
      <c r="C41" s="21">
        <f t="shared" si="4"/>
        <v>141</v>
      </c>
      <c r="D41" s="35">
        <f t="shared" si="4"/>
        <v>53187</v>
      </c>
      <c r="E41" s="17">
        <v>13115.75</v>
      </c>
      <c r="F41" s="17">
        <v>67</v>
      </c>
      <c r="G41" s="17">
        <v>9628</v>
      </c>
      <c r="H41" s="17">
        <v>1474.74</v>
      </c>
      <c r="I41" s="19" t="s">
        <v>116</v>
      </c>
      <c r="J41" s="19" t="s">
        <v>116</v>
      </c>
      <c r="K41" s="19" t="s">
        <v>116</v>
      </c>
    </row>
    <row r="42" spans="1:11" x14ac:dyDescent="0.2">
      <c r="A42" s="32"/>
      <c r="B42" s="43" t="s">
        <v>311</v>
      </c>
      <c r="C42" s="21">
        <f t="shared" si="4"/>
        <v>35</v>
      </c>
      <c r="D42" s="35">
        <f t="shared" si="4"/>
        <v>5588</v>
      </c>
      <c r="E42" s="17">
        <v>918.56</v>
      </c>
      <c r="F42" s="17">
        <v>17</v>
      </c>
      <c r="G42" s="17">
        <v>2689</v>
      </c>
      <c r="H42" s="17">
        <v>474.88</v>
      </c>
      <c r="I42" s="19" t="s">
        <v>116</v>
      </c>
      <c r="J42" s="19" t="s">
        <v>116</v>
      </c>
      <c r="K42" s="19" t="s">
        <v>116</v>
      </c>
    </row>
    <row r="43" spans="1:11" x14ac:dyDescent="0.2">
      <c r="A43" s="32"/>
      <c r="B43" s="43" t="s">
        <v>312</v>
      </c>
      <c r="C43" s="21">
        <f t="shared" si="4"/>
        <v>14</v>
      </c>
      <c r="D43" s="35">
        <f t="shared" si="4"/>
        <v>2482</v>
      </c>
      <c r="E43" s="17">
        <v>304.13</v>
      </c>
      <c r="F43" s="17">
        <v>9</v>
      </c>
      <c r="G43" s="17">
        <v>874</v>
      </c>
      <c r="H43" s="17">
        <v>147.16</v>
      </c>
      <c r="I43" s="19" t="s">
        <v>116</v>
      </c>
      <c r="J43" s="19" t="s">
        <v>116</v>
      </c>
      <c r="K43" s="19" t="s">
        <v>116</v>
      </c>
    </row>
    <row r="44" spans="1:11" x14ac:dyDescent="0.2">
      <c r="C44" s="6"/>
      <c r="E44" s="17"/>
      <c r="F44" s="17"/>
      <c r="H44" s="17"/>
      <c r="I44" s="17"/>
      <c r="J44" s="17"/>
      <c r="K44" s="17"/>
    </row>
    <row r="45" spans="1:11" x14ac:dyDescent="0.2">
      <c r="A45" s="32"/>
      <c r="B45" s="43" t="s">
        <v>313</v>
      </c>
      <c r="C45" s="21">
        <f t="shared" ref="C45:D54" si="5">F45+I45+C118+F118+I118</f>
        <v>74</v>
      </c>
      <c r="D45" s="35">
        <f t="shared" si="5"/>
        <v>11108</v>
      </c>
      <c r="E45" s="17">
        <v>1701.13</v>
      </c>
      <c r="F45" s="17">
        <v>47</v>
      </c>
      <c r="G45" s="17">
        <v>5373</v>
      </c>
      <c r="H45" s="17">
        <v>895.28</v>
      </c>
      <c r="I45" s="19" t="s">
        <v>116</v>
      </c>
      <c r="J45" s="19" t="s">
        <v>116</v>
      </c>
      <c r="K45" s="19" t="s">
        <v>116</v>
      </c>
    </row>
    <row r="46" spans="1:11" x14ac:dyDescent="0.2">
      <c r="A46" s="32"/>
      <c r="B46" s="43" t="s">
        <v>314</v>
      </c>
      <c r="C46" s="21">
        <f t="shared" si="5"/>
        <v>51</v>
      </c>
      <c r="D46" s="35">
        <f t="shared" si="5"/>
        <v>8292</v>
      </c>
      <c r="E46" s="17">
        <v>1583.2</v>
      </c>
      <c r="F46" s="17">
        <v>23</v>
      </c>
      <c r="G46" s="17">
        <v>2920</v>
      </c>
      <c r="H46" s="17">
        <v>454.65</v>
      </c>
      <c r="I46" s="19" t="s">
        <v>116</v>
      </c>
      <c r="J46" s="19" t="s">
        <v>116</v>
      </c>
      <c r="K46" s="19" t="s">
        <v>116</v>
      </c>
    </row>
    <row r="47" spans="1:11" x14ac:dyDescent="0.2">
      <c r="A47" s="32"/>
      <c r="B47" s="43" t="s">
        <v>315</v>
      </c>
      <c r="C47" s="21">
        <f t="shared" si="5"/>
        <v>32</v>
      </c>
      <c r="D47" s="35">
        <f t="shared" si="5"/>
        <v>4950</v>
      </c>
      <c r="E47" s="17">
        <v>867.31</v>
      </c>
      <c r="F47" s="17">
        <v>18</v>
      </c>
      <c r="G47" s="17">
        <v>1791</v>
      </c>
      <c r="H47" s="17">
        <v>311.64999999999998</v>
      </c>
      <c r="I47" s="19" t="s">
        <v>116</v>
      </c>
      <c r="J47" s="19" t="s">
        <v>116</v>
      </c>
      <c r="K47" s="19" t="s">
        <v>116</v>
      </c>
    </row>
    <row r="48" spans="1:11" x14ac:dyDescent="0.2">
      <c r="A48" s="32"/>
      <c r="B48" s="43" t="s">
        <v>316</v>
      </c>
      <c r="C48" s="21">
        <f t="shared" si="5"/>
        <v>36</v>
      </c>
      <c r="D48" s="35">
        <f t="shared" si="5"/>
        <v>10153</v>
      </c>
      <c r="E48" s="17">
        <v>1220.8599999999999</v>
      </c>
      <c r="F48" s="17">
        <v>16</v>
      </c>
      <c r="G48" s="17">
        <v>2514</v>
      </c>
      <c r="H48" s="17">
        <v>397.7</v>
      </c>
      <c r="I48" s="19" t="s">
        <v>116</v>
      </c>
      <c r="J48" s="19" t="s">
        <v>116</v>
      </c>
      <c r="K48" s="19" t="s">
        <v>116</v>
      </c>
    </row>
    <row r="49" spans="1:11" x14ac:dyDescent="0.2">
      <c r="A49" s="32"/>
      <c r="B49" s="43" t="s">
        <v>317</v>
      </c>
      <c r="C49" s="21">
        <f t="shared" si="5"/>
        <v>21</v>
      </c>
      <c r="D49" s="35">
        <f t="shared" si="5"/>
        <v>4237</v>
      </c>
      <c r="E49" s="17">
        <v>673.26</v>
      </c>
      <c r="F49" s="17">
        <v>12</v>
      </c>
      <c r="G49" s="17">
        <v>1531</v>
      </c>
      <c r="H49" s="17">
        <v>280.26</v>
      </c>
      <c r="I49" s="19" t="s">
        <v>116</v>
      </c>
      <c r="J49" s="19" t="s">
        <v>116</v>
      </c>
      <c r="K49" s="19" t="s">
        <v>116</v>
      </c>
    </row>
    <row r="50" spans="1:11" x14ac:dyDescent="0.2">
      <c r="A50" s="32"/>
      <c r="B50" s="43" t="s">
        <v>318</v>
      </c>
      <c r="C50" s="21">
        <f t="shared" si="5"/>
        <v>7</v>
      </c>
      <c r="D50" s="35">
        <f t="shared" si="5"/>
        <v>1286</v>
      </c>
      <c r="E50" s="17">
        <v>194.72</v>
      </c>
      <c r="F50" s="17">
        <v>6</v>
      </c>
      <c r="G50" s="17">
        <v>766</v>
      </c>
      <c r="H50" s="17">
        <v>108.72</v>
      </c>
      <c r="I50" s="19" t="s">
        <v>116</v>
      </c>
      <c r="J50" s="19" t="s">
        <v>116</v>
      </c>
      <c r="K50" s="19" t="s">
        <v>116</v>
      </c>
    </row>
    <row r="51" spans="1:11" x14ac:dyDescent="0.2">
      <c r="A51" s="32"/>
      <c r="B51" s="43" t="s">
        <v>319</v>
      </c>
      <c r="C51" s="21">
        <f t="shared" si="5"/>
        <v>15</v>
      </c>
      <c r="D51" s="35">
        <f t="shared" si="5"/>
        <v>7350</v>
      </c>
      <c r="E51" s="17">
        <v>254.16</v>
      </c>
      <c r="F51" s="17">
        <v>12</v>
      </c>
      <c r="G51" s="17">
        <v>1288</v>
      </c>
      <c r="H51" s="17">
        <v>225.19</v>
      </c>
      <c r="I51" s="19" t="s">
        <v>116</v>
      </c>
      <c r="J51" s="19" t="s">
        <v>116</v>
      </c>
      <c r="K51" s="19" t="s">
        <v>116</v>
      </c>
    </row>
    <row r="52" spans="1:11" x14ac:dyDescent="0.2">
      <c r="A52" s="32"/>
      <c r="B52" s="43" t="s">
        <v>320</v>
      </c>
      <c r="C52" s="21">
        <f t="shared" si="5"/>
        <v>44</v>
      </c>
      <c r="D52" s="35">
        <f t="shared" si="5"/>
        <v>8914</v>
      </c>
      <c r="E52" s="17">
        <v>1159.6199999999999</v>
      </c>
      <c r="F52" s="17">
        <v>28</v>
      </c>
      <c r="G52" s="17">
        <v>4579</v>
      </c>
      <c r="H52" s="17">
        <v>769.68</v>
      </c>
      <c r="I52" s="19" t="s">
        <v>116</v>
      </c>
      <c r="J52" s="19" t="s">
        <v>116</v>
      </c>
      <c r="K52" s="19" t="s">
        <v>116</v>
      </c>
    </row>
    <row r="53" spans="1:11" x14ac:dyDescent="0.2">
      <c r="A53" s="32"/>
      <c r="B53" s="43" t="s">
        <v>321</v>
      </c>
      <c r="C53" s="21">
        <f t="shared" si="5"/>
        <v>67</v>
      </c>
      <c r="D53" s="35">
        <f t="shared" si="5"/>
        <v>18392</v>
      </c>
      <c r="E53" s="17">
        <v>2870.74</v>
      </c>
      <c r="F53" s="17">
        <v>26</v>
      </c>
      <c r="G53" s="17">
        <v>3667</v>
      </c>
      <c r="H53" s="17">
        <v>507.15</v>
      </c>
      <c r="I53" s="19" t="s">
        <v>116</v>
      </c>
      <c r="J53" s="19" t="s">
        <v>116</v>
      </c>
      <c r="K53" s="19" t="s">
        <v>116</v>
      </c>
    </row>
    <row r="54" spans="1:11" x14ac:dyDescent="0.2">
      <c r="A54" s="32"/>
      <c r="B54" s="43" t="s">
        <v>322</v>
      </c>
      <c r="C54" s="21">
        <f t="shared" si="5"/>
        <v>59</v>
      </c>
      <c r="D54" s="35">
        <f t="shared" si="5"/>
        <v>13127</v>
      </c>
      <c r="E54" s="17">
        <v>2285.96</v>
      </c>
      <c r="F54" s="17">
        <v>18</v>
      </c>
      <c r="G54" s="17">
        <v>2187</v>
      </c>
      <c r="H54" s="17">
        <v>362.8</v>
      </c>
      <c r="I54" s="19" t="s">
        <v>116</v>
      </c>
      <c r="J54" s="19" t="s">
        <v>116</v>
      </c>
      <c r="K54" s="19" t="s">
        <v>116</v>
      </c>
    </row>
    <row r="55" spans="1:11" x14ac:dyDescent="0.2">
      <c r="C55" s="6"/>
      <c r="E55" s="17"/>
      <c r="F55" s="17"/>
      <c r="H55" s="17"/>
      <c r="I55" s="17"/>
      <c r="J55" s="17"/>
      <c r="K55" s="17"/>
    </row>
    <row r="56" spans="1:11" x14ac:dyDescent="0.2">
      <c r="A56" s="32"/>
      <c r="B56" s="43" t="s">
        <v>323</v>
      </c>
      <c r="C56" s="21">
        <f t="shared" ref="C56:D62" si="6">F56+I56+C129+F129+I129</f>
        <v>155</v>
      </c>
      <c r="D56" s="35">
        <f t="shared" si="6"/>
        <v>26675</v>
      </c>
      <c r="E56" s="17">
        <v>4638.43</v>
      </c>
      <c r="F56" s="17">
        <v>96</v>
      </c>
      <c r="G56" s="17">
        <v>11178</v>
      </c>
      <c r="H56" s="17">
        <v>1729.29</v>
      </c>
      <c r="I56" s="17">
        <v>2</v>
      </c>
      <c r="J56" s="17">
        <v>4109</v>
      </c>
      <c r="K56" s="19" t="s">
        <v>288</v>
      </c>
    </row>
    <row r="57" spans="1:11" x14ac:dyDescent="0.2">
      <c r="A57" s="32"/>
      <c r="B57" s="43" t="s">
        <v>324</v>
      </c>
      <c r="C57" s="21">
        <f t="shared" si="6"/>
        <v>15</v>
      </c>
      <c r="D57" s="35">
        <f t="shared" si="6"/>
        <v>2604</v>
      </c>
      <c r="E57" s="17">
        <v>382.09</v>
      </c>
      <c r="F57" s="17">
        <v>9</v>
      </c>
      <c r="G57" s="17">
        <v>1233</v>
      </c>
      <c r="H57" s="17">
        <v>224.31</v>
      </c>
      <c r="I57" s="19" t="s">
        <v>116</v>
      </c>
      <c r="J57" s="19" t="s">
        <v>116</v>
      </c>
      <c r="K57" s="19" t="s">
        <v>116</v>
      </c>
    </row>
    <row r="58" spans="1:11" x14ac:dyDescent="0.2">
      <c r="A58" s="32"/>
      <c r="B58" s="43" t="s">
        <v>325</v>
      </c>
      <c r="C58" s="21">
        <f t="shared" si="6"/>
        <v>13</v>
      </c>
      <c r="D58" s="35">
        <f t="shared" si="6"/>
        <v>4613</v>
      </c>
      <c r="E58" s="17">
        <v>940.9</v>
      </c>
      <c r="F58" s="17">
        <v>8</v>
      </c>
      <c r="G58" s="17">
        <v>1165</v>
      </c>
      <c r="H58" s="17">
        <v>230.9</v>
      </c>
      <c r="I58" s="19" t="s">
        <v>116</v>
      </c>
      <c r="J58" s="19" t="s">
        <v>116</v>
      </c>
      <c r="K58" s="19" t="s">
        <v>116</v>
      </c>
    </row>
    <row r="59" spans="1:11" x14ac:dyDescent="0.2">
      <c r="A59" s="32"/>
      <c r="B59" s="43" t="s">
        <v>326</v>
      </c>
      <c r="C59" s="21">
        <f t="shared" si="6"/>
        <v>187</v>
      </c>
      <c r="D59" s="35">
        <f t="shared" si="6"/>
        <v>29941</v>
      </c>
      <c r="E59" s="17">
        <v>5712.95</v>
      </c>
      <c r="F59" s="17">
        <v>135</v>
      </c>
      <c r="G59" s="17">
        <v>15016</v>
      </c>
      <c r="H59" s="17">
        <v>2280.16</v>
      </c>
      <c r="I59" s="17">
        <v>1</v>
      </c>
      <c r="J59" s="17">
        <v>41</v>
      </c>
      <c r="K59" s="19" t="s">
        <v>288</v>
      </c>
    </row>
    <row r="60" spans="1:11" x14ac:dyDescent="0.2">
      <c r="A60" s="32"/>
      <c r="B60" s="43" t="s">
        <v>327</v>
      </c>
      <c r="C60" s="21">
        <f t="shared" si="6"/>
        <v>41</v>
      </c>
      <c r="D60" s="35">
        <f t="shared" si="6"/>
        <v>5775</v>
      </c>
      <c r="E60" s="17">
        <v>1077.23</v>
      </c>
      <c r="F60" s="17">
        <v>25</v>
      </c>
      <c r="G60" s="17">
        <v>2275</v>
      </c>
      <c r="H60" s="17">
        <v>357.43</v>
      </c>
      <c r="I60" s="19" t="s">
        <v>116</v>
      </c>
      <c r="J60" s="19" t="s">
        <v>116</v>
      </c>
      <c r="K60" s="19" t="s">
        <v>116</v>
      </c>
    </row>
    <row r="61" spans="1:11" x14ac:dyDescent="0.2">
      <c r="A61" s="32"/>
      <c r="B61" s="43" t="s">
        <v>328</v>
      </c>
      <c r="C61" s="21">
        <f t="shared" si="6"/>
        <v>40</v>
      </c>
      <c r="D61" s="35">
        <f t="shared" si="6"/>
        <v>15082</v>
      </c>
      <c r="E61" s="17">
        <v>2925.79</v>
      </c>
      <c r="F61" s="17">
        <v>21</v>
      </c>
      <c r="G61" s="17">
        <v>2360</v>
      </c>
      <c r="H61" s="17">
        <v>365.26</v>
      </c>
      <c r="I61" s="19" t="s">
        <v>116</v>
      </c>
      <c r="J61" s="19" t="s">
        <v>116</v>
      </c>
      <c r="K61" s="19" t="s">
        <v>116</v>
      </c>
    </row>
    <row r="62" spans="1:11" x14ac:dyDescent="0.2">
      <c r="A62" s="32"/>
      <c r="B62" s="43" t="s">
        <v>329</v>
      </c>
      <c r="C62" s="21">
        <f t="shared" si="6"/>
        <v>78</v>
      </c>
      <c r="D62" s="35">
        <f t="shared" si="6"/>
        <v>9748</v>
      </c>
      <c r="E62" s="17">
        <v>1485.69</v>
      </c>
      <c r="F62" s="17">
        <v>46</v>
      </c>
      <c r="G62" s="17">
        <v>4880</v>
      </c>
      <c r="H62" s="17">
        <v>737.7</v>
      </c>
      <c r="I62" s="19" t="s">
        <v>116</v>
      </c>
      <c r="J62" s="19" t="s">
        <v>116</v>
      </c>
      <c r="K62" s="19" t="s">
        <v>116</v>
      </c>
    </row>
    <row r="63" spans="1:11" x14ac:dyDescent="0.2">
      <c r="C63" s="6"/>
      <c r="E63" s="17"/>
      <c r="F63" s="17"/>
      <c r="H63" s="17"/>
      <c r="I63" s="17"/>
      <c r="J63" s="17"/>
      <c r="K63" s="17"/>
    </row>
    <row r="64" spans="1:11" x14ac:dyDescent="0.2">
      <c r="A64" s="32"/>
      <c r="B64" s="43" t="s">
        <v>330</v>
      </c>
      <c r="C64" s="21">
        <f t="shared" ref="C64:D70" si="7">F64+I64+C137+F137+I137</f>
        <v>169</v>
      </c>
      <c r="D64" s="35">
        <f t="shared" si="7"/>
        <v>23163</v>
      </c>
      <c r="E64" s="17">
        <v>4234.5200000000004</v>
      </c>
      <c r="F64" s="17">
        <v>129</v>
      </c>
      <c r="G64" s="17">
        <v>12715</v>
      </c>
      <c r="H64" s="17">
        <v>1999.42</v>
      </c>
      <c r="I64" s="17">
        <v>1</v>
      </c>
      <c r="J64" s="17">
        <v>3498</v>
      </c>
      <c r="K64" s="19" t="s">
        <v>288</v>
      </c>
    </row>
    <row r="65" spans="1:11" x14ac:dyDescent="0.2">
      <c r="A65" s="32"/>
      <c r="B65" s="43" t="s">
        <v>331</v>
      </c>
      <c r="C65" s="21">
        <f t="shared" si="7"/>
        <v>18</v>
      </c>
      <c r="D65" s="35">
        <f t="shared" si="7"/>
        <v>1754</v>
      </c>
      <c r="E65" s="17">
        <v>310.64</v>
      </c>
      <c r="F65" s="17">
        <v>16</v>
      </c>
      <c r="G65" s="17">
        <v>1472</v>
      </c>
      <c r="H65" s="17">
        <v>233.64</v>
      </c>
      <c r="I65" s="17">
        <v>1</v>
      </c>
      <c r="J65" s="17">
        <v>48</v>
      </c>
      <c r="K65" s="19" t="s">
        <v>288</v>
      </c>
    </row>
    <row r="66" spans="1:11" x14ac:dyDescent="0.2">
      <c r="A66" s="32"/>
      <c r="B66" s="43" t="s">
        <v>332</v>
      </c>
      <c r="C66" s="21">
        <f t="shared" si="7"/>
        <v>41</v>
      </c>
      <c r="D66" s="35">
        <f t="shared" si="7"/>
        <v>5806</v>
      </c>
      <c r="E66" s="17">
        <v>735.89</v>
      </c>
      <c r="F66" s="17">
        <v>31</v>
      </c>
      <c r="G66" s="17">
        <v>3105</v>
      </c>
      <c r="H66" s="17">
        <v>518.32000000000005</v>
      </c>
      <c r="I66" s="19" t="s">
        <v>116</v>
      </c>
      <c r="J66" s="19" t="s">
        <v>116</v>
      </c>
      <c r="K66" s="19" t="s">
        <v>116</v>
      </c>
    </row>
    <row r="67" spans="1:11" x14ac:dyDescent="0.2">
      <c r="A67" s="32"/>
      <c r="B67" s="43" t="s">
        <v>333</v>
      </c>
      <c r="C67" s="21">
        <f t="shared" si="7"/>
        <v>8</v>
      </c>
      <c r="D67" s="35">
        <f t="shared" si="7"/>
        <v>930</v>
      </c>
      <c r="E67" s="17">
        <v>168.43</v>
      </c>
      <c r="F67" s="17">
        <v>7</v>
      </c>
      <c r="G67" s="17">
        <v>893</v>
      </c>
      <c r="H67" s="17">
        <v>166.63</v>
      </c>
      <c r="I67" s="19" t="s">
        <v>116</v>
      </c>
      <c r="J67" s="19" t="s">
        <v>116</v>
      </c>
      <c r="K67" s="19" t="s">
        <v>116</v>
      </c>
    </row>
    <row r="68" spans="1:11" x14ac:dyDescent="0.2">
      <c r="A68" s="32"/>
      <c r="B68" s="43" t="s">
        <v>334</v>
      </c>
      <c r="C68" s="21">
        <f t="shared" si="7"/>
        <v>4</v>
      </c>
      <c r="D68" s="35">
        <f t="shared" si="7"/>
        <v>439</v>
      </c>
      <c r="E68" s="17">
        <v>67.91</v>
      </c>
      <c r="F68" s="17">
        <v>3</v>
      </c>
      <c r="G68" s="17">
        <v>385</v>
      </c>
      <c r="H68" s="17">
        <v>59.91</v>
      </c>
      <c r="I68" s="19" t="s">
        <v>116</v>
      </c>
      <c r="J68" s="19" t="s">
        <v>116</v>
      </c>
      <c r="K68" s="19" t="s">
        <v>116</v>
      </c>
    </row>
    <row r="69" spans="1:11" x14ac:dyDescent="0.2">
      <c r="A69" s="32"/>
      <c r="B69" s="43" t="s">
        <v>335</v>
      </c>
      <c r="C69" s="21">
        <f t="shared" si="7"/>
        <v>16</v>
      </c>
      <c r="D69" s="35">
        <f t="shared" si="7"/>
        <v>4476</v>
      </c>
      <c r="E69" s="17">
        <v>1330.95</v>
      </c>
      <c r="F69" s="17">
        <v>8</v>
      </c>
      <c r="G69" s="17">
        <v>872</v>
      </c>
      <c r="H69" s="17">
        <v>141.94999999999999</v>
      </c>
      <c r="I69" s="19" t="s">
        <v>116</v>
      </c>
      <c r="J69" s="19" t="s">
        <v>116</v>
      </c>
      <c r="K69" s="19" t="s">
        <v>116</v>
      </c>
    </row>
    <row r="70" spans="1:11" x14ac:dyDescent="0.2">
      <c r="A70" s="32"/>
      <c r="B70" s="43" t="s">
        <v>336</v>
      </c>
      <c r="C70" s="21">
        <f t="shared" si="7"/>
        <v>1</v>
      </c>
      <c r="D70" s="35">
        <f t="shared" si="7"/>
        <v>106</v>
      </c>
      <c r="E70" s="19" t="s">
        <v>288</v>
      </c>
      <c r="F70" s="19" t="s">
        <v>116</v>
      </c>
      <c r="G70" s="19" t="s">
        <v>116</v>
      </c>
      <c r="H70" s="19" t="s">
        <v>116</v>
      </c>
      <c r="I70" s="19" t="s">
        <v>116</v>
      </c>
      <c r="J70" s="19" t="s">
        <v>116</v>
      </c>
      <c r="K70" s="19" t="s">
        <v>116</v>
      </c>
    </row>
    <row r="71" spans="1:11" ht="18" thickBot="1" x14ac:dyDescent="0.25">
      <c r="A71" s="32"/>
      <c r="B71" s="4"/>
      <c r="C71" s="44"/>
      <c r="D71" s="26"/>
      <c r="E71" s="26"/>
      <c r="F71" s="45"/>
      <c r="G71" s="45"/>
      <c r="H71" s="45"/>
      <c r="I71" s="45"/>
      <c r="J71" s="45"/>
      <c r="K71" s="45"/>
    </row>
    <row r="72" spans="1:11" x14ac:dyDescent="0.2">
      <c r="A72" s="32"/>
      <c r="C72" s="1" t="s">
        <v>337</v>
      </c>
      <c r="F72" s="32"/>
      <c r="G72" s="32"/>
      <c r="H72" s="32"/>
      <c r="I72" s="32"/>
      <c r="J72" s="32"/>
      <c r="K72" s="32"/>
    </row>
    <row r="73" spans="1:11" x14ac:dyDescent="0.2">
      <c r="A73" s="1"/>
      <c r="F73" s="32"/>
      <c r="G73" s="32"/>
      <c r="H73" s="32"/>
      <c r="I73" s="32"/>
      <c r="J73" s="32"/>
      <c r="K73" s="32"/>
    </row>
    <row r="74" spans="1:11" x14ac:dyDescent="0.2">
      <c r="A74" s="1"/>
    </row>
    <row r="78" spans="1:11" x14ac:dyDescent="0.2">
      <c r="F78" s="32"/>
    </row>
    <row r="79" spans="1:11" x14ac:dyDescent="0.2">
      <c r="E79" s="3" t="s">
        <v>338</v>
      </c>
      <c r="F79" s="32"/>
    </row>
    <row r="80" spans="1:11" ht="18" thickBot="1" x14ac:dyDescent="0.25">
      <c r="B80" s="4"/>
      <c r="C80" s="4"/>
      <c r="D80" s="4"/>
      <c r="E80" s="4"/>
      <c r="F80" s="33"/>
      <c r="G80" s="4"/>
      <c r="H80" s="4"/>
      <c r="I80" s="4"/>
      <c r="J80" s="4"/>
      <c r="K80" s="4"/>
    </row>
    <row r="81" spans="2:11" x14ac:dyDescent="0.2">
      <c r="C81" s="10" t="s">
        <v>339</v>
      </c>
      <c r="D81" s="7"/>
      <c r="E81" s="7"/>
      <c r="F81" s="11"/>
      <c r="G81" s="36" t="s">
        <v>340</v>
      </c>
      <c r="H81" s="7"/>
      <c r="I81" s="10" t="s">
        <v>341</v>
      </c>
      <c r="J81" s="7"/>
      <c r="K81" s="7"/>
    </row>
    <row r="82" spans="2:11" x14ac:dyDescent="0.2">
      <c r="C82" s="8" t="s">
        <v>342</v>
      </c>
      <c r="D82" s="9" t="s">
        <v>171</v>
      </c>
      <c r="E82" s="9" t="s">
        <v>169</v>
      </c>
      <c r="F82" s="8" t="s">
        <v>342</v>
      </c>
      <c r="G82" s="9" t="s">
        <v>171</v>
      </c>
      <c r="H82" s="9" t="s">
        <v>169</v>
      </c>
      <c r="I82" s="8" t="s">
        <v>280</v>
      </c>
      <c r="J82" s="9" t="s">
        <v>171</v>
      </c>
      <c r="K82" s="9" t="s">
        <v>169</v>
      </c>
    </row>
    <row r="83" spans="2:11" x14ac:dyDescent="0.2">
      <c r="B83" s="7"/>
      <c r="C83" s="10" t="s">
        <v>343</v>
      </c>
      <c r="D83" s="12" t="s">
        <v>282</v>
      </c>
      <c r="E83" s="12" t="s">
        <v>173</v>
      </c>
      <c r="F83" s="10" t="s">
        <v>343</v>
      </c>
      <c r="G83" s="12" t="s">
        <v>282</v>
      </c>
      <c r="H83" s="12" t="s">
        <v>173</v>
      </c>
      <c r="I83" s="10" t="s">
        <v>281</v>
      </c>
      <c r="J83" s="12" t="s">
        <v>282</v>
      </c>
      <c r="K83" s="12" t="s">
        <v>173</v>
      </c>
    </row>
    <row r="84" spans="2:11" x14ac:dyDescent="0.2">
      <c r="C84" s="9" t="s">
        <v>283</v>
      </c>
      <c r="D84" s="31" t="s">
        <v>220</v>
      </c>
      <c r="E84" s="31" t="s">
        <v>130</v>
      </c>
      <c r="F84" s="43" t="s">
        <v>128</v>
      </c>
      <c r="G84" s="31" t="s">
        <v>220</v>
      </c>
      <c r="H84" s="31" t="s">
        <v>130</v>
      </c>
      <c r="I84" s="43" t="s">
        <v>283</v>
      </c>
      <c r="J84" s="31" t="s">
        <v>220</v>
      </c>
      <c r="K84" s="31" t="s">
        <v>130</v>
      </c>
    </row>
    <row r="85" spans="2:11" x14ac:dyDescent="0.2">
      <c r="B85" s="1" t="s">
        <v>284</v>
      </c>
      <c r="C85" s="15">
        <v>211</v>
      </c>
      <c r="D85" s="17">
        <v>156627</v>
      </c>
      <c r="E85" s="17">
        <v>39814.730000000003</v>
      </c>
      <c r="F85" s="17">
        <v>2602</v>
      </c>
      <c r="G85" s="17">
        <v>670448</v>
      </c>
      <c r="H85" s="17">
        <v>98488.63</v>
      </c>
      <c r="I85" s="17">
        <v>47</v>
      </c>
      <c r="J85" s="17">
        <v>6471</v>
      </c>
      <c r="K85" s="17">
        <v>789.17</v>
      </c>
    </row>
    <row r="86" spans="2:11" x14ac:dyDescent="0.2">
      <c r="B86" s="3" t="s">
        <v>344</v>
      </c>
      <c r="C86" s="22">
        <f t="shared" ref="C86:J86" si="8">SUM(C88:C143)</f>
        <v>180</v>
      </c>
      <c r="D86" s="32">
        <f t="shared" si="8"/>
        <v>136005</v>
      </c>
      <c r="E86" s="32">
        <f>SUM(E88:E143)+4992</f>
        <v>28259.900000000005</v>
      </c>
      <c r="F86" s="32">
        <f t="shared" si="8"/>
        <v>2686</v>
      </c>
      <c r="G86" s="32">
        <f t="shared" si="8"/>
        <v>691032</v>
      </c>
      <c r="H86" s="32">
        <f>SUM(H88:H143)+183</f>
        <v>96455.890000000029</v>
      </c>
      <c r="I86" s="32">
        <f t="shared" si="8"/>
        <v>20</v>
      </c>
      <c r="J86" s="32">
        <f t="shared" si="8"/>
        <v>620</v>
      </c>
      <c r="K86" s="32">
        <f>SUM(K88:K143)+25</f>
        <v>86.9</v>
      </c>
    </row>
    <row r="87" spans="2:11" x14ac:dyDescent="0.2">
      <c r="C87" s="6"/>
    </row>
    <row r="88" spans="2:11" x14ac:dyDescent="0.2">
      <c r="B88" s="43" t="s">
        <v>286</v>
      </c>
      <c r="C88" s="15">
        <v>55</v>
      </c>
      <c r="D88" s="17">
        <v>33290</v>
      </c>
      <c r="E88" s="17">
        <v>5192.4799999999996</v>
      </c>
      <c r="F88" s="17">
        <v>870</v>
      </c>
      <c r="G88" s="17">
        <v>215761</v>
      </c>
      <c r="H88" s="17">
        <v>31126.47</v>
      </c>
      <c r="I88" s="17">
        <v>5</v>
      </c>
      <c r="J88" s="17">
        <v>139</v>
      </c>
      <c r="K88" s="17">
        <v>22.5</v>
      </c>
    </row>
    <row r="89" spans="2:11" x14ac:dyDescent="0.2">
      <c r="B89" s="43" t="s">
        <v>287</v>
      </c>
      <c r="C89" s="15">
        <v>4</v>
      </c>
      <c r="D89" s="17">
        <v>5106</v>
      </c>
      <c r="E89" s="17">
        <v>991.77</v>
      </c>
      <c r="F89" s="17">
        <v>132</v>
      </c>
      <c r="G89" s="17">
        <v>34791</v>
      </c>
      <c r="H89" s="17">
        <v>4348.51</v>
      </c>
      <c r="I89" s="19" t="s">
        <v>116</v>
      </c>
      <c r="J89" s="19" t="s">
        <v>116</v>
      </c>
      <c r="K89" s="19" t="s">
        <v>116</v>
      </c>
    </row>
    <row r="90" spans="2:11" x14ac:dyDescent="0.2">
      <c r="B90" s="43" t="s">
        <v>289</v>
      </c>
      <c r="C90" s="15">
        <v>8</v>
      </c>
      <c r="D90" s="17">
        <v>1421</v>
      </c>
      <c r="E90" s="17">
        <v>242.84</v>
      </c>
      <c r="F90" s="17">
        <v>124</v>
      </c>
      <c r="G90" s="17">
        <v>28505</v>
      </c>
      <c r="H90" s="17">
        <v>4171.4399999999996</v>
      </c>
      <c r="I90" s="17">
        <v>4</v>
      </c>
      <c r="J90" s="17">
        <v>148</v>
      </c>
      <c r="K90" s="17">
        <v>19</v>
      </c>
    </row>
    <row r="91" spans="2:11" x14ac:dyDescent="0.2">
      <c r="B91" s="43" t="s">
        <v>290</v>
      </c>
      <c r="C91" s="15">
        <v>3</v>
      </c>
      <c r="D91" s="17">
        <v>182</v>
      </c>
      <c r="E91" s="17">
        <v>39.5</v>
      </c>
      <c r="F91" s="17">
        <v>100</v>
      </c>
      <c r="G91" s="17">
        <v>17896</v>
      </c>
      <c r="H91" s="17">
        <v>2637.55</v>
      </c>
      <c r="I91" s="19" t="s">
        <v>116</v>
      </c>
      <c r="J91" s="19" t="s">
        <v>116</v>
      </c>
      <c r="K91" s="19" t="s">
        <v>116</v>
      </c>
    </row>
    <row r="92" spans="2:11" x14ac:dyDescent="0.2">
      <c r="B92" s="43" t="s">
        <v>291</v>
      </c>
      <c r="C92" s="15">
        <v>3</v>
      </c>
      <c r="D92" s="17">
        <v>1316</v>
      </c>
      <c r="E92" s="17">
        <v>155</v>
      </c>
      <c r="F92" s="17">
        <v>144</v>
      </c>
      <c r="G92" s="17">
        <v>51257</v>
      </c>
      <c r="H92" s="17">
        <v>5601.81</v>
      </c>
      <c r="I92" s="17">
        <v>1</v>
      </c>
      <c r="J92" s="17">
        <v>30</v>
      </c>
      <c r="K92" s="19" t="s">
        <v>288</v>
      </c>
    </row>
    <row r="93" spans="2:11" x14ac:dyDescent="0.2">
      <c r="B93" s="43" t="s">
        <v>292</v>
      </c>
      <c r="C93" s="15">
        <v>8</v>
      </c>
      <c r="D93" s="17">
        <v>5603</v>
      </c>
      <c r="E93" s="17">
        <v>1180</v>
      </c>
      <c r="F93" s="17">
        <v>163</v>
      </c>
      <c r="G93" s="17">
        <v>39064</v>
      </c>
      <c r="H93" s="17">
        <v>5464.29</v>
      </c>
      <c r="I93" s="19" t="s">
        <v>116</v>
      </c>
      <c r="J93" s="19" t="s">
        <v>116</v>
      </c>
      <c r="K93" s="19" t="s">
        <v>116</v>
      </c>
    </row>
    <row r="94" spans="2:11" x14ac:dyDescent="0.2">
      <c r="B94" s="43" t="s">
        <v>293</v>
      </c>
      <c r="C94" s="15">
        <v>2</v>
      </c>
      <c r="D94" s="17">
        <v>1619</v>
      </c>
      <c r="E94" s="19" t="s">
        <v>288</v>
      </c>
      <c r="F94" s="17">
        <v>46</v>
      </c>
      <c r="G94" s="17">
        <v>8206</v>
      </c>
      <c r="H94" s="17">
        <v>1017.13</v>
      </c>
      <c r="I94" s="19" t="s">
        <v>116</v>
      </c>
      <c r="J94" s="19" t="s">
        <v>116</v>
      </c>
      <c r="K94" s="19" t="s">
        <v>116</v>
      </c>
    </row>
    <row r="95" spans="2:11" x14ac:dyDescent="0.2">
      <c r="C95" s="15"/>
      <c r="D95" s="17"/>
      <c r="E95" s="17"/>
      <c r="F95" s="17"/>
      <c r="G95" s="17"/>
      <c r="H95" s="17"/>
      <c r="I95" s="17"/>
      <c r="J95" s="17"/>
      <c r="K95" s="17"/>
    </row>
    <row r="96" spans="2:11" x14ac:dyDescent="0.2">
      <c r="B96" s="43" t="s">
        <v>294</v>
      </c>
      <c r="C96" s="15">
        <v>3</v>
      </c>
      <c r="D96" s="17">
        <v>2008</v>
      </c>
      <c r="E96" s="17">
        <v>368.5</v>
      </c>
      <c r="F96" s="17">
        <v>52</v>
      </c>
      <c r="G96" s="17">
        <v>9282</v>
      </c>
      <c r="H96" s="17">
        <v>1012.4</v>
      </c>
      <c r="I96" s="19" t="s">
        <v>116</v>
      </c>
      <c r="J96" s="19" t="s">
        <v>116</v>
      </c>
      <c r="K96" s="19" t="s">
        <v>116</v>
      </c>
    </row>
    <row r="97" spans="2:11" x14ac:dyDescent="0.2">
      <c r="B97" s="43" t="s">
        <v>295</v>
      </c>
      <c r="C97" s="15">
        <v>3</v>
      </c>
      <c r="D97" s="17">
        <v>4871</v>
      </c>
      <c r="E97" s="17">
        <v>1260</v>
      </c>
      <c r="F97" s="17">
        <v>9</v>
      </c>
      <c r="G97" s="17">
        <v>1117</v>
      </c>
      <c r="H97" s="17">
        <v>232.2</v>
      </c>
      <c r="I97" s="19" t="s">
        <v>116</v>
      </c>
      <c r="J97" s="19" t="s">
        <v>116</v>
      </c>
      <c r="K97" s="19" t="s">
        <v>116</v>
      </c>
    </row>
    <row r="98" spans="2:11" x14ac:dyDescent="0.2">
      <c r="B98" s="43" t="s">
        <v>296</v>
      </c>
      <c r="C98" s="46" t="s">
        <v>116</v>
      </c>
      <c r="D98" s="19" t="s">
        <v>116</v>
      </c>
      <c r="E98" s="19" t="s">
        <v>116</v>
      </c>
      <c r="F98" s="17">
        <v>7</v>
      </c>
      <c r="G98" s="17">
        <v>1505</v>
      </c>
      <c r="H98" s="17">
        <v>208.33</v>
      </c>
      <c r="I98" s="19" t="s">
        <v>116</v>
      </c>
      <c r="J98" s="19" t="s">
        <v>116</v>
      </c>
      <c r="K98" s="19" t="s">
        <v>116</v>
      </c>
    </row>
    <row r="99" spans="2:11" x14ac:dyDescent="0.2">
      <c r="B99" s="43" t="s">
        <v>297</v>
      </c>
      <c r="C99" s="15">
        <v>3</v>
      </c>
      <c r="D99" s="17">
        <v>2052</v>
      </c>
      <c r="E99" s="17">
        <v>719.3</v>
      </c>
      <c r="F99" s="17">
        <v>37</v>
      </c>
      <c r="G99" s="17">
        <v>5574</v>
      </c>
      <c r="H99" s="17">
        <v>761.64</v>
      </c>
      <c r="I99" s="19" t="s">
        <v>116</v>
      </c>
      <c r="J99" s="19" t="s">
        <v>116</v>
      </c>
      <c r="K99" s="19" t="s">
        <v>116</v>
      </c>
    </row>
    <row r="100" spans="2:11" x14ac:dyDescent="0.2">
      <c r="B100" s="43" t="s">
        <v>298</v>
      </c>
      <c r="C100" s="15">
        <v>3</v>
      </c>
      <c r="D100" s="17">
        <v>773</v>
      </c>
      <c r="E100" s="17">
        <v>127</v>
      </c>
      <c r="F100" s="17">
        <v>34</v>
      </c>
      <c r="G100" s="17">
        <v>13151</v>
      </c>
      <c r="H100" s="17">
        <v>1384.36</v>
      </c>
      <c r="I100" s="19" t="s">
        <v>116</v>
      </c>
      <c r="J100" s="19" t="s">
        <v>116</v>
      </c>
      <c r="K100" s="19" t="s">
        <v>116</v>
      </c>
    </row>
    <row r="101" spans="2:11" x14ac:dyDescent="0.2">
      <c r="B101" s="43" t="s">
        <v>299</v>
      </c>
      <c r="C101" s="15">
        <v>5</v>
      </c>
      <c r="D101" s="17">
        <v>3838</v>
      </c>
      <c r="E101" s="17">
        <v>952</v>
      </c>
      <c r="F101" s="17">
        <v>19</v>
      </c>
      <c r="G101" s="17">
        <v>3133</v>
      </c>
      <c r="H101" s="17">
        <v>429.41</v>
      </c>
      <c r="I101" s="19" t="s">
        <v>116</v>
      </c>
      <c r="J101" s="19" t="s">
        <v>116</v>
      </c>
      <c r="K101" s="19" t="s">
        <v>116</v>
      </c>
    </row>
    <row r="102" spans="2:11" x14ac:dyDescent="0.2">
      <c r="B102" s="43" t="s">
        <v>300</v>
      </c>
      <c r="C102" s="46" t="s">
        <v>116</v>
      </c>
      <c r="D102" s="19" t="s">
        <v>116</v>
      </c>
      <c r="E102" s="19" t="s">
        <v>116</v>
      </c>
      <c r="F102" s="17">
        <v>30</v>
      </c>
      <c r="G102" s="17">
        <v>13877</v>
      </c>
      <c r="H102" s="17">
        <v>1170.6500000000001</v>
      </c>
      <c r="I102" s="19" t="s">
        <v>116</v>
      </c>
      <c r="J102" s="19" t="s">
        <v>116</v>
      </c>
      <c r="K102" s="19" t="s">
        <v>116</v>
      </c>
    </row>
    <row r="103" spans="2:11" x14ac:dyDescent="0.2">
      <c r="B103" s="43" t="s">
        <v>301</v>
      </c>
      <c r="C103" s="15">
        <v>3</v>
      </c>
      <c r="D103" s="17">
        <v>1763</v>
      </c>
      <c r="E103" s="17">
        <v>763</v>
      </c>
      <c r="F103" s="17">
        <v>55</v>
      </c>
      <c r="G103" s="17">
        <v>19391</v>
      </c>
      <c r="H103" s="17">
        <v>1926.66</v>
      </c>
      <c r="I103" s="19" t="s">
        <v>116</v>
      </c>
      <c r="J103" s="19" t="s">
        <v>116</v>
      </c>
      <c r="K103" s="19" t="s">
        <v>116</v>
      </c>
    </row>
    <row r="104" spans="2:11" x14ac:dyDescent="0.2">
      <c r="B104" s="43" t="s">
        <v>302</v>
      </c>
      <c r="C104" s="15">
        <v>14</v>
      </c>
      <c r="D104" s="17">
        <v>17602</v>
      </c>
      <c r="E104" s="17">
        <v>2792.11</v>
      </c>
      <c r="F104" s="17">
        <v>172</v>
      </c>
      <c r="G104" s="17">
        <v>55660</v>
      </c>
      <c r="H104" s="17">
        <v>5741.12</v>
      </c>
      <c r="I104" s="19" t="s">
        <v>116</v>
      </c>
      <c r="J104" s="19" t="s">
        <v>116</v>
      </c>
      <c r="K104" s="19" t="s">
        <v>116</v>
      </c>
    </row>
    <row r="105" spans="2:11" x14ac:dyDescent="0.2">
      <c r="C105" s="15"/>
      <c r="D105" s="17"/>
      <c r="E105" s="17"/>
      <c r="F105" s="17"/>
      <c r="G105" s="17"/>
      <c r="H105" s="17"/>
      <c r="I105" s="17"/>
      <c r="J105" s="17"/>
      <c r="K105" s="17"/>
    </row>
    <row r="106" spans="2:11" x14ac:dyDescent="0.2">
      <c r="B106" s="43" t="s">
        <v>303</v>
      </c>
      <c r="C106" s="15">
        <v>7</v>
      </c>
      <c r="D106" s="17">
        <v>7774</v>
      </c>
      <c r="E106" s="17">
        <v>1542.95</v>
      </c>
      <c r="F106" s="17">
        <v>79</v>
      </c>
      <c r="G106" s="17">
        <v>16451</v>
      </c>
      <c r="H106" s="17">
        <v>2124.58</v>
      </c>
      <c r="I106" s="19" t="s">
        <v>116</v>
      </c>
      <c r="J106" s="19" t="s">
        <v>116</v>
      </c>
      <c r="K106" s="19" t="s">
        <v>116</v>
      </c>
    </row>
    <row r="107" spans="2:11" x14ac:dyDescent="0.2">
      <c r="B107" s="43" t="s">
        <v>304</v>
      </c>
      <c r="C107" s="46" t="s">
        <v>116</v>
      </c>
      <c r="D107" s="19" t="s">
        <v>116</v>
      </c>
      <c r="E107" s="19" t="s">
        <v>116</v>
      </c>
      <c r="F107" s="17">
        <v>33</v>
      </c>
      <c r="G107" s="17">
        <v>4306</v>
      </c>
      <c r="H107" s="17">
        <v>630.4</v>
      </c>
      <c r="I107" s="19" t="s">
        <v>116</v>
      </c>
      <c r="J107" s="19" t="s">
        <v>116</v>
      </c>
      <c r="K107" s="19" t="s">
        <v>116</v>
      </c>
    </row>
    <row r="108" spans="2:11" x14ac:dyDescent="0.2">
      <c r="B108" s="43" t="s">
        <v>305</v>
      </c>
      <c r="C108" s="15">
        <v>2</v>
      </c>
      <c r="D108" s="17">
        <v>4829</v>
      </c>
      <c r="E108" s="19" t="s">
        <v>288</v>
      </c>
      <c r="F108" s="17">
        <v>12</v>
      </c>
      <c r="G108" s="17">
        <v>2202</v>
      </c>
      <c r="H108" s="17">
        <v>317.8</v>
      </c>
      <c r="I108" s="19" t="s">
        <v>116</v>
      </c>
      <c r="J108" s="19" t="s">
        <v>116</v>
      </c>
      <c r="K108" s="19" t="s">
        <v>116</v>
      </c>
    </row>
    <row r="109" spans="2:11" x14ac:dyDescent="0.2">
      <c r="B109" s="43" t="s">
        <v>306</v>
      </c>
      <c r="C109" s="46" t="s">
        <v>116</v>
      </c>
      <c r="D109" s="19" t="s">
        <v>116</v>
      </c>
      <c r="E109" s="19" t="s">
        <v>116</v>
      </c>
      <c r="F109" s="17">
        <v>6</v>
      </c>
      <c r="G109" s="17">
        <v>1216</v>
      </c>
      <c r="H109" s="17">
        <v>128</v>
      </c>
      <c r="I109" s="19" t="s">
        <v>116</v>
      </c>
      <c r="J109" s="19" t="s">
        <v>116</v>
      </c>
      <c r="K109" s="19" t="s">
        <v>116</v>
      </c>
    </row>
    <row r="110" spans="2:11" x14ac:dyDescent="0.2">
      <c r="B110" s="43" t="s">
        <v>307</v>
      </c>
      <c r="C110" s="46" t="s">
        <v>116</v>
      </c>
      <c r="D110" s="19" t="s">
        <v>116</v>
      </c>
      <c r="E110" s="19" t="s">
        <v>116</v>
      </c>
      <c r="F110" s="17">
        <v>4</v>
      </c>
      <c r="G110" s="17">
        <v>553</v>
      </c>
      <c r="H110" s="17">
        <v>159.5</v>
      </c>
      <c r="I110" s="19" t="s">
        <v>116</v>
      </c>
      <c r="J110" s="19" t="s">
        <v>116</v>
      </c>
      <c r="K110" s="19" t="s">
        <v>116</v>
      </c>
    </row>
    <row r="111" spans="2:11" x14ac:dyDescent="0.2">
      <c r="C111" s="15"/>
      <c r="D111" s="17"/>
      <c r="E111" s="17"/>
      <c r="F111" s="17"/>
      <c r="G111" s="17"/>
      <c r="H111" s="17"/>
      <c r="I111" s="17"/>
      <c r="J111" s="17"/>
      <c r="K111" s="17"/>
    </row>
    <row r="112" spans="2:11" x14ac:dyDescent="0.2">
      <c r="B112" s="43" t="s">
        <v>308</v>
      </c>
      <c r="C112" s="15">
        <v>2</v>
      </c>
      <c r="D112" s="17">
        <v>428</v>
      </c>
      <c r="E112" s="19" t="s">
        <v>288</v>
      </c>
      <c r="F112" s="17">
        <v>37</v>
      </c>
      <c r="G112" s="17">
        <v>7073</v>
      </c>
      <c r="H112" s="17">
        <v>1304.1600000000001</v>
      </c>
      <c r="I112" s="17">
        <v>1</v>
      </c>
      <c r="J112" s="17">
        <v>71</v>
      </c>
      <c r="K112" s="19" t="s">
        <v>288</v>
      </c>
    </row>
    <row r="113" spans="2:11" x14ac:dyDescent="0.2">
      <c r="B113" s="43" t="s">
        <v>309</v>
      </c>
      <c r="C113" s="46" t="s">
        <v>116</v>
      </c>
      <c r="D113" s="19" t="s">
        <v>116</v>
      </c>
      <c r="E113" s="19" t="s">
        <v>116</v>
      </c>
      <c r="F113" s="17">
        <v>37</v>
      </c>
      <c r="G113" s="17">
        <v>7672</v>
      </c>
      <c r="H113" s="17">
        <v>1551.83</v>
      </c>
      <c r="I113" s="17">
        <v>1</v>
      </c>
      <c r="J113" s="17">
        <v>25</v>
      </c>
      <c r="K113" s="19" t="s">
        <v>288</v>
      </c>
    </row>
    <row r="114" spans="2:11" x14ac:dyDescent="0.2">
      <c r="B114" s="43" t="s">
        <v>310</v>
      </c>
      <c r="C114" s="15">
        <v>1</v>
      </c>
      <c r="D114" s="17">
        <v>5439</v>
      </c>
      <c r="E114" s="19" t="s">
        <v>288</v>
      </c>
      <c r="F114" s="17">
        <v>70</v>
      </c>
      <c r="G114" s="17">
        <v>38054</v>
      </c>
      <c r="H114" s="17">
        <v>10331.51</v>
      </c>
      <c r="I114" s="17">
        <v>3</v>
      </c>
      <c r="J114" s="17">
        <v>66</v>
      </c>
      <c r="K114" s="17">
        <v>9.5</v>
      </c>
    </row>
    <row r="115" spans="2:11" x14ac:dyDescent="0.2">
      <c r="B115" s="43" t="s">
        <v>311</v>
      </c>
      <c r="C115" s="46" t="s">
        <v>116</v>
      </c>
      <c r="D115" s="19" t="s">
        <v>116</v>
      </c>
      <c r="E115" s="19" t="s">
        <v>116</v>
      </c>
      <c r="F115" s="17">
        <v>18</v>
      </c>
      <c r="G115" s="17">
        <v>2899</v>
      </c>
      <c r="H115" s="17">
        <v>443.68</v>
      </c>
      <c r="I115" s="19" t="s">
        <v>116</v>
      </c>
      <c r="J115" s="19" t="s">
        <v>116</v>
      </c>
      <c r="K115" s="19" t="s">
        <v>116</v>
      </c>
    </row>
    <row r="116" spans="2:11" x14ac:dyDescent="0.2">
      <c r="B116" s="43" t="s">
        <v>312</v>
      </c>
      <c r="C116" s="46" t="s">
        <v>116</v>
      </c>
      <c r="D116" s="19" t="s">
        <v>116</v>
      </c>
      <c r="E116" s="19" t="s">
        <v>116</v>
      </c>
      <c r="F116" s="17">
        <v>4</v>
      </c>
      <c r="G116" s="17">
        <v>1581</v>
      </c>
      <c r="H116" s="17">
        <v>154.27000000000001</v>
      </c>
      <c r="I116" s="17">
        <v>1</v>
      </c>
      <c r="J116" s="17">
        <v>27</v>
      </c>
      <c r="K116" s="19" t="s">
        <v>288</v>
      </c>
    </row>
    <row r="117" spans="2:11" x14ac:dyDescent="0.2">
      <c r="C117" s="15"/>
      <c r="D117" s="17"/>
      <c r="E117" s="17"/>
      <c r="F117" s="17"/>
      <c r="G117" s="17"/>
      <c r="H117" s="17"/>
      <c r="I117" s="17"/>
      <c r="J117" s="17"/>
      <c r="K117" s="17"/>
    </row>
    <row r="118" spans="2:11" x14ac:dyDescent="0.2">
      <c r="B118" s="43" t="s">
        <v>313</v>
      </c>
      <c r="C118" s="15">
        <v>2</v>
      </c>
      <c r="D118" s="17">
        <v>1163</v>
      </c>
      <c r="E118" s="19" t="s">
        <v>288</v>
      </c>
      <c r="F118" s="17">
        <v>25</v>
      </c>
      <c r="G118" s="17">
        <v>4572</v>
      </c>
      <c r="H118" s="17">
        <v>604.04999999999995</v>
      </c>
      <c r="I118" s="19" t="s">
        <v>116</v>
      </c>
      <c r="J118" s="19" t="s">
        <v>116</v>
      </c>
      <c r="K118" s="19" t="s">
        <v>116</v>
      </c>
    </row>
    <row r="119" spans="2:11" x14ac:dyDescent="0.2">
      <c r="B119" s="43" t="s">
        <v>314</v>
      </c>
      <c r="C119" s="15">
        <v>4</v>
      </c>
      <c r="D119" s="17">
        <v>1525</v>
      </c>
      <c r="E119" s="17">
        <v>545.74</v>
      </c>
      <c r="F119" s="17">
        <v>24</v>
      </c>
      <c r="G119" s="17">
        <v>3847</v>
      </c>
      <c r="H119" s="17">
        <v>582.80999999999995</v>
      </c>
      <c r="I119" s="19" t="s">
        <v>116</v>
      </c>
      <c r="J119" s="19" t="s">
        <v>116</v>
      </c>
      <c r="K119" s="19" t="s">
        <v>116</v>
      </c>
    </row>
    <row r="120" spans="2:11" x14ac:dyDescent="0.2">
      <c r="B120" s="43" t="s">
        <v>315</v>
      </c>
      <c r="C120" s="15">
        <v>1</v>
      </c>
      <c r="D120" s="17">
        <v>645</v>
      </c>
      <c r="E120" s="19" t="s">
        <v>288</v>
      </c>
      <c r="F120" s="17">
        <v>13</v>
      </c>
      <c r="G120" s="17">
        <v>2514</v>
      </c>
      <c r="H120" s="17">
        <v>365.66</v>
      </c>
      <c r="I120" s="19" t="s">
        <v>116</v>
      </c>
      <c r="J120" s="19" t="s">
        <v>116</v>
      </c>
      <c r="K120" s="19" t="s">
        <v>116</v>
      </c>
    </row>
    <row r="121" spans="2:11" x14ac:dyDescent="0.2">
      <c r="B121" s="43" t="s">
        <v>316</v>
      </c>
      <c r="C121" s="46" t="s">
        <v>116</v>
      </c>
      <c r="D121" s="19" t="s">
        <v>116</v>
      </c>
      <c r="E121" s="19" t="s">
        <v>116</v>
      </c>
      <c r="F121" s="17">
        <v>20</v>
      </c>
      <c r="G121" s="17">
        <v>7639</v>
      </c>
      <c r="H121" s="17">
        <v>823.16</v>
      </c>
      <c r="I121" s="19" t="s">
        <v>116</v>
      </c>
      <c r="J121" s="19" t="s">
        <v>116</v>
      </c>
      <c r="K121" s="19" t="s">
        <v>116</v>
      </c>
    </row>
    <row r="122" spans="2:11" x14ac:dyDescent="0.2">
      <c r="B122" s="43" t="s">
        <v>317</v>
      </c>
      <c r="C122" s="15">
        <v>1</v>
      </c>
      <c r="D122" s="17">
        <v>1231</v>
      </c>
      <c r="E122" s="19" t="s">
        <v>288</v>
      </c>
      <c r="F122" s="17">
        <v>8</v>
      </c>
      <c r="G122" s="17">
        <v>1475</v>
      </c>
      <c r="H122" s="17">
        <v>143</v>
      </c>
      <c r="I122" s="19" t="s">
        <v>116</v>
      </c>
      <c r="J122" s="19" t="s">
        <v>116</v>
      </c>
      <c r="K122" s="19" t="s">
        <v>116</v>
      </c>
    </row>
    <row r="123" spans="2:11" x14ac:dyDescent="0.2">
      <c r="B123" s="43" t="s">
        <v>318</v>
      </c>
      <c r="C123" s="46" t="s">
        <v>116</v>
      </c>
      <c r="D123" s="19" t="s">
        <v>116</v>
      </c>
      <c r="E123" s="19" t="s">
        <v>116</v>
      </c>
      <c r="F123" s="17">
        <v>1</v>
      </c>
      <c r="G123" s="17">
        <v>520</v>
      </c>
      <c r="H123" s="19" t="s">
        <v>288</v>
      </c>
      <c r="I123" s="19" t="s">
        <v>116</v>
      </c>
      <c r="J123" s="19" t="s">
        <v>116</v>
      </c>
      <c r="K123" s="19" t="s">
        <v>116</v>
      </c>
    </row>
    <row r="124" spans="2:11" x14ac:dyDescent="0.2">
      <c r="B124" s="43" t="s">
        <v>319</v>
      </c>
      <c r="C124" s="15">
        <v>1</v>
      </c>
      <c r="D124" s="17">
        <v>39</v>
      </c>
      <c r="E124" s="19" t="s">
        <v>288</v>
      </c>
      <c r="F124" s="17">
        <v>2</v>
      </c>
      <c r="G124" s="17">
        <v>6023</v>
      </c>
      <c r="H124" s="19" t="s">
        <v>288</v>
      </c>
      <c r="I124" s="19" t="s">
        <v>116</v>
      </c>
      <c r="J124" s="19" t="s">
        <v>116</v>
      </c>
      <c r="K124" s="19" t="s">
        <v>116</v>
      </c>
    </row>
    <row r="125" spans="2:11" x14ac:dyDescent="0.2">
      <c r="B125" s="43" t="s">
        <v>320</v>
      </c>
      <c r="C125" s="15">
        <v>2</v>
      </c>
      <c r="D125" s="17">
        <v>279</v>
      </c>
      <c r="E125" s="19" t="s">
        <v>288</v>
      </c>
      <c r="F125" s="17">
        <v>14</v>
      </c>
      <c r="G125" s="17">
        <v>4056</v>
      </c>
      <c r="H125" s="17">
        <v>344.4</v>
      </c>
      <c r="I125" s="19" t="s">
        <v>116</v>
      </c>
      <c r="J125" s="19" t="s">
        <v>116</v>
      </c>
      <c r="K125" s="19" t="s">
        <v>116</v>
      </c>
    </row>
    <row r="126" spans="2:11" x14ac:dyDescent="0.2">
      <c r="B126" s="43" t="s">
        <v>321</v>
      </c>
      <c r="C126" s="15">
        <v>3</v>
      </c>
      <c r="D126" s="17">
        <v>2667</v>
      </c>
      <c r="E126" s="17">
        <v>667</v>
      </c>
      <c r="F126" s="17">
        <v>38</v>
      </c>
      <c r="G126" s="17">
        <v>12058</v>
      </c>
      <c r="H126" s="17">
        <v>1696.59</v>
      </c>
      <c r="I126" s="19" t="s">
        <v>116</v>
      </c>
      <c r="J126" s="19" t="s">
        <v>116</v>
      </c>
      <c r="K126" s="19" t="s">
        <v>116</v>
      </c>
    </row>
    <row r="127" spans="2:11" x14ac:dyDescent="0.2">
      <c r="B127" s="43" t="s">
        <v>322</v>
      </c>
      <c r="C127" s="15">
        <v>3</v>
      </c>
      <c r="D127" s="17">
        <v>3803</v>
      </c>
      <c r="E127" s="17">
        <v>1014</v>
      </c>
      <c r="F127" s="17">
        <v>38</v>
      </c>
      <c r="G127" s="17">
        <v>7137</v>
      </c>
      <c r="H127" s="17">
        <v>909.16</v>
      </c>
      <c r="I127" s="19" t="s">
        <v>116</v>
      </c>
      <c r="J127" s="19" t="s">
        <v>116</v>
      </c>
      <c r="K127" s="19" t="s">
        <v>116</v>
      </c>
    </row>
    <row r="128" spans="2:11" x14ac:dyDescent="0.2">
      <c r="C128" s="15"/>
      <c r="D128" s="17"/>
      <c r="E128" s="17"/>
      <c r="F128" s="17"/>
      <c r="G128" s="17"/>
      <c r="H128" s="17"/>
      <c r="I128" s="17"/>
      <c r="J128" s="17"/>
      <c r="K128" s="17"/>
    </row>
    <row r="129" spans="2:11" x14ac:dyDescent="0.2">
      <c r="B129" s="43" t="s">
        <v>323</v>
      </c>
      <c r="C129" s="15">
        <v>4</v>
      </c>
      <c r="D129" s="17">
        <v>1232</v>
      </c>
      <c r="E129" s="17">
        <v>144.86000000000001</v>
      </c>
      <c r="F129" s="17">
        <v>53</v>
      </c>
      <c r="G129" s="17">
        <v>10156</v>
      </c>
      <c r="H129" s="17">
        <v>1454.28</v>
      </c>
      <c r="I129" s="19" t="s">
        <v>116</v>
      </c>
      <c r="J129" s="19" t="s">
        <v>116</v>
      </c>
      <c r="K129" s="19" t="s">
        <v>116</v>
      </c>
    </row>
    <row r="130" spans="2:11" x14ac:dyDescent="0.2">
      <c r="B130" s="43" t="s">
        <v>324</v>
      </c>
      <c r="C130" s="46" t="s">
        <v>116</v>
      </c>
      <c r="D130" s="19" t="s">
        <v>116</v>
      </c>
      <c r="E130" s="19" t="s">
        <v>116</v>
      </c>
      <c r="F130" s="17">
        <v>6</v>
      </c>
      <c r="G130" s="17">
        <v>1371</v>
      </c>
      <c r="H130" s="17">
        <v>157.78</v>
      </c>
      <c r="I130" s="19" t="s">
        <v>116</v>
      </c>
      <c r="J130" s="19" t="s">
        <v>116</v>
      </c>
      <c r="K130" s="19" t="s">
        <v>116</v>
      </c>
    </row>
    <row r="131" spans="2:11" x14ac:dyDescent="0.2">
      <c r="B131" s="43" t="s">
        <v>325</v>
      </c>
      <c r="C131" s="15">
        <v>1</v>
      </c>
      <c r="D131" s="17">
        <v>1333</v>
      </c>
      <c r="E131" s="19" t="s">
        <v>288</v>
      </c>
      <c r="F131" s="17">
        <v>4</v>
      </c>
      <c r="G131" s="17">
        <v>2115</v>
      </c>
      <c r="H131" s="17">
        <v>410</v>
      </c>
      <c r="I131" s="19" t="s">
        <v>116</v>
      </c>
      <c r="J131" s="19" t="s">
        <v>116</v>
      </c>
      <c r="K131" s="19" t="s">
        <v>116</v>
      </c>
    </row>
    <row r="132" spans="2:11" x14ac:dyDescent="0.2">
      <c r="B132" s="43" t="s">
        <v>326</v>
      </c>
      <c r="C132" s="15">
        <v>5</v>
      </c>
      <c r="D132" s="17">
        <v>4982</v>
      </c>
      <c r="E132" s="17">
        <v>2060.1999999999998</v>
      </c>
      <c r="F132" s="17">
        <v>46</v>
      </c>
      <c r="G132" s="17">
        <v>9902</v>
      </c>
      <c r="H132" s="17">
        <v>1371.99</v>
      </c>
      <c r="I132" s="19" t="s">
        <v>116</v>
      </c>
      <c r="J132" s="19" t="s">
        <v>116</v>
      </c>
      <c r="K132" s="19" t="s">
        <v>116</v>
      </c>
    </row>
    <row r="133" spans="2:11" x14ac:dyDescent="0.2">
      <c r="B133" s="43" t="s">
        <v>327</v>
      </c>
      <c r="C133" s="15">
        <v>5</v>
      </c>
      <c r="D133" s="17">
        <v>2102</v>
      </c>
      <c r="E133" s="17">
        <v>445.9</v>
      </c>
      <c r="F133" s="17">
        <v>8</v>
      </c>
      <c r="G133" s="17">
        <v>1314</v>
      </c>
      <c r="H133" s="17">
        <v>263</v>
      </c>
      <c r="I133" s="17">
        <v>3</v>
      </c>
      <c r="J133" s="17">
        <v>84</v>
      </c>
      <c r="K133" s="17">
        <v>10.9</v>
      </c>
    </row>
    <row r="134" spans="2:11" x14ac:dyDescent="0.2">
      <c r="B134" s="43" t="s">
        <v>328</v>
      </c>
      <c r="C134" s="15">
        <v>3</v>
      </c>
      <c r="D134" s="17">
        <v>9187</v>
      </c>
      <c r="E134" s="17">
        <v>1716</v>
      </c>
      <c r="F134" s="17">
        <v>16</v>
      </c>
      <c r="G134" s="17">
        <v>3535</v>
      </c>
      <c r="H134" s="17">
        <v>844.53</v>
      </c>
      <c r="I134" s="19" t="s">
        <v>116</v>
      </c>
      <c r="J134" s="19" t="s">
        <v>116</v>
      </c>
      <c r="K134" s="19" t="s">
        <v>116</v>
      </c>
    </row>
    <row r="135" spans="2:11" x14ac:dyDescent="0.2">
      <c r="B135" s="43" t="s">
        <v>329</v>
      </c>
      <c r="C135" s="15">
        <v>10</v>
      </c>
      <c r="D135" s="17">
        <v>848</v>
      </c>
      <c r="E135" s="17">
        <v>167.75</v>
      </c>
      <c r="F135" s="17">
        <v>22</v>
      </c>
      <c r="G135" s="17">
        <v>4020</v>
      </c>
      <c r="H135" s="17">
        <v>580.24</v>
      </c>
      <c r="I135" s="19" t="s">
        <v>116</v>
      </c>
      <c r="J135" s="19" t="s">
        <v>116</v>
      </c>
      <c r="K135" s="19" t="s">
        <v>116</v>
      </c>
    </row>
    <row r="136" spans="2:11" x14ac:dyDescent="0.2">
      <c r="C136" s="15"/>
      <c r="D136" s="17"/>
      <c r="E136" s="17"/>
      <c r="F136" s="17"/>
      <c r="G136" s="17"/>
      <c r="H136" s="17"/>
      <c r="I136" s="17"/>
      <c r="J136" s="17"/>
      <c r="K136" s="17"/>
    </row>
    <row r="137" spans="2:11" x14ac:dyDescent="0.2">
      <c r="B137" s="43" t="s">
        <v>330</v>
      </c>
      <c r="C137" s="15">
        <v>3</v>
      </c>
      <c r="D137" s="17">
        <v>1095</v>
      </c>
      <c r="E137" s="17">
        <v>180</v>
      </c>
      <c r="F137" s="17">
        <v>35</v>
      </c>
      <c r="G137" s="17">
        <v>5825</v>
      </c>
      <c r="H137" s="17">
        <v>952.97</v>
      </c>
      <c r="I137" s="17">
        <v>1</v>
      </c>
      <c r="J137" s="17">
        <v>30</v>
      </c>
      <c r="K137" s="19" t="s">
        <v>288</v>
      </c>
    </row>
    <row r="138" spans="2:11" x14ac:dyDescent="0.2">
      <c r="B138" s="43" t="s">
        <v>331</v>
      </c>
      <c r="C138" s="46" t="s">
        <v>116</v>
      </c>
      <c r="D138" s="19" t="s">
        <v>116</v>
      </c>
      <c r="E138" s="19" t="s">
        <v>116</v>
      </c>
      <c r="F138" s="17">
        <v>1</v>
      </c>
      <c r="G138" s="17">
        <v>234</v>
      </c>
      <c r="H138" s="19" t="s">
        <v>288</v>
      </c>
      <c r="I138" s="19" t="s">
        <v>116</v>
      </c>
      <c r="J138" s="19" t="s">
        <v>116</v>
      </c>
      <c r="K138" s="19" t="s">
        <v>116</v>
      </c>
    </row>
    <row r="139" spans="2:11" x14ac:dyDescent="0.2">
      <c r="B139" s="43" t="s">
        <v>332</v>
      </c>
      <c r="C139" s="15">
        <v>1</v>
      </c>
      <c r="D139" s="17">
        <v>1358</v>
      </c>
      <c r="E139" s="19" t="s">
        <v>288</v>
      </c>
      <c r="F139" s="17">
        <v>9</v>
      </c>
      <c r="G139" s="17">
        <v>1343</v>
      </c>
      <c r="H139" s="17">
        <v>182.57</v>
      </c>
      <c r="I139" s="19" t="s">
        <v>116</v>
      </c>
      <c r="J139" s="19" t="s">
        <v>116</v>
      </c>
      <c r="K139" s="19" t="s">
        <v>116</v>
      </c>
    </row>
    <row r="140" spans="2:11" x14ac:dyDescent="0.2">
      <c r="B140" s="43" t="s">
        <v>333</v>
      </c>
      <c r="C140" s="46" t="s">
        <v>116</v>
      </c>
      <c r="D140" s="19" t="s">
        <v>116</v>
      </c>
      <c r="E140" s="19" t="s">
        <v>116</v>
      </c>
      <c r="F140" s="17">
        <v>1</v>
      </c>
      <c r="G140" s="17">
        <v>37</v>
      </c>
      <c r="H140" s="19" t="s">
        <v>288</v>
      </c>
      <c r="I140" s="19" t="s">
        <v>116</v>
      </c>
      <c r="J140" s="19" t="s">
        <v>116</v>
      </c>
      <c r="K140" s="19" t="s">
        <v>116</v>
      </c>
    </row>
    <row r="141" spans="2:11" x14ac:dyDescent="0.2">
      <c r="B141" s="43" t="s">
        <v>334</v>
      </c>
      <c r="C141" s="46" t="s">
        <v>116</v>
      </c>
      <c r="D141" s="19" t="s">
        <v>116</v>
      </c>
      <c r="E141" s="19" t="s">
        <v>116</v>
      </c>
      <c r="F141" s="17">
        <v>1</v>
      </c>
      <c r="G141" s="17">
        <v>54</v>
      </c>
      <c r="H141" s="19" t="s">
        <v>288</v>
      </c>
      <c r="I141" s="19" t="s">
        <v>116</v>
      </c>
      <c r="J141" s="19" t="s">
        <v>116</v>
      </c>
      <c r="K141" s="19" t="s">
        <v>116</v>
      </c>
    </row>
    <row r="142" spans="2:11" x14ac:dyDescent="0.2">
      <c r="B142" s="43" t="s">
        <v>335</v>
      </c>
      <c r="C142" s="15">
        <v>2</v>
      </c>
      <c r="D142" s="17">
        <v>2602</v>
      </c>
      <c r="E142" s="19" t="s">
        <v>288</v>
      </c>
      <c r="F142" s="17">
        <v>6</v>
      </c>
      <c r="G142" s="17">
        <v>1002</v>
      </c>
      <c r="H142" s="17">
        <v>207</v>
      </c>
      <c r="I142" s="19" t="s">
        <v>116</v>
      </c>
      <c r="J142" s="19" t="s">
        <v>116</v>
      </c>
      <c r="K142" s="19" t="s">
        <v>116</v>
      </c>
    </row>
    <row r="143" spans="2:11" x14ac:dyDescent="0.2">
      <c r="B143" s="43" t="s">
        <v>336</v>
      </c>
      <c r="C143" s="46" t="s">
        <v>116</v>
      </c>
      <c r="D143" s="19" t="s">
        <v>116</v>
      </c>
      <c r="E143" s="19" t="s">
        <v>116</v>
      </c>
      <c r="F143" s="17">
        <v>1</v>
      </c>
      <c r="G143" s="17">
        <v>106</v>
      </c>
      <c r="H143" s="19" t="s">
        <v>288</v>
      </c>
      <c r="I143" s="19" t="s">
        <v>116</v>
      </c>
      <c r="J143" s="19" t="s">
        <v>116</v>
      </c>
      <c r="K143" s="19" t="s">
        <v>116</v>
      </c>
    </row>
    <row r="144" spans="2:11" ht="18" thickBot="1" x14ac:dyDescent="0.25">
      <c r="B144" s="4"/>
      <c r="C144" s="44"/>
      <c r="D144" s="26"/>
      <c r="E144" s="26"/>
      <c r="F144" s="26"/>
      <c r="G144" s="26"/>
      <c r="H144" s="26"/>
      <c r="I144" s="26"/>
      <c r="J144" s="26"/>
      <c r="K144" s="26"/>
    </row>
    <row r="145" spans="1:3" x14ac:dyDescent="0.2">
      <c r="C145" s="1" t="s">
        <v>337</v>
      </c>
    </row>
    <row r="146" spans="1:3" x14ac:dyDescent="0.2">
      <c r="A146" s="1"/>
    </row>
  </sheetData>
  <phoneticPr fontId="2"/>
  <pageMargins left="0.37" right="0.4" top="0.49" bottom="0.51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J01投資</vt:lpstr>
      <vt:lpstr>J02民土</vt:lpstr>
      <vt:lpstr>J03公共</vt:lpstr>
      <vt:lpstr>J04A建築主</vt:lpstr>
      <vt:lpstr>J04B用途</vt:lpstr>
      <vt:lpstr>J04C構造</vt:lpstr>
      <vt:lpstr>J05住宅</vt:lpstr>
      <vt:lpstr>J06新設</vt:lpstr>
      <vt:lpstr>J07町村</vt:lpstr>
      <vt:lpstr>J08住宅</vt:lpstr>
      <vt:lpstr>J01投資!Print_Area</vt:lpstr>
      <vt:lpstr>J02民土!Print_Area</vt:lpstr>
      <vt:lpstr>J03公共!Print_Area</vt:lpstr>
      <vt:lpstr>J04A建築主!Print_Area</vt:lpstr>
      <vt:lpstr>J04B用途!Print_Area</vt:lpstr>
      <vt:lpstr>J04C構造!Print_Area</vt:lpstr>
      <vt:lpstr>J05住宅!Print_Area</vt:lpstr>
      <vt:lpstr>J07町村!Print_Area</vt:lpstr>
      <vt:lpstr>J08住宅!Print_Area</vt:lpstr>
      <vt:lpstr>J01投資!Print_Area_MI</vt:lpstr>
      <vt:lpstr>J02民土!Print_Area_MI</vt:lpstr>
      <vt:lpstr>J03公共!Print_Area_MI</vt:lpstr>
      <vt:lpstr>J04A建築主!Print_Area_MI</vt:lpstr>
      <vt:lpstr>J04B用途!Print_Area_MI</vt:lpstr>
      <vt:lpstr>J04C構造!Print_Area_MI</vt:lpstr>
      <vt:lpstr>J05住宅!Print_Area_MI</vt:lpstr>
      <vt:lpstr>J06新設!Print_Area_MI</vt:lpstr>
      <vt:lpstr>J07町村!Print_Area_MI</vt:lpstr>
      <vt:lpstr>J08住宅!Print_Area_MI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2018-06-26T00:15:42Z</dcterms:created>
  <dcterms:modified xsi:type="dcterms:W3CDTF">2018-06-26T00:17:34Z</dcterms:modified>
</cp:coreProperties>
</file>