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1000"/>
  </bookViews>
  <sheets>
    <sheet name="O01県財" sheetId="18" r:id="rId1"/>
    <sheet name="O02県財" sheetId="19" r:id="rId2"/>
    <sheet name="O03県税" sheetId="4" r:id="rId3"/>
    <sheet name="O04公企" sheetId="5" r:id="rId4"/>
    <sheet name="O05県債" sheetId="6" r:id="rId5"/>
    <sheet name="O06町村" sheetId="7" r:id="rId6"/>
    <sheet name="O07町村" sheetId="8" r:id="rId7"/>
    <sheet name="O08公債" sheetId="9" r:id="rId8"/>
    <sheet name="O09A町村" sheetId="10" r:id="rId9"/>
    <sheet name="O09B町村" sheetId="11" r:id="rId10"/>
    <sheet name="O10A公企" sheetId="12" r:id="rId11"/>
    <sheet name="O10B公企" sheetId="13" r:id="rId12"/>
    <sheet name="O10C公企" sheetId="14" r:id="rId13"/>
    <sheet name="O10D公事" sheetId="15" r:id="rId14"/>
    <sheet name="O11A税目別" sheetId="16" r:id="rId15"/>
    <sheet name="O11B税務署別" sheetId="17" r:id="rId16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Print_Area_MI" localSheetId="0">O01県財!#REF!</definedName>
    <definedName name="Print_Area_MI" localSheetId="1">O02県財!$A$6:$L$140</definedName>
    <definedName name="Print_Area_MI" localSheetId="2">O03県税!#REF!</definedName>
    <definedName name="Print_Area_MI" localSheetId="3">O04公企!#REF!</definedName>
    <definedName name="Print_Area_MI" localSheetId="4">O05県債!#REF!</definedName>
    <definedName name="Print_Area_MI" localSheetId="5">O06町村!$A$1:$L$109</definedName>
    <definedName name="Print_Area_MI" localSheetId="6">O07町村!$A$1:$L$38</definedName>
    <definedName name="Print_Area_MI" localSheetId="7">O08公債!$A$1:$J$73</definedName>
    <definedName name="Print_Area_MI" localSheetId="8">O09A町村!$A$1:$M$146</definedName>
    <definedName name="Print_Area_MI" localSheetId="9">O09B町村!$A$1:$J$146</definedName>
    <definedName name="Print_Area_MI" localSheetId="10">O10A公企!$A$1:$M$38</definedName>
    <definedName name="Print_Area_MI" localSheetId="11">O10B公企!$A$1:$M$39</definedName>
    <definedName name="Print_Area_MI" localSheetId="12">O10C公企!$A$1:$L$39</definedName>
    <definedName name="Print_Area_MI" localSheetId="13">O10D公事!$A$1:$L$39</definedName>
    <definedName name="Print_Area_MI" localSheetId="14">O11A税目別!$A$1:$K$52</definedName>
    <definedName name="Print_Area_MI" localSheetId="15">O11B税務署別!$A$1:$J$72</definedName>
  </definedNames>
  <calcPr calcId="145621"/>
</workbook>
</file>

<file path=xl/calcChain.xml><?xml version="1.0" encoding="utf-8"?>
<calcChain xmlns="http://schemas.openxmlformats.org/spreadsheetml/2006/main">
  <c r="L123" i="19" l="1"/>
  <c r="L114" i="19" s="1"/>
  <c r="K123" i="19"/>
  <c r="J123" i="19"/>
  <c r="I123" i="19"/>
  <c r="I114" i="19" s="1"/>
  <c r="H123" i="19"/>
  <c r="H114" i="19" s="1"/>
  <c r="G123" i="19"/>
  <c r="G114" i="19" s="1"/>
  <c r="K114" i="19"/>
  <c r="J114" i="19"/>
  <c r="L81" i="19"/>
  <c r="K81" i="19"/>
  <c r="J81" i="19"/>
  <c r="I81" i="19"/>
  <c r="H81" i="19"/>
  <c r="G81" i="19"/>
  <c r="L57" i="19"/>
  <c r="K57" i="19"/>
  <c r="J57" i="19"/>
  <c r="I57" i="19"/>
  <c r="H57" i="19"/>
  <c r="G57" i="19"/>
  <c r="L36" i="19"/>
  <c r="K36" i="19"/>
  <c r="J36" i="19"/>
  <c r="I36" i="19"/>
  <c r="H36" i="19"/>
  <c r="G36" i="19"/>
  <c r="L32" i="19"/>
  <c r="K32" i="19"/>
  <c r="J32" i="19"/>
  <c r="I32" i="19"/>
  <c r="H32" i="19"/>
  <c r="G32" i="19"/>
  <c r="L26" i="19"/>
  <c r="K26" i="19"/>
  <c r="J26" i="19"/>
  <c r="I26" i="19"/>
  <c r="H26" i="19"/>
  <c r="G26" i="19"/>
  <c r="G14" i="19" s="1"/>
  <c r="L19" i="19"/>
  <c r="L14" i="19" s="1"/>
  <c r="K19" i="19"/>
  <c r="K14" i="19" s="1"/>
  <c r="J19" i="19"/>
  <c r="J14" i="19" s="1"/>
  <c r="I19" i="19"/>
  <c r="H19" i="19"/>
  <c r="G19" i="19"/>
  <c r="I14" i="19"/>
  <c r="H14" i="19"/>
  <c r="L47" i="18"/>
  <c r="K47" i="18"/>
  <c r="J47" i="18"/>
  <c r="I47" i="18"/>
  <c r="H47" i="18"/>
  <c r="G47" i="18"/>
  <c r="L21" i="18"/>
  <c r="K21" i="18"/>
  <c r="J21" i="18"/>
  <c r="I21" i="18"/>
  <c r="H21" i="18"/>
  <c r="G21" i="18"/>
  <c r="L17" i="18"/>
  <c r="K17" i="18"/>
  <c r="J17" i="18"/>
  <c r="I17" i="18"/>
  <c r="H17" i="18"/>
  <c r="G17" i="18"/>
  <c r="C61" i="17"/>
  <c r="C60" i="17"/>
  <c r="C59" i="17"/>
  <c r="C57" i="17"/>
  <c r="C55" i="17"/>
  <c r="C54" i="17"/>
  <c r="C52" i="17"/>
  <c r="C50" i="17"/>
  <c r="C48" i="17"/>
  <c r="C47" i="17"/>
  <c r="C45" i="17"/>
  <c r="C44" i="17"/>
  <c r="C43" i="17"/>
  <c r="J41" i="17"/>
  <c r="I41" i="17"/>
  <c r="H41" i="17"/>
  <c r="G41" i="17"/>
  <c r="F41" i="17"/>
  <c r="E41" i="17"/>
  <c r="D41" i="17"/>
  <c r="C41" i="17"/>
  <c r="C40" i="17"/>
  <c r="C39" i="17"/>
  <c r="C37" i="17"/>
  <c r="C36" i="17"/>
  <c r="C35" i="17"/>
  <c r="C34" i="17"/>
  <c r="C32" i="17"/>
  <c r="C31" i="17"/>
  <c r="C30" i="17"/>
  <c r="C29" i="17"/>
  <c r="C27" i="17"/>
  <c r="C26" i="17"/>
  <c r="C25" i="17"/>
  <c r="C24" i="17"/>
  <c r="C22" i="17"/>
  <c r="C21" i="17"/>
  <c r="C20" i="17"/>
  <c r="C19" i="17"/>
  <c r="C17" i="17"/>
  <c r="C16" i="17"/>
  <c r="C15" i="17"/>
  <c r="C14" i="17"/>
  <c r="K34" i="16"/>
  <c r="J34" i="16"/>
  <c r="I34" i="16"/>
  <c r="H34" i="16"/>
  <c r="G34" i="16"/>
  <c r="F34" i="16"/>
  <c r="K32" i="16"/>
  <c r="K22" i="16"/>
  <c r="J22" i="16"/>
  <c r="I22" i="16"/>
  <c r="H22" i="16"/>
  <c r="G22" i="16"/>
  <c r="F22" i="16"/>
  <c r="K20" i="16"/>
  <c r="J20" i="16"/>
  <c r="I20" i="16"/>
  <c r="H20" i="16"/>
  <c r="H18" i="16" s="1"/>
  <c r="G20" i="16"/>
  <c r="G18" i="16" s="1"/>
  <c r="F20" i="16"/>
  <c r="F18" i="16" s="1"/>
  <c r="K18" i="16"/>
  <c r="J18" i="16"/>
  <c r="I18" i="16"/>
  <c r="L27" i="14"/>
  <c r="K27" i="14"/>
  <c r="J27" i="14"/>
  <c r="H27" i="14"/>
  <c r="G27" i="14"/>
  <c r="F27" i="14"/>
  <c r="E27" i="14"/>
  <c r="L20" i="14"/>
  <c r="K20" i="14"/>
  <c r="J20" i="14"/>
  <c r="I20" i="14"/>
  <c r="H20" i="14"/>
  <c r="G20" i="14"/>
  <c r="F20" i="14"/>
  <c r="E20" i="14"/>
  <c r="E18" i="14" s="1"/>
  <c r="L18" i="14"/>
  <c r="K18" i="14"/>
  <c r="J18" i="14"/>
  <c r="I18" i="14"/>
  <c r="H18" i="14"/>
  <c r="G18" i="14"/>
  <c r="F18" i="14"/>
  <c r="M24" i="13"/>
  <c r="L24" i="13"/>
  <c r="K24" i="13"/>
  <c r="J24" i="13"/>
  <c r="I24" i="13"/>
  <c r="H24" i="13"/>
  <c r="G24" i="13"/>
  <c r="F24" i="13"/>
  <c r="M16" i="13"/>
  <c r="L16" i="13"/>
  <c r="K16" i="13"/>
  <c r="J16" i="13"/>
  <c r="I16" i="13"/>
  <c r="H16" i="13"/>
  <c r="G16" i="13"/>
  <c r="G14" i="13" s="1"/>
  <c r="F16" i="13"/>
  <c r="F14" i="13" s="1"/>
  <c r="M14" i="13"/>
  <c r="L14" i="13"/>
  <c r="K14" i="13"/>
  <c r="J14" i="13"/>
  <c r="I14" i="13"/>
  <c r="H14" i="13"/>
  <c r="M24" i="12"/>
  <c r="L24" i="12"/>
  <c r="K24" i="12"/>
  <c r="J24" i="12"/>
  <c r="I24" i="12"/>
  <c r="H24" i="12"/>
  <c r="G24" i="12"/>
  <c r="F24" i="12"/>
  <c r="M16" i="12"/>
  <c r="L16" i="12"/>
  <c r="K16" i="12"/>
  <c r="J16" i="12"/>
  <c r="I16" i="12"/>
  <c r="H16" i="12"/>
  <c r="G16" i="12"/>
  <c r="G14" i="12" s="1"/>
  <c r="F16" i="12"/>
  <c r="F14" i="12" s="1"/>
  <c r="M14" i="12"/>
  <c r="L14" i="12"/>
  <c r="K14" i="12"/>
  <c r="J14" i="12"/>
  <c r="I14" i="12"/>
  <c r="H14" i="12"/>
  <c r="I87" i="11"/>
  <c r="H87" i="11"/>
  <c r="G87" i="11"/>
  <c r="F87" i="11"/>
  <c r="E87" i="11"/>
  <c r="D87" i="11"/>
  <c r="C87" i="11"/>
  <c r="C70" i="11"/>
  <c r="C69" i="11"/>
  <c r="C68" i="11"/>
  <c r="C67" i="11"/>
  <c r="C66" i="11"/>
  <c r="C65" i="11"/>
  <c r="C64" i="11"/>
  <c r="C62" i="11"/>
  <c r="C61" i="11"/>
  <c r="C60" i="11"/>
  <c r="C59" i="11"/>
  <c r="C58" i="11"/>
  <c r="C57" i="11"/>
  <c r="C56" i="11"/>
  <c r="C54" i="11"/>
  <c r="C53" i="11"/>
  <c r="C52" i="11"/>
  <c r="C51" i="11"/>
  <c r="C50" i="11"/>
  <c r="C49" i="11"/>
  <c r="C48" i="11"/>
  <c r="C47" i="11"/>
  <c r="C46" i="11"/>
  <c r="C45" i="11"/>
  <c r="C43" i="11"/>
  <c r="C42" i="11"/>
  <c r="C41" i="11"/>
  <c r="C40" i="11"/>
  <c r="C39" i="11"/>
  <c r="C37" i="11"/>
  <c r="C36" i="11"/>
  <c r="C35" i="11"/>
  <c r="C34" i="11"/>
  <c r="C33" i="11"/>
  <c r="C31" i="11"/>
  <c r="C30" i="11"/>
  <c r="C29" i="11"/>
  <c r="C13" i="11" s="1"/>
  <c r="C28" i="11"/>
  <c r="C27" i="11"/>
  <c r="C26" i="11"/>
  <c r="C25" i="11"/>
  <c r="C24" i="11"/>
  <c r="C23" i="11"/>
  <c r="C21" i="11"/>
  <c r="C20" i="11"/>
  <c r="C19" i="11"/>
  <c r="C18" i="11"/>
  <c r="C17" i="11"/>
  <c r="C16" i="11"/>
  <c r="C15" i="11"/>
  <c r="J13" i="11"/>
  <c r="I13" i="11"/>
  <c r="H13" i="11"/>
  <c r="G13" i="11"/>
  <c r="F13" i="11"/>
  <c r="E13" i="11"/>
  <c r="D13" i="11"/>
  <c r="L86" i="10"/>
  <c r="K86" i="10"/>
  <c r="J86" i="10"/>
  <c r="I86" i="10"/>
  <c r="H86" i="10"/>
  <c r="G86" i="10"/>
  <c r="F86" i="10"/>
  <c r="E86" i="10"/>
  <c r="D86" i="10"/>
  <c r="C86" i="10"/>
  <c r="C70" i="10"/>
  <c r="C69" i="10"/>
  <c r="C68" i="10"/>
  <c r="C67" i="10"/>
  <c r="C66" i="10"/>
  <c r="C65" i="10"/>
  <c r="C64" i="10"/>
  <c r="C62" i="10"/>
  <c r="C61" i="10"/>
  <c r="C60" i="10"/>
  <c r="C59" i="10"/>
  <c r="C58" i="10"/>
  <c r="C57" i="10"/>
  <c r="C56" i="10"/>
  <c r="C54" i="10"/>
  <c r="C53" i="10"/>
  <c r="C52" i="10"/>
  <c r="C51" i="10"/>
  <c r="C50" i="10"/>
  <c r="C49" i="10"/>
  <c r="C48" i="10"/>
  <c r="C47" i="10"/>
  <c r="C46" i="10"/>
  <c r="C45" i="10"/>
  <c r="C43" i="10"/>
  <c r="C42" i="10"/>
  <c r="C41" i="10"/>
  <c r="C40" i="10"/>
  <c r="C39" i="10"/>
  <c r="C37" i="10"/>
  <c r="C36" i="10"/>
  <c r="C35" i="10"/>
  <c r="C34" i="10"/>
  <c r="C33" i="10"/>
  <c r="C31" i="10"/>
  <c r="C30" i="10"/>
  <c r="C29" i="10"/>
  <c r="C28" i="10"/>
  <c r="C27" i="10"/>
  <c r="C26" i="10"/>
  <c r="C25" i="10"/>
  <c r="C24" i="10"/>
  <c r="C23" i="10"/>
  <c r="C21" i="10"/>
  <c r="C20" i="10"/>
  <c r="C19" i="10"/>
  <c r="C18" i="10"/>
  <c r="C17" i="10"/>
  <c r="C16" i="10"/>
  <c r="C15" i="10"/>
  <c r="M13" i="10"/>
  <c r="L13" i="10"/>
  <c r="K13" i="10"/>
  <c r="J13" i="10"/>
  <c r="I13" i="10"/>
  <c r="H13" i="10"/>
  <c r="G13" i="10"/>
  <c r="F13" i="10"/>
  <c r="E13" i="10"/>
  <c r="C13" i="10" s="1"/>
  <c r="D13" i="10"/>
  <c r="J13" i="9"/>
  <c r="I13" i="9"/>
  <c r="H13" i="9"/>
  <c r="G13" i="9"/>
  <c r="F13" i="9"/>
  <c r="F33" i="8"/>
  <c r="F32" i="8"/>
  <c r="L30" i="8"/>
  <c r="K30" i="8"/>
  <c r="J30" i="8"/>
  <c r="I30" i="8"/>
  <c r="H30" i="8"/>
  <c r="G30" i="8"/>
  <c r="F23" i="8"/>
  <c r="F22" i="8"/>
  <c r="L20" i="8"/>
  <c r="K20" i="8"/>
  <c r="J20" i="8"/>
  <c r="I20" i="8"/>
  <c r="H20" i="8"/>
  <c r="G20" i="8"/>
  <c r="F20" i="8"/>
  <c r="F19" i="8" s="1"/>
  <c r="F14" i="8" s="1"/>
  <c r="F13" i="8" s="1"/>
  <c r="F11" i="8" s="1"/>
  <c r="L19" i="8"/>
  <c r="L14" i="8" s="1"/>
  <c r="L13" i="8" s="1"/>
  <c r="L11" i="8" s="1"/>
  <c r="J19" i="8"/>
  <c r="J14" i="8" s="1"/>
  <c r="J13" i="8" s="1"/>
  <c r="J11" i="8" s="1"/>
  <c r="I19" i="8"/>
  <c r="I14" i="8" s="1"/>
  <c r="I13" i="8" s="1"/>
  <c r="I11" i="8" s="1"/>
  <c r="H19" i="8"/>
  <c r="H14" i="8" s="1"/>
  <c r="H13" i="8" s="1"/>
  <c r="H11" i="8" s="1"/>
  <c r="G19" i="8"/>
  <c r="G14" i="8" s="1"/>
  <c r="G13" i="8" s="1"/>
  <c r="G11" i="8" s="1"/>
  <c r="H17" i="8"/>
  <c r="F17" i="8"/>
  <c r="H16" i="8"/>
  <c r="F16" i="8"/>
  <c r="L15" i="8"/>
  <c r="K15" i="8"/>
  <c r="K14" i="8" s="1"/>
  <c r="J15" i="8"/>
  <c r="I15" i="8"/>
  <c r="H15" i="8"/>
  <c r="G15" i="8"/>
  <c r="F15" i="8"/>
  <c r="H104" i="7"/>
  <c r="L95" i="7"/>
  <c r="K95" i="7"/>
  <c r="J95" i="7"/>
  <c r="I95" i="7"/>
  <c r="H95" i="7"/>
  <c r="G95" i="7"/>
  <c r="F95" i="7"/>
  <c r="L94" i="7"/>
  <c r="K94" i="7"/>
  <c r="J94" i="7"/>
  <c r="I94" i="7"/>
  <c r="H94" i="7"/>
  <c r="G94" i="7"/>
  <c r="F94" i="7"/>
  <c r="L86" i="7"/>
  <c r="K86" i="7"/>
  <c r="K84" i="7" s="1"/>
  <c r="J86" i="7"/>
  <c r="J84" i="7" s="1"/>
  <c r="I86" i="7"/>
  <c r="I84" i="7" s="1"/>
  <c r="H86" i="7"/>
  <c r="H84" i="7" s="1"/>
  <c r="G86" i="7"/>
  <c r="G84" i="7" s="1"/>
  <c r="F86" i="7"/>
  <c r="F84" i="7" s="1"/>
  <c r="L84" i="7"/>
  <c r="L50" i="7"/>
  <c r="K50" i="7"/>
  <c r="J50" i="7"/>
  <c r="I50" i="7"/>
  <c r="H50" i="7"/>
  <c r="G50" i="7"/>
  <c r="F50" i="7"/>
  <c r="L14" i="7"/>
  <c r="K14" i="7"/>
  <c r="J14" i="7"/>
  <c r="I14" i="7"/>
  <c r="H14" i="7"/>
  <c r="G14" i="7"/>
  <c r="F14" i="7"/>
  <c r="L49" i="6"/>
  <c r="K49" i="6"/>
  <c r="J49" i="6"/>
  <c r="I49" i="6"/>
  <c r="H49" i="6"/>
  <c r="G49" i="6"/>
  <c r="L21" i="6"/>
  <c r="K21" i="6"/>
  <c r="J21" i="6"/>
  <c r="I21" i="6"/>
  <c r="H21" i="6"/>
  <c r="G21" i="6"/>
  <c r="L19" i="6"/>
  <c r="K19" i="6"/>
  <c r="J19" i="6"/>
  <c r="I19" i="6"/>
  <c r="H19" i="6"/>
  <c r="G19" i="6"/>
  <c r="L29" i="4"/>
  <c r="K29" i="4"/>
  <c r="J29" i="4"/>
  <c r="I29" i="4"/>
  <c r="H29" i="4"/>
  <c r="G29" i="4"/>
  <c r="I13" i="4"/>
  <c r="H13" i="4"/>
  <c r="G13" i="4"/>
  <c r="I12" i="4"/>
  <c r="H12" i="4"/>
  <c r="G12" i="4"/>
  <c r="L11" i="4"/>
  <c r="K11" i="4"/>
  <c r="J11" i="4"/>
  <c r="I11" i="4"/>
  <c r="H11" i="4"/>
  <c r="H10" i="4" s="1"/>
  <c r="G11" i="4"/>
  <c r="G10" i="4" s="1"/>
  <c r="L10" i="4"/>
  <c r="K10" i="4"/>
  <c r="J10" i="4"/>
  <c r="I10" i="4"/>
</calcChain>
</file>

<file path=xl/sharedStrings.xml><?xml version="1.0" encoding="utf-8"?>
<sst xmlns="http://schemas.openxmlformats.org/spreadsheetml/2006/main" count="1538" uniqueCount="634">
  <si>
    <t>Ｏ-03 税目別地方税（県税）収入額</t>
  </si>
  <si>
    <t xml:space="preserve">         　単位：百万円</t>
    <phoneticPr fontId="4"/>
  </si>
  <si>
    <t xml:space="preserve">    1993</t>
  </si>
  <si>
    <t xml:space="preserve">    1994</t>
  </si>
  <si>
    <t xml:space="preserve">    1995</t>
  </si>
  <si>
    <t xml:space="preserve">    1996</t>
  </si>
  <si>
    <t xml:space="preserve">    1997</t>
  </si>
  <si>
    <t xml:space="preserve">    1998</t>
  </si>
  <si>
    <t xml:space="preserve"> 平成 5年度</t>
  </si>
  <si>
    <t xml:space="preserve"> 平成 6年度</t>
  </si>
  <si>
    <t xml:space="preserve"> 平成 7年度</t>
  </si>
  <si>
    <t xml:space="preserve"> 平成 8年度</t>
  </si>
  <si>
    <t xml:space="preserve"> 平成 9年度</t>
  </si>
  <si>
    <t xml:space="preserve"> 平成10年度</t>
  </si>
  <si>
    <t>総  額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</si>
  <si>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</si>
  <si>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</si>
  <si>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</si>
  <si>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</si>
  <si>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</si>
  <si>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</si>
  <si>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</si>
  <si>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>－</t>
    <phoneticPr fontId="4"/>
  </si>
  <si>
    <t xml:space="preserve">            貨物割</t>
  </si>
  <si>
    <t>不動産取得税</t>
  </si>
  <si>
    <t>県たばこ税</t>
  </si>
  <si>
    <t>ゴルフ場利用税</t>
  </si>
  <si>
    <t>特別地方消費税</t>
  </si>
  <si>
    <t>自動車税</t>
  </si>
  <si>
    <t>鉱区税</t>
  </si>
  <si>
    <t>狩猟者登録税</t>
  </si>
  <si>
    <t>目的税</t>
  </si>
  <si>
    <t>自動車取得税</t>
  </si>
  <si>
    <t>軽油引取税</t>
  </si>
  <si>
    <t>入猟税</t>
  </si>
  <si>
    <t>旧法による税収入</t>
  </si>
  <si>
    <t>資料：県財政課「財政状況」</t>
  </si>
  <si>
    <t>Ｏ-04 公営企業会計損益計算書（県財政）</t>
  </si>
  <si>
    <t xml:space="preserve">         単位：百万円</t>
  </si>
  <si>
    <t>電気事業</t>
  </si>
  <si>
    <t>営業収益（電気料）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</si>
  <si>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</si>
  <si>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</si>
  <si>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</si>
  <si>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</si>
  <si>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</si>
  <si>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</si>
  <si>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</si>
  <si>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駐車場事業</t>
  </si>
  <si>
    <t>営業収益（駐車場収益等）</t>
  </si>
  <si>
    <t>観光ﾚｸﾘｴ-ｼｮﾝ事業</t>
  </si>
  <si>
    <t>営業収益</t>
  </si>
  <si>
    <t>県立五稜病院事業</t>
  </si>
  <si>
    <t>営業収益（医業収益）</t>
  </si>
  <si>
    <t>営業外収益（医業外収益）</t>
  </si>
  <si>
    <t>営業費用（医業費用）</t>
  </si>
  <si>
    <t>営業外費用（医業外費用）</t>
  </si>
  <si>
    <t>Ｏ-05 目的別県債の年度末現在高</t>
  </si>
  <si>
    <t xml:space="preserve">  地方公共団体の会計は，一般会計と特別会計に区分される。普通会計と</t>
  </si>
  <si>
    <t>は，特別会計のうち公営事業会計（公営企業，収益事業，国民健康保険事</t>
  </si>
  <si>
    <t>業等）に属するものを除いた特別会計と一般会計を統合したもので，会計</t>
  </si>
  <si>
    <t>間の重複受払い部分を控除した純計額を計上している。</t>
  </si>
  <si>
    <t>　普通会計債は，普通会計に属し，元利償還のための財源が主に地方税，</t>
  </si>
  <si>
    <t>地方交付税等の一般財源である。一方，公営企業債は，元利償還金が主と</t>
  </si>
  <si>
    <t>して当該企業の収入が充当される。</t>
  </si>
  <si>
    <t xml:space="preserve">  地方債現在高合計(県債)</t>
  </si>
  <si>
    <t>普通会計債現在高</t>
  </si>
  <si>
    <t>一般公共事業債</t>
  </si>
  <si>
    <t>一般単独事業債</t>
  </si>
  <si>
    <t>公営住宅建設事業債</t>
  </si>
  <si>
    <t>義務教育施設整備事業債</t>
  </si>
  <si>
    <t>公共用地先行取得等事業債</t>
  </si>
  <si>
    <t>災害復旧事業債</t>
  </si>
  <si>
    <t>新産業都市等建設事業債</t>
  </si>
  <si>
    <t>厚生福祉施設整備事業債</t>
  </si>
  <si>
    <t>地域財政特例対策債</t>
  </si>
  <si>
    <t>国予算･政府関係機関貸付債</t>
  </si>
  <si>
    <t>財源対策債</t>
  </si>
  <si>
    <t>減収補填債(1982,86,98年度分)</t>
  </si>
  <si>
    <t>臨時財政特例債</t>
  </si>
  <si>
    <t>公共事業等臨時特例債</t>
  </si>
  <si>
    <t>減税補填債</t>
  </si>
  <si>
    <t>－</t>
    <phoneticPr fontId="4"/>
  </si>
  <si>
    <t>臨時税収補填債</t>
  </si>
  <si>
    <t>調整債(1985～88年度分)</t>
  </si>
  <si>
    <t>その他</t>
  </si>
  <si>
    <t>特定資金公共事業債</t>
  </si>
  <si>
    <t>公営企業債現在高</t>
  </si>
  <si>
    <t>電気事業債</t>
  </si>
  <si>
    <t>工業用水道事業債</t>
  </si>
  <si>
    <t>土地造成事業債</t>
  </si>
  <si>
    <t>駐車場事業債</t>
  </si>
  <si>
    <t>五稜病院事業債</t>
  </si>
  <si>
    <t>県立医科大学病院事業債</t>
  </si>
  <si>
    <t>母子寡婦特別会計</t>
  </si>
  <si>
    <t>┐</t>
    <phoneticPr fontId="4"/>
  </si>
  <si>
    <t>港湾特別会計</t>
  </si>
  <si>
    <t>┼</t>
    <phoneticPr fontId="4"/>
  </si>
  <si>
    <t>流域下水特別会計</t>
  </si>
  <si>
    <t>┤</t>
    <phoneticPr fontId="4"/>
  </si>
  <si>
    <t>想定企業分</t>
  </si>
  <si>
    <t>┘</t>
    <phoneticPr fontId="4"/>
  </si>
  <si>
    <t>資料：県財政課</t>
  </si>
  <si>
    <t xml:space="preserve">  Ｏ-06 普通会計決算額（市町村）</t>
  </si>
  <si>
    <t xml:space="preserve">    「普通会計」は，O-05 県債現在高の説明を参照。</t>
  </si>
  <si>
    <t>Ａ．歳入</t>
  </si>
  <si>
    <t xml:space="preserve">         単位：百万円</t>
    <phoneticPr fontId="4"/>
  </si>
  <si>
    <t xml:space="preserve">   1992</t>
  </si>
  <si>
    <t xml:space="preserve">   1993</t>
  </si>
  <si>
    <t xml:space="preserve">   1994</t>
  </si>
  <si>
    <t xml:space="preserve">   1995</t>
  </si>
  <si>
    <t xml:space="preserve">   1996</t>
  </si>
  <si>
    <t xml:space="preserve">   1997</t>
  </si>
  <si>
    <t xml:space="preserve">   1998</t>
  </si>
  <si>
    <t>平成 4年度</t>
  </si>
  <si>
    <t>平成 5年度</t>
  </si>
  <si>
    <t>平成 6年度</t>
  </si>
  <si>
    <t>平成 7年度</t>
  </si>
  <si>
    <t>平成 8年度</t>
  </si>
  <si>
    <t>平成 9年度</t>
  </si>
  <si>
    <t>平成10年度</t>
  </si>
  <si>
    <t xml:space="preserve">    歳入総額</t>
  </si>
  <si>
    <t>地方税</t>
  </si>
  <si>
    <t>地方譲与税</t>
  </si>
  <si>
    <t>利子割交付金</t>
  </si>
  <si>
    <t>地方消費税交付金</t>
  </si>
  <si>
    <t>ｺﾞﾙﾌ場利用税交付金</t>
  </si>
  <si>
    <t>特別地方消費税交付金</t>
  </si>
  <si>
    <t>自動車取得税交付金</t>
  </si>
  <si>
    <t>地方交付税</t>
  </si>
  <si>
    <t>交通安全対策特別交付金</t>
  </si>
  <si>
    <t>分担金及び負担金</t>
  </si>
  <si>
    <t>使用料</t>
  </si>
  <si>
    <t>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</si>
  <si>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</si>
  <si>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</si>
  <si>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</si>
  <si>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</si>
  <si>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</si>
  <si>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</si>
  <si>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</si>
  <si>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</si>
  <si>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>資料：県市町村課</t>
  </si>
  <si>
    <t>Ｂ．目的別歳出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</si>
  <si>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</si>
  <si>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</si>
  <si>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</si>
  <si>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</si>
  <si>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</si>
  <si>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</si>
  <si>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</si>
  <si>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</si>
  <si>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</si>
  <si>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</si>
  <si>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</si>
  <si>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</si>
  <si>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</si>
  <si>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</si>
  <si>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前年度繰上充用金</t>
  </si>
  <si>
    <t>Ｏ-06 普通会計決算額（市町村）－続き－</t>
  </si>
  <si>
    <t>Ｃ．性質別歳出</t>
  </si>
  <si>
    <t xml:space="preserve">       単位：百万円</t>
  </si>
  <si>
    <t xml:space="preserve">  歳出総額</t>
  </si>
  <si>
    <t>消費的経費</t>
  </si>
  <si>
    <t>人件費</t>
  </si>
  <si>
    <t>物件費</t>
  </si>
  <si>
    <t>維持補修費</t>
  </si>
  <si>
    <t>扶助費</t>
  </si>
  <si>
    <t>補助費等</t>
  </si>
  <si>
    <t>投資的経費</t>
  </si>
  <si>
    <t>普通建設事業費</t>
  </si>
  <si>
    <t xml:space="preserve">    補助事業費 (注)</t>
  </si>
  <si>
    <t xml:space="preserve">    単独事業費</t>
  </si>
  <si>
    <t>災害復旧事業費</t>
  </si>
  <si>
    <t>失業対策事業費</t>
  </si>
  <si>
    <t>積立金</t>
  </si>
  <si>
    <t>投資及出資金･貸付金</t>
  </si>
  <si>
    <t>繰出金</t>
  </si>
  <si>
    <t>資料：県市町村課  (注)補助事業費には、国直轄事業負担金を含み、単独事業費には、県事業負担金及び</t>
  </si>
  <si>
    <t xml:space="preserve">                  同級他団体施行事業負担金を含む。</t>
  </si>
  <si>
    <t>Ｏ-07 税目別地方税収入額（市町村）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</si>
  <si>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</si>
  <si>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</si>
  <si>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</si>
  <si>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</si>
  <si>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</si>
  <si>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</si>
  <si>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</si>
  <si>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</si>
  <si>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</si>
  <si>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</si>
  <si>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</si>
  <si>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</si>
  <si>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</si>
  <si>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</si>
  <si>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</si>
  <si>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－</t>
    <phoneticPr fontId="4"/>
  </si>
  <si>
    <t>入湯税</t>
  </si>
  <si>
    <t>事業所税</t>
  </si>
  <si>
    <t>都市計画税</t>
  </si>
  <si>
    <t>旧法による税</t>
  </si>
  <si>
    <t>－</t>
    <phoneticPr fontId="4"/>
  </si>
  <si>
    <t>Ｏ-08 市町村別財政力指数及び地方債（普通会計債）現在高</t>
  </si>
  <si>
    <t xml:space="preserve">     「普通会計債」は，O-05 県債現在高の説明を参照。</t>
  </si>
  <si>
    <t xml:space="preserve">    財政力指数（ 3年間の平均）</t>
  </si>
  <si>
    <t>地方債（普通会計債）年度末現在高</t>
  </si>
  <si>
    <t xml:space="preserve"> 1996</t>
  </si>
  <si>
    <t xml:space="preserve"> 1997</t>
  </si>
  <si>
    <t xml:space="preserve"> 1998</t>
  </si>
  <si>
    <t xml:space="preserve"> 1994</t>
  </si>
  <si>
    <t xml:space="preserve"> 1995</t>
  </si>
  <si>
    <t>百万円</t>
  </si>
  <si>
    <t xml:space="preserve"> 県    計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</si>
  <si>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</si>
  <si>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</si>
  <si>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</si>
  <si>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</si>
  <si>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</si>
  <si>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</si>
  <si>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</si>
  <si>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</si>
  <si>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</si>
  <si>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</si>
  <si>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</si>
  <si>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</si>
  <si>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</si>
  <si>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</si>
  <si>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</si>
  <si>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</si>
  <si>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</si>
  <si>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</si>
  <si>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</si>
  <si>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</si>
  <si>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</si>
  <si>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</si>
  <si>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</si>
  <si>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</si>
  <si>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</si>
  <si>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</si>
  <si>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</si>
  <si>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</si>
  <si>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</si>
  <si>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</si>
  <si>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</si>
  <si>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</si>
  <si>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</si>
  <si>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</si>
  <si>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</si>
  <si>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</si>
  <si>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</si>
  <si>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</si>
  <si>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</si>
  <si>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</si>
  <si>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</si>
  <si>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</si>
  <si>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</si>
  <si>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</si>
  <si>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</si>
  <si>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</si>
  <si>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</si>
  <si>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</si>
  <si>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</si>
  <si>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</si>
  <si>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Ｏ-09 市町村別 普通会計決算額</t>
  </si>
  <si>
    <t xml:space="preserve">       　    単位：百万円</t>
    <phoneticPr fontId="4"/>
  </si>
  <si>
    <t xml:space="preserve"> 地方</t>
  </si>
  <si>
    <t>ｺﾞﾙﾌ場</t>
  </si>
  <si>
    <t>特別地方</t>
  </si>
  <si>
    <t xml:space="preserve"> 自動車</t>
  </si>
  <si>
    <t>交通安全</t>
  </si>
  <si>
    <t xml:space="preserve"> 分担金</t>
  </si>
  <si>
    <t>歳入総額</t>
    <phoneticPr fontId="4"/>
  </si>
  <si>
    <t xml:space="preserve"> 地  方</t>
  </si>
  <si>
    <t>利子割</t>
  </si>
  <si>
    <t xml:space="preserve"> 消費税</t>
  </si>
  <si>
    <t>利用税</t>
  </si>
  <si>
    <t xml:space="preserve"> 取得税</t>
  </si>
  <si>
    <t>対策特別</t>
  </si>
  <si>
    <t xml:space="preserve">  及び</t>
  </si>
  <si>
    <t>譲与税</t>
  </si>
  <si>
    <t>交付金</t>
  </si>
  <si>
    <t xml:space="preserve"> 交付金</t>
  </si>
  <si>
    <t xml:space="preserve"> 交付税</t>
  </si>
  <si>
    <t xml:space="preserve"> 負担金</t>
  </si>
  <si>
    <t xml:space="preserve">    10</t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</si>
  <si>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</si>
  <si>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</si>
  <si>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</si>
  <si>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</si>
  <si>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</si>
  <si>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</si>
  <si>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</si>
  <si>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下 津 町</t>
  </si>
  <si>
    <t>野 上 町</t>
  </si>
  <si>
    <t>美 里 町</t>
  </si>
  <si>
    <t>打 田 町</t>
  </si>
  <si>
    <t>粉 河 町</t>
  </si>
  <si>
    <t>那 賀 町</t>
  </si>
  <si>
    <t>桃 山 町</t>
  </si>
  <si>
    <t>貴志川町</t>
  </si>
  <si>
    <t>岩 出 町</t>
  </si>
  <si>
    <t>かつらぎ町</t>
  </si>
  <si>
    <t>高野口町</t>
  </si>
  <si>
    <t>九度山町</t>
  </si>
  <si>
    <t>高 野 町</t>
  </si>
  <si>
    <t>花 園 村</t>
  </si>
  <si>
    <t>湯 浅 町</t>
  </si>
  <si>
    <t>広 川 町</t>
  </si>
  <si>
    <t>吉 備 町</t>
  </si>
  <si>
    <t>金 屋 町</t>
  </si>
  <si>
    <t>清 水 町</t>
  </si>
  <si>
    <t>美 浜 町</t>
  </si>
  <si>
    <t>日 高 町</t>
  </si>
  <si>
    <t>由 良 町</t>
  </si>
  <si>
    <t>川 辺 町</t>
  </si>
  <si>
    <t>中 津 村</t>
  </si>
  <si>
    <t>美 山 村</t>
  </si>
  <si>
    <t>龍 神 村</t>
  </si>
  <si>
    <t>南部川村</t>
  </si>
  <si>
    <t>南 部 町</t>
  </si>
  <si>
    <t>印 南 町</t>
  </si>
  <si>
    <t>白 浜 町</t>
  </si>
  <si>
    <t>中辺路町</t>
  </si>
  <si>
    <t>大 塔 村</t>
  </si>
  <si>
    <t>上富田町</t>
  </si>
  <si>
    <t>日置川町</t>
  </si>
  <si>
    <t>すさみ町</t>
  </si>
  <si>
    <t>串 本 町</t>
  </si>
  <si>
    <t>那智勝浦町</t>
  </si>
  <si>
    <t>太 地 町</t>
  </si>
  <si>
    <t>古 座 町</t>
  </si>
  <si>
    <t>古座川町</t>
  </si>
  <si>
    <t>熊野川町</t>
  </si>
  <si>
    <t>本 宮 町</t>
  </si>
  <si>
    <t>北 山 村</t>
  </si>
  <si>
    <t>Ａ．歳入－続き－</t>
  </si>
  <si>
    <t xml:space="preserve">  　 単位：百万円</t>
    <phoneticPr fontId="4"/>
  </si>
  <si>
    <t>使用料</t>
    <phoneticPr fontId="4"/>
  </si>
  <si>
    <t xml:space="preserve"> 国  庫</t>
  </si>
  <si>
    <t xml:space="preserve"> 県</t>
  </si>
  <si>
    <t xml:space="preserve"> 寄附金</t>
  </si>
  <si>
    <t xml:space="preserve"> 諸収入</t>
  </si>
  <si>
    <t>支出金</t>
  </si>
  <si>
    <t>支出金</t>
    <phoneticPr fontId="4"/>
  </si>
  <si>
    <t>Ｏ-09 市町村別普通会計決算額</t>
  </si>
  <si>
    <t>Ｂ．歳出</t>
  </si>
  <si>
    <t>「普通会計」は，O-05 県債現在高の説明を参照。</t>
  </si>
  <si>
    <t xml:space="preserve">        　単位：百万円</t>
    <phoneticPr fontId="4"/>
  </si>
  <si>
    <t xml:space="preserve">  農林</t>
  </si>
  <si>
    <t xml:space="preserve">  議会費</t>
  </si>
  <si>
    <t xml:space="preserve">   総務費</t>
  </si>
  <si>
    <t xml:space="preserve">   民生費</t>
  </si>
  <si>
    <t xml:space="preserve">   衛生費</t>
  </si>
  <si>
    <t xml:space="preserve">  労働費</t>
  </si>
  <si>
    <t xml:space="preserve">  水産業費</t>
  </si>
  <si>
    <t xml:space="preserve">  商工費</t>
  </si>
  <si>
    <t>－</t>
    <phoneticPr fontId="4"/>
  </si>
  <si>
    <t>－</t>
    <phoneticPr fontId="4"/>
  </si>
  <si>
    <t>Ｂ．歳出－続き－</t>
  </si>
  <si>
    <t xml:space="preserve">  前年度繰</t>
  </si>
  <si>
    <t xml:space="preserve">   土木費</t>
  </si>
  <si>
    <t xml:space="preserve">  消防費</t>
  </si>
  <si>
    <t xml:space="preserve">   教育費</t>
  </si>
  <si>
    <t xml:space="preserve"> 災害復旧費</t>
  </si>
  <si>
    <t xml:space="preserve">   公債費</t>
  </si>
  <si>
    <t xml:space="preserve"> 諸支出金</t>
  </si>
  <si>
    <t xml:space="preserve">  上充用金</t>
  </si>
  <si>
    <t>Ｏ-10 市町村の公営事業</t>
  </si>
  <si>
    <t>Ａ．公営企業事業数及び職員数</t>
  </si>
  <si>
    <t xml:space="preserve">   事業数（年度末）</t>
  </si>
  <si>
    <t xml:space="preserve">  従業者数（年度末）</t>
  </si>
  <si>
    <t>人</t>
  </si>
  <si>
    <t>総数</t>
  </si>
  <si>
    <t>法適用企業</t>
  </si>
  <si>
    <t>上水道</t>
  </si>
  <si>
    <t>工業用水道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</si>
  <si>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</si>
  <si>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</si>
  <si>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</si>
  <si>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</si>
  <si>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</si>
  <si>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</si>
  <si>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</si>
  <si>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</si>
  <si>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</si>
  <si>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</si>
  <si>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農業集落排水</t>
  </si>
  <si>
    <t>電気</t>
  </si>
  <si>
    <t>Ｂ．公営企業債発行額及び残高</t>
  </si>
  <si>
    <t xml:space="preserve">     　  単位：百万円</t>
    <phoneticPr fontId="4"/>
  </si>
  <si>
    <t xml:space="preserve">    企業債発行額</t>
  </si>
  <si>
    <t xml:space="preserve">     年度末現在高</t>
  </si>
  <si>
    <t>Ｏ-10 市町村の公営事業－続き－</t>
  </si>
  <si>
    <t>Ｃ．公営企業決算額</t>
  </si>
  <si>
    <t>　  　 単位：百万円</t>
    <phoneticPr fontId="4"/>
  </si>
  <si>
    <t xml:space="preserve">  収益的収支</t>
  </si>
  <si>
    <t>　　資本的収支</t>
  </si>
  <si>
    <t xml:space="preserve">  総収益</t>
  </si>
  <si>
    <t xml:space="preserve"> 料金収入</t>
  </si>
  <si>
    <t xml:space="preserve">  総費用</t>
  </si>
  <si>
    <t xml:space="preserve"> 職員給与</t>
  </si>
  <si>
    <t>減価償却費</t>
  </si>
  <si>
    <t xml:space="preserve"> 支払利息</t>
  </si>
  <si>
    <t xml:space="preserve"> 収入</t>
  </si>
  <si>
    <t xml:space="preserve"> 支出</t>
  </si>
  <si>
    <t xml:space="preserve">  平成 5年度 1993</t>
  </si>
  <si>
    <t>･･･</t>
  </si>
  <si>
    <t xml:space="preserve">       6     1994 </t>
  </si>
  <si>
    <t xml:space="preserve">       7     1995 </t>
  </si>
  <si>
    <t xml:space="preserve">       8     1996</t>
  </si>
  <si>
    <t xml:space="preserve">       9     1997</t>
  </si>
  <si>
    <t xml:space="preserve"> </t>
    <phoneticPr fontId="4"/>
  </si>
  <si>
    <t xml:space="preserve"> 10    1998</t>
    <phoneticPr fontId="4"/>
  </si>
  <si>
    <t>Ｄ．その他の公営事業決算額（注）</t>
  </si>
  <si>
    <t xml:space="preserve">    市町村の公営事業会計には，この外に自転車競争事業（収益事業）がある。</t>
  </si>
  <si>
    <t xml:space="preserve">  国民健康保険事業</t>
  </si>
  <si>
    <t xml:space="preserve"> 事業勘定</t>
  </si>
  <si>
    <t xml:space="preserve"> 直診勘定</t>
  </si>
  <si>
    <t xml:space="preserve"> 老人保健医療事業</t>
  </si>
  <si>
    <t>歳入</t>
  </si>
  <si>
    <t>歳出</t>
  </si>
  <si>
    <t>注)再差引</t>
  </si>
  <si>
    <t xml:space="preserve"> 注)再差引</t>
  </si>
  <si>
    <t>平成 3年度 1991</t>
  </si>
  <si>
    <t>　　 4　   1992</t>
  </si>
  <si>
    <t>　   5   　1993</t>
    <phoneticPr fontId="4"/>
  </si>
  <si>
    <t xml:space="preserve">     6     1994 </t>
    <phoneticPr fontId="4"/>
  </si>
  <si>
    <t xml:space="preserve">     7     1995 </t>
  </si>
  <si>
    <t xml:space="preserve">     8     1996</t>
  </si>
  <si>
    <t xml:space="preserve">     9     1997</t>
  </si>
  <si>
    <t xml:space="preserve">   10     1998</t>
    <phoneticPr fontId="4"/>
  </si>
  <si>
    <t>老人保健</t>
  </si>
  <si>
    <t>医療事業</t>
  </si>
  <si>
    <t xml:space="preserve">       交通災害共済事業</t>
  </si>
  <si>
    <t xml:space="preserve">        農業共済事業</t>
  </si>
  <si>
    <t xml:space="preserve"> 実質収支</t>
  </si>
  <si>
    <t xml:space="preserve"> 歳入</t>
  </si>
  <si>
    <t xml:space="preserve"> 歳出</t>
  </si>
  <si>
    <t>　　 5   　1993</t>
  </si>
  <si>
    <t xml:space="preserve">     6     1994 </t>
  </si>
  <si>
    <t>注）「再差引」とは，実質収支（歳入－歳出－繰越予定財源）から財政措置額を引いた額。</t>
  </si>
  <si>
    <t>Ｏ-11 国税収納済額</t>
  </si>
  <si>
    <t>　ここでの国税収納済額は，県内税務署において徴収された国税である。し</t>
  </si>
  <si>
    <t>たがって，税関の収納済額及び郵政省の印紙収入分納税額は含まれない。</t>
  </si>
  <si>
    <t xml:space="preserve">  また，消費税のように納税地が本店又は主たる事業所の所在地の国税も，</t>
  </si>
  <si>
    <t>課税対象事業所が県内にあっても含まれない場合がある（逆の場合もある）。</t>
  </si>
  <si>
    <t>Ａ．税目別国税収納済額</t>
  </si>
  <si>
    <t xml:space="preserve">         　単位：百万円</t>
    <phoneticPr fontId="4"/>
  </si>
  <si>
    <t xml:space="preserve"> 1980</t>
  </si>
  <si>
    <t xml:space="preserve"> 1985</t>
  </si>
  <si>
    <t xml:space="preserve"> 1990</t>
  </si>
  <si>
    <t xml:space="preserve"> 昭和55年度</t>
  </si>
  <si>
    <t xml:space="preserve"> 昭和60年度</t>
  </si>
  <si>
    <t xml:space="preserve"> 平成 2年度</t>
  </si>
  <si>
    <t xml:space="preserve">  総  数</t>
  </si>
  <si>
    <t>直接国税</t>
  </si>
  <si>
    <t>所得税計</t>
  </si>
  <si>
    <t xml:space="preserve">    源泉分所得税</t>
  </si>
  <si>
    <t xml:space="preserve">    申告分所得税</t>
  </si>
  <si>
    <t>法人税</t>
  </si>
  <si>
    <t>相続税</t>
  </si>
  <si>
    <t>有価証券取引税</t>
  </si>
  <si>
    <t>その他の直接税</t>
  </si>
  <si>
    <t>－</t>
    <phoneticPr fontId="4"/>
  </si>
  <si>
    <t>間接国税</t>
  </si>
  <si>
    <t>消費税</t>
  </si>
  <si>
    <t>消費税及び地方消費税</t>
  </si>
  <si>
    <t>酒税</t>
  </si>
  <si>
    <t>たばこ税</t>
  </si>
  <si>
    <t>物品税</t>
  </si>
  <si>
    <t>電源開発促進税</t>
  </si>
  <si>
    <t>揮発油税</t>
  </si>
  <si>
    <t xml:space="preserve">    及び地方道路税</t>
  </si>
  <si>
    <t>石油ガス税</t>
  </si>
  <si>
    <t>印紙収入</t>
  </si>
  <si>
    <t>その他の間接税</t>
  </si>
  <si>
    <t>資料：国税庁「国税庁統計年報書」,大阪国税局「大阪国税局統計書」</t>
  </si>
  <si>
    <t>Ｂ．税務署別国税収納済額</t>
  </si>
  <si>
    <t xml:space="preserve">      　 単位：百万円</t>
  </si>
  <si>
    <t>（税務署別）</t>
  </si>
  <si>
    <t xml:space="preserve"> 総 数</t>
  </si>
  <si>
    <t xml:space="preserve"> 和歌山</t>
  </si>
  <si>
    <t xml:space="preserve"> 粉河</t>
  </si>
  <si>
    <t xml:space="preserve"> 海南</t>
  </si>
  <si>
    <t xml:space="preserve"> 湯浅</t>
  </si>
  <si>
    <t xml:space="preserve"> 御坊</t>
  </si>
  <si>
    <t xml:space="preserve"> 田辺</t>
  </si>
  <si>
    <t>新宮</t>
  </si>
  <si>
    <t>昭和50年度 1975</t>
  </si>
  <si>
    <t xml:space="preserve">    51     1976</t>
  </si>
  <si>
    <t xml:space="preserve">    52     1977</t>
  </si>
  <si>
    <t xml:space="preserve">    53     1978</t>
  </si>
  <si>
    <t xml:space="preserve">    54     1979</t>
  </si>
  <si>
    <t xml:space="preserve">    55     1980</t>
  </si>
  <si>
    <t xml:space="preserve">    56     1981</t>
  </si>
  <si>
    <t xml:space="preserve">    57     1982</t>
  </si>
  <si>
    <t xml:space="preserve">    58     1983</t>
  </si>
  <si>
    <t xml:space="preserve">    59     1984</t>
  </si>
  <si>
    <t xml:space="preserve">    60     1985</t>
  </si>
  <si>
    <t xml:space="preserve">    61     1986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</si>
  <si>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</si>
  <si>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</si>
  <si>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</si>
  <si>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</si>
  <si>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</si>
  <si>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</si>
  <si>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</si>
  <si>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</si>
  <si>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</si>
  <si>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9     1997</t>
  </si>
  <si>
    <t xml:space="preserve">  源泉分所得税</t>
  </si>
  <si>
    <t xml:space="preserve">  申告分所得税</t>
  </si>
  <si>
    <t xml:space="preserve">  法人税</t>
  </si>
  <si>
    <t xml:space="preserve">  相続税</t>
  </si>
  <si>
    <t xml:space="preserve">  その他の直接税</t>
  </si>
  <si>
    <t xml:space="preserve">  消費税</t>
  </si>
  <si>
    <t xml:space="preserve">  消費税及び</t>
  </si>
  <si>
    <t xml:space="preserve">  地方消費税</t>
  </si>
  <si>
    <t xml:space="preserve">  酒税</t>
  </si>
  <si>
    <t xml:space="preserve">  たばこ税</t>
  </si>
  <si>
    <t>－</t>
  </si>
  <si>
    <t xml:space="preserve">  揮発油税及び</t>
  </si>
  <si>
    <t xml:space="preserve">    地方道路税</t>
  </si>
  <si>
    <t xml:space="preserve">  石油ガス税</t>
  </si>
  <si>
    <t xml:space="preserve">  印紙収入</t>
  </si>
  <si>
    <t xml:space="preserve">  その他の間接税</t>
  </si>
  <si>
    <t>資料：大阪国税局「大阪国税局統計書」</t>
  </si>
  <si>
    <t xml:space="preserve">  税務署の管轄区域</t>
  </si>
  <si>
    <t>和歌山税務署：和歌山市</t>
  </si>
  <si>
    <t>粉河    〃  ：橋本市，那賀郡，伊都郡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</si>
  <si>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</si>
  <si>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</si>
  <si>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</si>
  <si>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</si>
  <si>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</si>
  <si>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>Ｏ-01 会計別歳出決算額（県財政）</t>
  </si>
  <si>
    <t xml:space="preserve">  地方公共団体の会計は，「一般会計」と「特別会計」に区分されるが，特別会計の範</t>
  </si>
  <si>
    <t>囲はそれぞれの団体によって異なる。そこで，統計上では，普通会計と公営事業会計と</t>
  </si>
  <si>
    <t>いう区分ににより統一がはかられている。特別会計のうち公営事業会計（公営企業，収</t>
  </si>
  <si>
    <t>益事業，国民健康保険事業等）に属する部分と，それ以外の特別会計と一般会計を統合</t>
  </si>
  <si>
    <t>した「普通会計」とに区分する。ここでは，会計間の重複受払い部分を控除した純計額</t>
  </si>
  <si>
    <t>を計上している。</t>
  </si>
  <si>
    <t xml:space="preserve">           単位：百万円</t>
    <phoneticPr fontId="4"/>
  </si>
  <si>
    <t>一般会計</t>
  </si>
  <si>
    <t>特別会計</t>
  </si>
  <si>
    <t>農業改良資金</t>
  </si>
  <si>
    <t>林業改善資金</t>
  </si>
  <si>
    <t>沿岸漁業改善資金</t>
  </si>
  <si>
    <t>中小企業近代化資金</t>
  </si>
  <si>
    <t>母子寡婦福祉資金</t>
  </si>
  <si>
    <t>－</t>
    <phoneticPr fontId="4"/>
  </si>
  <si>
    <t xml:space="preserve">母子福祉資金 </t>
  </si>
  <si>
    <t>寡婦福祉資金</t>
  </si>
  <si>
    <t>東京事務所宿舎</t>
  </si>
  <si>
    <t>職員住宅</t>
  </si>
  <si>
    <t>物品調達</t>
  </si>
  <si>
    <t>県立医科大学</t>
  </si>
  <si>
    <t>印刷事業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</si>
  <si>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</si>
  <si>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</si>
  <si>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</si>
  <si>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</si>
  <si>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</si>
  <si>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</si>
  <si>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公営企業会計</t>
  </si>
  <si>
    <t>収益的支出</t>
  </si>
  <si>
    <t>資本的支出</t>
  </si>
  <si>
    <t>土地造成</t>
  </si>
  <si>
    <t>駐車場</t>
  </si>
  <si>
    <t>観光ﾚｸﾘｴ-ｼｮﾝ</t>
  </si>
  <si>
    <t>県立五稜病院</t>
  </si>
  <si>
    <t>資料：県総務学事課「財政状況」</t>
  </si>
  <si>
    <t>Ｏ-02 普通会計（県財政）</t>
  </si>
  <si>
    <t>「普通会計」は,O-01 会計別歳出決算額の説明を参照。</t>
  </si>
  <si>
    <t>Ａ．普通会計 歳入</t>
  </si>
  <si>
    <t>歳入決算額</t>
  </si>
  <si>
    <t>地方税（県税）</t>
  </si>
  <si>
    <t>普通交付税</t>
  </si>
  <si>
    <t>特別交付税</t>
  </si>
  <si>
    <t>授業料</t>
  </si>
  <si>
    <t>発電水利使用料</t>
  </si>
  <si>
    <t>公営住宅使用料</t>
  </si>
  <si>
    <t>法令に基づくもの</t>
  </si>
  <si>
    <t>条例に基づくもの</t>
  </si>
  <si>
    <t>義務教育費負担金</t>
  </si>
  <si>
    <t>生活保護費負担金</t>
  </si>
  <si>
    <t>児童保護費負担金</t>
  </si>
  <si>
    <t>結核医寮費負担金</t>
  </si>
  <si>
    <t>精神保健費負担金</t>
  </si>
  <si>
    <t>老人保護費負担金</t>
  </si>
  <si>
    <t>普通建設事業費支出金</t>
  </si>
  <si>
    <t>災害復旧事業費支出金</t>
  </si>
  <si>
    <t>失業対策事業費支出金</t>
  </si>
  <si>
    <t>委託金</t>
  </si>
  <si>
    <t>財政補給金</t>
  </si>
  <si>
    <t>電源立地促進対策等交付金</t>
  </si>
  <si>
    <t>石油貯蔵施設立地  〃</t>
  </si>
  <si>
    <t>国有提供施設等所在地交付金</t>
  </si>
  <si>
    <t>財産運用収入</t>
  </si>
  <si>
    <t>財産売払収入</t>
  </si>
  <si>
    <t>寄 付 金</t>
  </si>
  <si>
    <t>繰 入 金</t>
  </si>
  <si>
    <t>繰 越 金</t>
  </si>
  <si>
    <t>諸 収 入</t>
  </si>
  <si>
    <t>地方債（県債）</t>
  </si>
  <si>
    <t>資料：県財政課「地方財政状況調査表」</t>
  </si>
  <si>
    <t>Ｏ-02 普通会計（県財政）－続き－</t>
  </si>
  <si>
    <t>Ｂ．普通会計 目的別歳出</t>
  </si>
  <si>
    <t xml:space="preserve">       「普通会計」は,O-01 会計別歳出決算額の説明を参照。</t>
  </si>
  <si>
    <t xml:space="preserve">        　 単位：百万円</t>
    <phoneticPr fontId="4"/>
  </si>
  <si>
    <t>歳出決算額</t>
  </si>
  <si>
    <t>議   会   費</t>
  </si>
  <si>
    <t>総   務   費</t>
  </si>
  <si>
    <t>民   生   費</t>
  </si>
  <si>
    <t>衛   生   費</t>
  </si>
  <si>
    <t>労   働   費</t>
  </si>
  <si>
    <t>商   工   費</t>
  </si>
  <si>
    <t>土   木   費</t>
  </si>
  <si>
    <t>警   察   費</t>
  </si>
  <si>
    <t>教   育   費</t>
  </si>
  <si>
    <t>公   債   費</t>
  </si>
  <si>
    <t>諸 支 出 金</t>
  </si>
  <si>
    <t>ゴルフ場利用税交付金</t>
  </si>
  <si>
    <t>Ｃ．普通会計 性質別歳出</t>
  </si>
  <si>
    <t>　補助事業費</t>
  </si>
  <si>
    <t>　単独事業費</t>
  </si>
  <si>
    <t>　国直轄事業負担金</t>
  </si>
  <si>
    <t>　同級他団体事業負担金</t>
  </si>
  <si>
    <t>　受託事業費</t>
  </si>
  <si>
    <t>　　</t>
  </si>
  <si>
    <t>失業対策費</t>
  </si>
  <si>
    <t>投資及び出資金</t>
  </si>
  <si>
    <t>貸付金</t>
  </si>
  <si>
    <t>前年度繰上充当金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</si>
</sst>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#,##0.000;\-#,##0.00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50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3" fillId="0" borderId="2" xfId="1" applyFont="1" applyBorder="1" applyProtection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5" xfId="1" applyFont="1" applyBorder="1"/>
    <xf numFmtId="37" fontId="3" fillId="0" borderId="1" xfId="1" applyFont="1" applyBorder="1" applyProtection="1"/>
    <xf numFmtId="37" fontId="3" fillId="0" borderId="3" xfId="1" applyFont="1" applyBorder="1" applyProtection="1"/>
    <xf numFmtId="37" fontId="1" fillId="0" borderId="0" xfId="1" applyFont="1" applyBorder="1"/>
    <xf numFmtId="37" fontId="1" fillId="0" borderId="0" xfId="1" quotePrefix="1" applyFont="1" applyAlignment="1" applyProtection="1">
      <alignment horizontal="center"/>
    </xf>
    <xf numFmtId="37" fontId="1" fillId="0" borderId="0" xfId="1" applyFont="1" applyAlignment="1" applyProtection="1">
      <alignment horizontal="right"/>
      <protection locked="0"/>
    </xf>
    <xf numFmtId="37" fontId="3" fillId="0" borderId="5" xfId="1" applyFont="1" applyBorder="1" applyProtection="1"/>
    <xf numFmtId="37" fontId="3" fillId="0" borderId="0" xfId="1" applyFont="1" applyProtection="1">
      <protection locked="0"/>
    </xf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176" fontId="3" fillId="0" borderId="2" xfId="1" applyNumberFormat="1" applyFont="1" applyBorder="1" applyProtection="1">
      <protection locked="0"/>
    </xf>
    <xf numFmtId="176" fontId="3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1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left"/>
    </xf>
    <xf numFmtId="37" fontId="3" fillId="0" borderId="0" xfId="1" applyFont="1" applyAlignment="1" applyProtection="1">
      <alignment horizontal="center"/>
    </xf>
    <xf numFmtId="37" fontId="3" fillId="0" borderId="0" xfId="1" applyFont="1" applyBorder="1" applyAlignment="1" applyProtection="1">
      <alignment horizontal="left"/>
    </xf>
    <xf numFmtId="37" fontId="3" fillId="0" borderId="2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3" fillId="0" borderId="0" xfId="1" applyNumberFormat="1" applyFont="1" applyProtection="1"/>
    <xf numFmtId="37" fontId="1" fillId="0" borderId="0" xfId="1" applyNumberFormat="1" applyFont="1" applyProtection="1"/>
    <xf numFmtId="37" fontId="1" fillId="0" borderId="5" xfId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8"/>
  <sheetViews>
    <sheetView showGridLines="0" tabSelected="1" zoomScale="75" workbookViewId="0">
      <selection activeCell="E30" sqref="E30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15.875" style="2"/>
    <col min="5" max="5" width="4" style="2" customWidth="1"/>
    <col min="6" max="6" width="15.875" style="2"/>
    <col min="7" max="12" width="14.625" style="2" customWidth="1"/>
    <col min="13" max="256" width="15.875" style="2"/>
    <col min="257" max="257" width="13.375" style="2" customWidth="1"/>
    <col min="258" max="259" width="5.875" style="2" customWidth="1"/>
    <col min="260" max="260" width="15.875" style="2"/>
    <col min="261" max="261" width="4" style="2" customWidth="1"/>
    <col min="262" max="262" width="15.875" style="2"/>
    <col min="263" max="268" width="14.625" style="2" customWidth="1"/>
    <col min="269" max="512" width="15.875" style="2"/>
    <col min="513" max="513" width="13.375" style="2" customWidth="1"/>
    <col min="514" max="515" width="5.875" style="2" customWidth="1"/>
    <col min="516" max="516" width="15.875" style="2"/>
    <col min="517" max="517" width="4" style="2" customWidth="1"/>
    <col min="518" max="518" width="15.875" style="2"/>
    <col min="519" max="524" width="14.625" style="2" customWidth="1"/>
    <col min="525" max="768" width="15.875" style="2"/>
    <col min="769" max="769" width="13.375" style="2" customWidth="1"/>
    <col min="770" max="771" width="5.875" style="2" customWidth="1"/>
    <col min="772" max="772" width="15.875" style="2"/>
    <col min="773" max="773" width="4" style="2" customWidth="1"/>
    <col min="774" max="774" width="15.875" style="2"/>
    <col min="775" max="780" width="14.625" style="2" customWidth="1"/>
    <col min="781" max="1024" width="15.875" style="2"/>
    <col min="1025" max="1025" width="13.375" style="2" customWidth="1"/>
    <col min="1026" max="1027" width="5.875" style="2" customWidth="1"/>
    <col min="1028" max="1028" width="15.875" style="2"/>
    <col min="1029" max="1029" width="4" style="2" customWidth="1"/>
    <col min="1030" max="1030" width="15.875" style="2"/>
    <col min="1031" max="1036" width="14.625" style="2" customWidth="1"/>
    <col min="1037" max="1280" width="15.875" style="2"/>
    <col min="1281" max="1281" width="13.375" style="2" customWidth="1"/>
    <col min="1282" max="1283" width="5.875" style="2" customWidth="1"/>
    <col min="1284" max="1284" width="15.875" style="2"/>
    <col min="1285" max="1285" width="4" style="2" customWidth="1"/>
    <col min="1286" max="1286" width="15.875" style="2"/>
    <col min="1287" max="1292" width="14.625" style="2" customWidth="1"/>
    <col min="1293" max="1536" width="15.875" style="2"/>
    <col min="1537" max="1537" width="13.375" style="2" customWidth="1"/>
    <col min="1538" max="1539" width="5.875" style="2" customWidth="1"/>
    <col min="1540" max="1540" width="15.875" style="2"/>
    <col min="1541" max="1541" width="4" style="2" customWidth="1"/>
    <col min="1542" max="1542" width="15.875" style="2"/>
    <col min="1543" max="1548" width="14.625" style="2" customWidth="1"/>
    <col min="1549" max="1792" width="15.875" style="2"/>
    <col min="1793" max="1793" width="13.375" style="2" customWidth="1"/>
    <col min="1794" max="1795" width="5.875" style="2" customWidth="1"/>
    <col min="1796" max="1796" width="15.875" style="2"/>
    <col min="1797" max="1797" width="4" style="2" customWidth="1"/>
    <col min="1798" max="1798" width="15.875" style="2"/>
    <col min="1799" max="1804" width="14.625" style="2" customWidth="1"/>
    <col min="1805" max="2048" width="15.875" style="2"/>
    <col min="2049" max="2049" width="13.375" style="2" customWidth="1"/>
    <col min="2050" max="2051" width="5.875" style="2" customWidth="1"/>
    <col min="2052" max="2052" width="15.875" style="2"/>
    <col min="2053" max="2053" width="4" style="2" customWidth="1"/>
    <col min="2054" max="2054" width="15.875" style="2"/>
    <col min="2055" max="2060" width="14.625" style="2" customWidth="1"/>
    <col min="2061" max="2304" width="15.875" style="2"/>
    <col min="2305" max="2305" width="13.375" style="2" customWidth="1"/>
    <col min="2306" max="2307" width="5.875" style="2" customWidth="1"/>
    <col min="2308" max="2308" width="15.875" style="2"/>
    <col min="2309" max="2309" width="4" style="2" customWidth="1"/>
    <col min="2310" max="2310" width="15.875" style="2"/>
    <col min="2311" max="2316" width="14.625" style="2" customWidth="1"/>
    <col min="2317" max="2560" width="15.875" style="2"/>
    <col min="2561" max="2561" width="13.375" style="2" customWidth="1"/>
    <col min="2562" max="2563" width="5.875" style="2" customWidth="1"/>
    <col min="2564" max="2564" width="15.875" style="2"/>
    <col min="2565" max="2565" width="4" style="2" customWidth="1"/>
    <col min="2566" max="2566" width="15.875" style="2"/>
    <col min="2567" max="2572" width="14.625" style="2" customWidth="1"/>
    <col min="2573" max="2816" width="15.875" style="2"/>
    <col min="2817" max="2817" width="13.375" style="2" customWidth="1"/>
    <col min="2818" max="2819" width="5.875" style="2" customWidth="1"/>
    <col min="2820" max="2820" width="15.875" style="2"/>
    <col min="2821" max="2821" width="4" style="2" customWidth="1"/>
    <col min="2822" max="2822" width="15.875" style="2"/>
    <col min="2823" max="2828" width="14.625" style="2" customWidth="1"/>
    <col min="2829" max="3072" width="15.875" style="2"/>
    <col min="3073" max="3073" width="13.375" style="2" customWidth="1"/>
    <col min="3074" max="3075" width="5.875" style="2" customWidth="1"/>
    <col min="3076" max="3076" width="15.875" style="2"/>
    <col min="3077" max="3077" width="4" style="2" customWidth="1"/>
    <col min="3078" max="3078" width="15.875" style="2"/>
    <col min="3079" max="3084" width="14.625" style="2" customWidth="1"/>
    <col min="3085" max="3328" width="15.875" style="2"/>
    <col min="3329" max="3329" width="13.375" style="2" customWidth="1"/>
    <col min="3330" max="3331" width="5.875" style="2" customWidth="1"/>
    <col min="3332" max="3332" width="15.875" style="2"/>
    <col min="3333" max="3333" width="4" style="2" customWidth="1"/>
    <col min="3334" max="3334" width="15.875" style="2"/>
    <col min="3335" max="3340" width="14.625" style="2" customWidth="1"/>
    <col min="3341" max="3584" width="15.875" style="2"/>
    <col min="3585" max="3585" width="13.375" style="2" customWidth="1"/>
    <col min="3586" max="3587" width="5.875" style="2" customWidth="1"/>
    <col min="3588" max="3588" width="15.875" style="2"/>
    <col min="3589" max="3589" width="4" style="2" customWidth="1"/>
    <col min="3590" max="3590" width="15.875" style="2"/>
    <col min="3591" max="3596" width="14.625" style="2" customWidth="1"/>
    <col min="3597" max="3840" width="15.875" style="2"/>
    <col min="3841" max="3841" width="13.375" style="2" customWidth="1"/>
    <col min="3842" max="3843" width="5.875" style="2" customWidth="1"/>
    <col min="3844" max="3844" width="15.875" style="2"/>
    <col min="3845" max="3845" width="4" style="2" customWidth="1"/>
    <col min="3846" max="3846" width="15.875" style="2"/>
    <col min="3847" max="3852" width="14.625" style="2" customWidth="1"/>
    <col min="3853" max="4096" width="15.875" style="2"/>
    <col min="4097" max="4097" width="13.375" style="2" customWidth="1"/>
    <col min="4098" max="4099" width="5.875" style="2" customWidth="1"/>
    <col min="4100" max="4100" width="15.875" style="2"/>
    <col min="4101" max="4101" width="4" style="2" customWidth="1"/>
    <col min="4102" max="4102" width="15.875" style="2"/>
    <col min="4103" max="4108" width="14.625" style="2" customWidth="1"/>
    <col min="4109" max="4352" width="15.875" style="2"/>
    <col min="4353" max="4353" width="13.375" style="2" customWidth="1"/>
    <col min="4354" max="4355" width="5.875" style="2" customWidth="1"/>
    <col min="4356" max="4356" width="15.875" style="2"/>
    <col min="4357" max="4357" width="4" style="2" customWidth="1"/>
    <col min="4358" max="4358" width="15.875" style="2"/>
    <col min="4359" max="4364" width="14.625" style="2" customWidth="1"/>
    <col min="4365" max="4608" width="15.875" style="2"/>
    <col min="4609" max="4609" width="13.375" style="2" customWidth="1"/>
    <col min="4610" max="4611" width="5.875" style="2" customWidth="1"/>
    <col min="4612" max="4612" width="15.875" style="2"/>
    <col min="4613" max="4613" width="4" style="2" customWidth="1"/>
    <col min="4614" max="4614" width="15.875" style="2"/>
    <col min="4615" max="4620" width="14.625" style="2" customWidth="1"/>
    <col min="4621" max="4864" width="15.875" style="2"/>
    <col min="4865" max="4865" width="13.375" style="2" customWidth="1"/>
    <col min="4866" max="4867" width="5.875" style="2" customWidth="1"/>
    <col min="4868" max="4868" width="15.875" style="2"/>
    <col min="4869" max="4869" width="4" style="2" customWidth="1"/>
    <col min="4870" max="4870" width="15.875" style="2"/>
    <col min="4871" max="4876" width="14.625" style="2" customWidth="1"/>
    <col min="4877" max="5120" width="15.875" style="2"/>
    <col min="5121" max="5121" width="13.375" style="2" customWidth="1"/>
    <col min="5122" max="5123" width="5.875" style="2" customWidth="1"/>
    <col min="5124" max="5124" width="15.875" style="2"/>
    <col min="5125" max="5125" width="4" style="2" customWidth="1"/>
    <col min="5126" max="5126" width="15.875" style="2"/>
    <col min="5127" max="5132" width="14.625" style="2" customWidth="1"/>
    <col min="5133" max="5376" width="15.875" style="2"/>
    <col min="5377" max="5377" width="13.375" style="2" customWidth="1"/>
    <col min="5378" max="5379" width="5.875" style="2" customWidth="1"/>
    <col min="5380" max="5380" width="15.875" style="2"/>
    <col min="5381" max="5381" width="4" style="2" customWidth="1"/>
    <col min="5382" max="5382" width="15.875" style="2"/>
    <col min="5383" max="5388" width="14.625" style="2" customWidth="1"/>
    <col min="5389" max="5632" width="15.875" style="2"/>
    <col min="5633" max="5633" width="13.375" style="2" customWidth="1"/>
    <col min="5634" max="5635" width="5.875" style="2" customWidth="1"/>
    <col min="5636" max="5636" width="15.875" style="2"/>
    <col min="5637" max="5637" width="4" style="2" customWidth="1"/>
    <col min="5638" max="5638" width="15.875" style="2"/>
    <col min="5639" max="5644" width="14.625" style="2" customWidth="1"/>
    <col min="5645" max="5888" width="15.875" style="2"/>
    <col min="5889" max="5889" width="13.375" style="2" customWidth="1"/>
    <col min="5890" max="5891" width="5.875" style="2" customWidth="1"/>
    <col min="5892" max="5892" width="15.875" style="2"/>
    <col min="5893" max="5893" width="4" style="2" customWidth="1"/>
    <col min="5894" max="5894" width="15.875" style="2"/>
    <col min="5895" max="5900" width="14.625" style="2" customWidth="1"/>
    <col min="5901" max="6144" width="15.875" style="2"/>
    <col min="6145" max="6145" width="13.375" style="2" customWidth="1"/>
    <col min="6146" max="6147" width="5.875" style="2" customWidth="1"/>
    <col min="6148" max="6148" width="15.875" style="2"/>
    <col min="6149" max="6149" width="4" style="2" customWidth="1"/>
    <col min="6150" max="6150" width="15.875" style="2"/>
    <col min="6151" max="6156" width="14.625" style="2" customWidth="1"/>
    <col min="6157" max="6400" width="15.875" style="2"/>
    <col min="6401" max="6401" width="13.375" style="2" customWidth="1"/>
    <col min="6402" max="6403" width="5.875" style="2" customWidth="1"/>
    <col min="6404" max="6404" width="15.875" style="2"/>
    <col min="6405" max="6405" width="4" style="2" customWidth="1"/>
    <col min="6406" max="6406" width="15.875" style="2"/>
    <col min="6407" max="6412" width="14.625" style="2" customWidth="1"/>
    <col min="6413" max="6656" width="15.875" style="2"/>
    <col min="6657" max="6657" width="13.375" style="2" customWidth="1"/>
    <col min="6658" max="6659" width="5.875" style="2" customWidth="1"/>
    <col min="6660" max="6660" width="15.875" style="2"/>
    <col min="6661" max="6661" width="4" style="2" customWidth="1"/>
    <col min="6662" max="6662" width="15.875" style="2"/>
    <col min="6663" max="6668" width="14.625" style="2" customWidth="1"/>
    <col min="6669" max="6912" width="15.875" style="2"/>
    <col min="6913" max="6913" width="13.375" style="2" customWidth="1"/>
    <col min="6914" max="6915" width="5.875" style="2" customWidth="1"/>
    <col min="6916" max="6916" width="15.875" style="2"/>
    <col min="6917" max="6917" width="4" style="2" customWidth="1"/>
    <col min="6918" max="6918" width="15.875" style="2"/>
    <col min="6919" max="6924" width="14.625" style="2" customWidth="1"/>
    <col min="6925" max="7168" width="15.875" style="2"/>
    <col min="7169" max="7169" width="13.375" style="2" customWidth="1"/>
    <col min="7170" max="7171" width="5.875" style="2" customWidth="1"/>
    <col min="7172" max="7172" width="15.875" style="2"/>
    <col min="7173" max="7173" width="4" style="2" customWidth="1"/>
    <col min="7174" max="7174" width="15.875" style="2"/>
    <col min="7175" max="7180" width="14.625" style="2" customWidth="1"/>
    <col min="7181" max="7424" width="15.875" style="2"/>
    <col min="7425" max="7425" width="13.375" style="2" customWidth="1"/>
    <col min="7426" max="7427" width="5.875" style="2" customWidth="1"/>
    <col min="7428" max="7428" width="15.875" style="2"/>
    <col min="7429" max="7429" width="4" style="2" customWidth="1"/>
    <col min="7430" max="7430" width="15.875" style="2"/>
    <col min="7431" max="7436" width="14.625" style="2" customWidth="1"/>
    <col min="7437" max="7680" width="15.875" style="2"/>
    <col min="7681" max="7681" width="13.375" style="2" customWidth="1"/>
    <col min="7682" max="7683" width="5.875" style="2" customWidth="1"/>
    <col min="7684" max="7684" width="15.875" style="2"/>
    <col min="7685" max="7685" width="4" style="2" customWidth="1"/>
    <col min="7686" max="7686" width="15.875" style="2"/>
    <col min="7687" max="7692" width="14.625" style="2" customWidth="1"/>
    <col min="7693" max="7936" width="15.875" style="2"/>
    <col min="7937" max="7937" width="13.375" style="2" customWidth="1"/>
    <col min="7938" max="7939" width="5.875" style="2" customWidth="1"/>
    <col min="7940" max="7940" width="15.875" style="2"/>
    <col min="7941" max="7941" width="4" style="2" customWidth="1"/>
    <col min="7942" max="7942" width="15.875" style="2"/>
    <col min="7943" max="7948" width="14.625" style="2" customWidth="1"/>
    <col min="7949" max="8192" width="15.875" style="2"/>
    <col min="8193" max="8193" width="13.375" style="2" customWidth="1"/>
    <col min="8194" max="8195" width="5.875" style="2" customWidth="1"/>
    <col min="8196" max="8196" width="15.875" style="2"/>
    <col min="8197" max="8197" width="4" style="2" customWidth="1"/>
    <col min="8198" max="8198" width="15.875" style="2"/>
    <col min="8199" max="8204" width="14.625" style="2" customWidth="1"/>
    <col min="8205" max="8448" width="15.875" style="2"/>
    <col min="8449" max="8449" width="13.375" style="2" customWidth="1"/>
    <col min="8450" max="8451" width="5.875" style="2" customWidth="1"/>
    <col min="8452" max="8452" width="15.875" style="2"/>
    <col min="8453" max="8453" width="4" style="2" customWidth="1"/>
    <col min="8454" max="8454" width="15.875" style="2"/>
    <col min="8455" max="8460" width="14.625" style="2" customWidth="1"/>
    <col min="8461" max="8704" width="15.875" style="2"/>
    <col min="8705" max="8705" width="13.375" style="2" customWidth="1"/>
    <col min="8706" max="8707" width="5.875" style="2" customWidth="1"/>
    <col min="8708" max="8708" width="15.875" style="2"/>
    <col min="8709" max="8709" width="4" style="2" customWidth="1"/>
    <col min="8710" max="8710" width="15.875" style="2"/>
    <col min="8711" max="8716" width="14.625" style="2" customWidth="1"/>
    <col min="8717" max="8960" width="15.875" style="2"/>
    <col min="8961" max="8961" width="13.375" style="2" customWidth="1"/>
    <col min="8962" max="8963" width="5.875" style="2" customWidth="1"/>
    <col min="8964" max="8964" width="15.875" style="2"/>
    <col min="8965" max="8965" width="4" style="2" customWidth="1"/>
    <col min="8966" max="8966" width="15.875" style="2"/>
    <col min="8967" max="8972" width="14.625" style="2" customWidth="1"/>
    <col min="8973" max="9216" width="15.875" style="2"/>
    <col min="9217" max="9217" width="13.375" style="2" customWidth="1"/>
    <col min="9218" max="9219" width="5.875" style="2" customWidth="1"/>
    <col min="9220" max="9220" width="15.875" style="2"/>
    <col min="9221" max="9221" width="4" style="2" customWidth="1"/>
    <col min="9222" max="9222" width="15.875" style="2"/>
    <col min="9223" max="9228" width="14.625" style="2" customWidth="1"/>
    <col min="9229" max="9472" width="15.875" style="2"/>
    <col min="9473" max="9473" width="13.375" style="2" customWidth="1"/>
    <col min="9474" max="9475" width="5.875" style="2" customWidth="1"/>
    <col min="9476" max="9476" width="15.875" style="2"/>
    <col min="9477" max="9477" width="4" style="2" customWidth="1"/>
    <col min="9478" max="9478" width="15.875" style="2"/>
    <col min="9479" max="9484" width="14.625" style="2" customWidth="1"/>
    <col min="9485" max="9728" width="15.875" style="2"/>
    <col min="9729" max="9729" width="13.375" style="2" customWidth="1"/>
    <col min="9730" max="9731" width="5.875" style="2" customWidth="1"/>
    <col min="9732" max="9732" width="15.875" style="2"/>
    <col min="9733" max="9733" width="4" style="2" customWidth="1"/>
    <col min="9734" max="9734" width="15.875" style="2"/>
    <col min="9735" max="9740" width="14.625" style="2" customWidth="1"/>
    <col min="9741" max="9984" width="15.875" style="2"/>
    <col min="9985" max="9985" width="13.375" style="2" customWidth="1"/>
    <col min="9986" max="9987" width="5.875" style="2" customWidth="1"/>
    <col min="9988" max="9988" width="15.875" style="2"/>
    <col min="9989" max="9989" width="4" style="2" customWidth="1"/>
    <col min="9990" max="9990" width="15.875" style="2"/>
    <col min="9991" max="9996" width="14.625" style="2" customWidth="1"/>
    <col min="9997" max="10240" width="15.875" style="2"/>
    <col min="10241" max="10241" width="13.375" style="2" customWidth="1"/>
    <col min="10242" max="10243" width="5.875" style="2" customWidth="1"/>
    <col min="10244" max="10244" width="15.875" style="2"/>
    <col min="10245" max="10245" width="4" style="2" customWidth="1"/>
    <col min="10246" max="10246" width="15.875" style="2"/>
    <col min="10247" max="10252" width="14.625" style="2" customWidth="1"/>
    <col min="10253" max="10496" width="15.875" style="2"/>
    <col min="10497" max="10497" width="13.375" style="2" customWidth="1"/>
    <col min="10498" max="10499" width="5.875" style="2" customWidth="1"/>
    <col min="10500" max="10500" width="15.875" style="2"/>
    <col min="10501" max="10501" width="4" style="2" customWidth="1"/>
    <col min="10502" max="10502" width="15.875" style="2"/>
    <col min="10503" max="10508" width="14.625" style="2" customWidth="1"/>
    <col min="10509" max="10752" width="15.875" style="2"/>
    <col min="10753" max="10753" width="13.375" style="2" customWidth="1"/>
    <col min="10754" max="10755" width="5.875" style="2" customWidth="1"/>
    <col min="10756" max="10756" width="15.875" style="2"/>
    <col min="10757" max="10757" width="4" style="2" customWidth="1"/>
    <col min="10758" max="10758" width="15.875" style="2"/>
    <col min="10759" max="10764" width="14.625" style="2" customWidth="1"/>
    <col min="10765" max="11008" width="15.875" style="2"/>
    <col min="11009" max="11009" width="13.375" style="2" customWidth="1"/>
    <col min="11010" max="11011" width="5.875" style="2" customWidth="1"/>
    <col min="11012" max="11012" width="15.875" style="2"/>
    <col min="11013" max="11013" width="4" style="2" customWidth="1"/>
    <col min="11014" max="11014" width="15.875" style="2"/>
    <col min="11015" max="11020" width="14.625" style="2" customWidth="1"/>
    <col min="11021" max="11264" width="15.875" style="2"/>
    <col min="11265" max="11265" width="13.375" style="2" customWidth="1"/>
    <col min="11266" max="11267" width="5.875" style="2" customWidth="1"/>
    <col min="11268" max="11268" width="15.875" style="2"/>
    <col min="11269" max="11269" width="4" style="2" customWidth="1"/>
    <col min="11270" max="11270" width="15.875" style="2"/>
    <col min="11271" max="11276" width="14.625" style="2" customWidth="1"/>
    <col min="11277" max="11520" width="15.875" style="2"/>
    <col min="11521" max="11521" width="13.375" style="2" customWidth="1"/>
    <col min="11522" max="11523" width="5.875" style="2" customWidth="1"/>
    <col min="11524" max="11524" width="15.875" style="2"/>
    <col min="11525" max="11525" width="4" style="2" customWidth="1"/>
    <col min="11526" max="11526" width="15.875" style="2"/>
    <col min="11527" max="11532" width="14.625" style="2" customWidth="1"/>
    <col min="11533" max="11776" width="15.875" style="2"/>
    <col min="11777" max="11777" width="13.375" style="2" customWidth="1"/>
    <col min="11778" max="11779" width="5.875" style="2" customWidth="1"/>
    <col min="11780" max="11780" width="15.875" style="2"/>
    <col min="11781" max="11781" width="4" style="2" customWidth="1"/>
    <col min="11782" max="11782" width="15.875" style="2"/>
    <col min="11783" max="11788" width="14.625" style="2" customWidth="1"/>
    <col min="11789" max="12032" width="15.875" style="2"/>
    <col min="12033" max="12033" width="13.375" style="2" customWidth="1"/>
    <col min="12034" max="12035" width="5.875" style="2" customWidth="1"/>
    <col min="12036" max="12036" width="15.875" style="2"/>
    <col min="12037" max="12037" width="4" style="2" customWidth="1"/>
    <col min="12038" max="12038" width="15.875" style="2"/>
    <col min="12039" max="12044" width="14.625" style="2" customWidth="1"/>
    <col min="12045" max="12288" width="15.875" style="2"/>
    <col min="12289" max="12289" width="13.375" style="2" customWidth="1"/>
    <col min="12290" max="12291" width="5.875" style="2" customWidth="1"/>
    <col min="12292" max="12292" width="15.875" style="2"/>
    <col min="12293" max="12293" width="4" style="2" customWidth="1"/>
    <col min="12294" max="12294" width="15.875" style="2"/>
    <col min="12295" max="12300" width="14.625" style="2" customWidth="1"/>
    <col min="12301" max="12544" width="15.875" style="2"/>
    <col min="12545" max="12545" width="13.375" style="2" customWidth="1"/>
    <col min="12546" max="12547" width="5.875" style="2" customWidth="1"/>
    <col min="12548" max="12548" width="15.875" style="2"/>
    <col min="12549" max="12549" width="4" style="2" customWidth="1"/>
    <col min="12550" max="12550" width="15.875" style="2"/>
    <col min="12551" max="12556" width="14.625" style="2" customWidth="1"/>
    <col min="12557" max="12800" width="15.875" style="2"/>
    <col min="12801" max="12801" width="13.375" style="2" customWidth="1"/>
    <col min="12802" max="12803" width="5.875" style="2" customWidth="1"/>
    <col min="12804" max="12804" width="15.875" style="2"/>
    <col min="12805" max="12805" width="4" style="2" customWidth="1"/>
    <col min="12806" max="12806" width="15.875" style="2"/>
    <col min="12807" max="12812" width="14.625" style="2" customWidth="1"/>
    <col min="12813" max="13056" width="15.875" style="2"/>
    <col min="13057" max="13057" width="13.375" style="2" customWidth="1"/>
    <col min="13058" max="13059" width="5.875" style="2" customWidth="1"/>
    <col min="13060" max="13060" width="15.875" style="2"/>
    <col min="13061" max="13061" width="4" style="2" customWidth="1"/>
    <col min="13062" max="13062" width="15.875" style="2"/>
    <col min="13063" max="13068" width="14.625" style="2" customWidth="1"/>
    <col min="13069" max="13312" width="15.875" style="2"/>
    <col min="13313" max="13313" width="13.375" style="2" customWidth="1"/>
    <col min="13314" max="13315" width="5.875" style="2" customWidth="1"/>
    <col min="13316" max="13316" width="15.875" style="2"/>
    <col min="13317" max="13317" width="4" style="2" customWidth="1"/>
    <col min="13318" max="13318" width="15.875" style="2"/>
    <col min="13319" max="13324" width="14.625" style="2" customWidth="1"/>
    <col min="13325" max="13568" width="15.875" style="2"/>
    <col min="13569" max="13569" width="13.375" style="2" customWidth="1"/>
    <col min="13570" max="13571" width="5.875" style="2" customWidth="1"/>
    <col min="13572" max="13572" width="15.875" style="2"/>
    <col min="13573" max="13573" width="4" style="2" customWidth="1"/>
    <col min="13574" max="13574" width="15.875" style="2"/>
    <col min="13575" max="13580" width="14.625" style="2" customWidth="1"/>
    <col min="13581" max="13824" width="15.875" style="2"/>
    <col min="13825" max="13825" width="13.375" style="2" customWidth="1"/>
    <col min="13826" max="13827" width="5.875" style="2" customWidth="1"/>
    <col min="13828" max="13828" width="15.875" style="2"/>
    <col min="13829" max="13829" width="4" style="2" customWidth="1"/>
    <col min="13830" max="13830" width="15.875" style="2"/>
    <col min="13831" max="13836" width="14.625" style="2" customWidth="1"/>
    <col min="13837" max="14080" width="15.875" style="2"/>
    <col min="14081" max="14081" width="13.375" style="2" customWidth="1"/>
    <col min="14082" max="14083" width="5.875" style="2" customWidth="1"/>
    <col min="14084" max="14084" width="15.875" style="2"/>
    <col min="14085" max="14085" width="4" style="2" customWidth="1"/>
    <col min="14086" max="14086" width="15.875" style="2"/>
    <col min="14087" max="14092" width="14.625" style="2" customWidth="1"/>
    <col min="14093" max="14336" width="15.875" style="2"/>
    <col min="14337" max="14337" width="13.375" style="2" customWidth="1"/>
    <col min="14338" max="14339" width="5.875" style="2" customWidth="1"/>
    <col min="14340" max="14340" width="15.875" style="2"/>
    <col min="14341" max="14341" width="4" style="2" customWidth="1"/>
    <col min="14342" max="14342" width="15.875" style="2"/>
    <col min="14343" max="14348" width="14.625" style="2" customWidth="1"/>
    <col min="14349" max="14592" width="15.875" style="2"/>
    <col min="14593" max="14593" width="13.375" style="2" customWidth="1"/>
    <col min="14594" max="14595" width="5.875" style="2" customWidth="1"/>
    <col min="14596" max="14596" width="15.875" style="2"/>
    <col min="14597" max="14597" width="4" style="2" customWidth="1"/>
    <col min="14598" max="14598" width="15.875" style="2"/>
    <col min="14599" max="14604" width="14.625" style="2" customWidth="1"/>
    <col min="14605" max="14848" width="15.875" style="2"/>
    <col min="14849" max="14849" width="13.375" style="2" customWidth="1"/>
    <col min="14850" max="14851" width="5.875" style="2" customWidth="1"/>
    <col min="14852" max="14852" width="15.875" style="2"/>
    <col min="14853" max="14853" width="4" style="2" customWidth="1"/>
    <col min="14854" max="14854" width="15.875" style="2"/>
    <col min="14855" max="14860" width="14.625" style="2" customWidth="1"/>
    <col min="14861" max="15104" width="15.875" style="2"/>
    <col min="15105" max="15105" width="13.375" style="2" customWidth="1"/>
    <col min="15106" max="15107" width="5.875" style="2" customWidth="1"/>
    <col min="15108" max="15108" width="15.875" style="2"/>
    <col min="15109" max="15109" width="4" style="2" customWidth="1"/>
    <col min="15110" max="15110" width="15.875" style="2"/>
    <col min="15111" max="15116" width="14.625" style="2" customWidth="1"/>
    <col min="15117" max="15360" width="15.875" style="2"/>
    <col min="15361" max="15361" width="13.375" style="2" customWidth="1"/>
    <col min="15362" max="15363" width="5.875" style="2" customWidth="1"/>
    <col min="15364" max="15364" width="15.875" style="2"/>
    <col min="15365" max="15365" width="4" style="2" customWidth="1"/>
    <col min="15366" max="15366" width="15.875" style="2"/>
    <col min="15367" max="15372" width="14.625" style="2" customWidth="1"/>
    <col min="15373" max="15616" width="15.875" style="2"/>
    <col min="15617" max="15617" width="13.375" style="2" customWidth="1"/>
    <col min="15618" max="15619" width="5.875" style="2" customWidth="1"/>
    <col min="15620" max="15620" width="15.875" style="2"/>
    <col min="15621" max="15621" width="4" style="2" customWidth="1"/>
    <col min="15622" max="15622" width="15.875" style="2"/>
    <col min="15623" max="15628" width="14.625" style="2" customWidth="1"/>
    <col min="15629" max="15872" width="15.875" style="2"/>
    <col min="15873" max="15873" width="13.375" style="2" customWidth="1"/>
    <col min="15874" max="15875" width="5.875" style="2" customWidth="1"/>
    <col min="15876" max="15876" width="15.875" style="2"/>
    <col min="15877" max="15877" width="4" style="2" customWidth="1"/>
    <col min="15878" max="15878" width="15.875" style="2"/>
    <col min="15879" max="15884" width="14.625" style="2" customWidth="1"/>
    <col min="15885" max="16128" width="15.875" style="2"/>
    <col min="16129" max="16129" width="13.375" style="2" customWidth="1"/>
    <col min="16130" max="16131" width="5.875" style="2" customWidth="1"/>
    <col min="16132" max="16132" width="15.875" style="2"/>
    <col min="16133" max="16133" width="4" style="2" customWidth="1"/>
    <col min="16134" max="16134" width="15.875" style="2"/>
    <col min="16135" max="16140" width="14.625" style="2" customWidth="1"/>
    <col min="16141" max="16384" width="15.875" style="2"/>
  </cols>
  <sheetData>
    <row r="1" spans="1:12" x14ac:dyDescent="0.2">
      <c r="A1" s="1"/>
    </row>
    <row r="6" spans="1:12" x14ac:dyDescent="0.2">
      <c r="G6" s="11" t="s">
        <v>535</v>
      </c>
    </row>
    <row r="7" spans="1:12" x14ac:dyDescent="0.2">
      <c r="D7" s="1" t="s">
        <v>536</v>
      </c>
      <c r="E7" s="1"/>
    </row>
    <row r="8" spans="1:12" x14ac:dyDescent="0.2">
      <c r="D8" s="1" t="s">
        <v>537</v>
      </c>
      <c r="E8" s="1"/>
    </row>
    <row r="9" spans="1:12" x14ac:dyDescent="0.2">
      <c r="D9" s="1" t="s">
        <v>538</v>
      </c>
      <c r="E9" s="1"/>
    </row>
    <row r="10" spans="1:12" x14ac:dyDescent="0.2">
      <c r="D10" s="1" t="s">
        <v>539</v>
      </c>
      <c r="E10" s="1"/>
    </row>
    <row r="11" spans="1:12" x14ac:dyDescent="0.2">
      <c r="D11" s="1" t="s">
        <v>540</v>
      </c>
      <c r="E11" s="1"/>
    </row>
    <row r="12" spans="1:12" x14ac:dyDescent="0.2">
      <c r="D12" s="1" t="s">
        <v>541</v>
      </c>
      <c r="E12" s="1"/>
    </row>
    <row r="13" spans="1:12" ht="18" thickBot="1" x14ac:dyDescent="0.25">
      <c r="B13" s="3"/>
      <c r="C13" s="3"/>
      <c r="D13" s="3"/>
      <c r="E13" s="3"/>
      <c r="F13" s="3"/>
      <c r="G13" s="3"/>
      <c r="H13" s="3"/>
      <c r="I13" s="3"/>
      <c r="J13" s="3"/>
      <c r="K13" s="5" t="s">
        <v>542</v>
      </c>
      <c r="L13" s="3"/>
    </row>
    <row r="14" spans="1:12" x14ac:dyDescent="0.2">
      <c r="G14" s="6" t="s">
        <v>2</v>
      </c>
      <c r="H14" s="6" t="s">
        <v>3</v>
      </c>
      <c r="I14" s="6" t="s">
        <v>4</v>
      </c>
      <c r="J14" s="6" t="s">
        <v>5</v>
      </c>
      <c r="K14" s="6" t="s">
        <v>6</v>
      </c>
      <c r="L14" s="6" t="s">
        <v>7</v>
      </c>
    </row>
    <row r="15" spans="1:12" x14ac:dyDescent="0.2">
      <c r="B15" s="7"/>
      <c r="C15" s="7"/>
      <c r="D15" s="7"/>
      <c r="E15" s="7"/>
      <c r="F15" s="7"/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</row>
    <row r="16" spans="1:12" x14ac:dyDescent="0.2">
      <c r="G16" s="9"/>
    </row>
    <row r="17" spans="2:12" x14ac:dyDescent="0.2">
      <c r="B17" s="10"/>
      <c r="C17" s="11" t="s">
        <v>14</v>
      </c>
      <c r="F17" s="10"/>
      <c r="G17" s="12">
        <f t="shared" ref="G17:L17" si="0">G19+G21+G47</f>
        <v>650046.06209999998</v>
      </c>
      <c r="H17" s="10">
        <f t="shared" si="0"/>
        <v>713021.37199999997</v>
      </c>
      <c r="I17" s="10">
        <f t="shared" si="0"/>
        <v>683209.83199999994</v>
      </c>
      <c r="J17" s="10">
        <f t="shared" si="0"/>
        <v>688186.63599999994</v>
      </c>
      <c r="K17" s="10">
        <f t="shared" si="0"/>
        <v>685993.07300000009</v>
      </c>
      <c r="L17" s="10">
        <f t="shared" si="0"/>
        <v>706777.35899999982</v>
      </c>
    </row>
    <row r="18" spans="2:12" x14ac:dyDescent="0.2">
      <c r="G18" s="9"/>
    </row>
    <row r="19" spans="2:12" x14ac:dyDescent="0.2">
      <c r="C19" s="1" t="s">
        <v>543</v>
      </c>
      <c r="G19" s="15">
        <v>541474.71499999997</v>
      </c>
      <c r="H19" s="16">
        <v>566627.723</v>
      </c>
      <c r="I19" s="16">
        <v>563264.34600000002</v>
      </c>
      <c r="J19" s="16">
        <v>571340.23300000001</v>
      </c>
      <c r="K19" s="16">
        <v>577024.88800000004</v>
      </c>
      <c r="L19" s="16">
        <v>612361.48899999994</v>
      </c>
    </row>
    <row r="20" spans="2:12" x14ac:dyDescent="0.2">
      <c r="G20" s="9"/>
    </row>
    <row r="21" spans="2:12" x14ac:dyDescent="0.2">
      <c r="C21" s="1" t="s">
        <v>544</v>
      </c>
      <c r="G21" s="13">
        <f t="shared" ref="G21:L21" si="1">SUM(G23:G45)</f>
        <v>87252.345100000006</v>
      </c>
      <c r="H21" s="14">
        <f t="shared" si="1"/>
        <v>93670.231</v>
      </c>
      <c r="I21" s="14">
        <f t="shared" si="1"/>
        <v>97925.449999999983</v>
      </c>
      <c r="J21" s="14">
        <f t="shared" si="1"/>
        <v>100037.61500000001</v>
      </c>
      <c r="K21" s="14">
        <f t="shared" si="1"/>
        <v>92864.057000000015</v>
      </c>
      <c r="L21" s="14">
        <f t="shared" si="1"/>
        <v>83961.20199999999</v>
      </c>
    </row>
    <row r="22" spans="2:12" x14ac:dyDescent="0.2">
      <c r="G22" s="9"/>
    </row>
    <row r="23" spans="2:12" x14ac:dyDescent="0.2">
      <c r="D23" s="1" t="s">
        <v>545</v>
      </c>
      <c r="E23" s="1"/>
      <c r="G23" s="15">
        <v>734.16210000000001</v>
      </c>
      <c r="H23" s="16">
        <v>404.57</v>
      </c>
      <c r="I23" s="16">
        <v>539.85199999999998</v>
      </c>
      <c r="J23" s="16">
        <v>453.25700000000001</v>
      </c>
      <c r="K23" s="16">
        <v>381.49799999999999</v>
      </c>
      <c r="L23" s="16">
        <v>283.16699999999997</v>
      </c>
    </row>
    <row r="24" spans="2:12" x14ac:dyDescent="0.2">
      <c r="D24" s="1" t="s">
        <v>546</v>
      </c>
      <c r="E24" s="1"/>
      <c r="G24" s="15">
        <v>806.17700000000002</v>
      </c>
      <c r="H24" s="16">
        <v>929.83699999999999</v>
      </c>
      <c r="I24" s="16">
        <v>796.44299999999998</v>
      </c>
      <c r="J24" s="16">
        <v>785.41</v>
      </c>
      <c r="K24" s="16">
        <v>809.84299999999996</v>
      </c>
      <c r="L24" s="16">
        <v>778.51499999999999</v>
      </c>
    </row>
    <row r="25" spans="2:12" x14ac:dyDescent="0.2">
      <c r="D25" s="1" t="s">
        <v>547</v>
      </c>
      <c r="E25" s="1"/>
      <c r="G25" s="15">
        <v>163.34100000000001</v>
      </c>
      <c r="H25" s="16">
        <v>196.69</v>
      </c>
      <c r="I25" s="16">
        <v>243.09899999999999</v>
      </c>
      <c r="J25" s="16">
        <v>235.92500000000001</v>
      </c>
      <c r="K25" s="16">
        <v>258.59399999999999</v>
      </c>
      <c r="L25" s="16">
        <v>258.12299999999999</v>
      </c>
    </row>
    <row r="26" spans="2:12" x14ac:dyDescent="0.2">
      <c r="G26" s="9"/>
      <c r="H26" s="16"/>
      <c r="I26" s="16"/>
      <c r="J26" s="16"/>
      <c r="K26" s="16"/>
      <c r="L26" s="16"/>
    </row>
    <row r="27" spans="2:12" x14ac:dyDescent="0.2">
      <c r="D27" s="1" t="s">
        <v>548</v>
      </c>
      <c r="E27" s="1"/>
      <c r="G27" s="15">
        <v>4624.7920000000004</v>
      </c>
      <c r="H27" s="16">
        <v>6654.8419999999996</v>
      </c>
      <c r="I27" s="16">
        <v>4301.4459999999999</v>
      </c>
      <c r="J27" s="16">
        <v>5357.3609999999999</v>
      </c>
      <c r="K27" s="16">
        <v>4678.5600000000004</v>
      </c>
      <c r="L27" s="16">
        <v>3727.12</v>
      </c>
    </row>
    <row r="28" spans="2:12" x14ac:dyDescent="0.2">
      <c r="D28" s="1" t="s">
        <v>549</v>
      </c>
      <c r="E28" s="1"/>
      <c r="G28" s="17" t="s">
        <v>550</v>
      </c>
      <c r="H28" s="16">
        <v>251.715</v>
      </c>
      <c r="I28" s="16">
        <v>238.06299999999999</v>
      </c>
      <c r="J28" s="16">
        <v>239.08199999999999</v>
      </c>
      <c r="K28" s="16">
        <v>135.03200000000001</v>
      </c>
      <c r="L28" s="16">
        <v>112.288</v>
      </c>
    </row>
    <row r="29" spans="2:12" x14ac:dyDescent="0.2">
      <c r="D29" s="1" t="s">
        <v>551</v>
      </c>
      <c r="E29" s="1"/>
      <c r="G29" s="15">
        <v>197</v>
      </c>
      <c r="H29" s="24" t="s">
        <v>550</v>
      </c>
      <c r="I29" s="24" t="s">
        <v>550</v>
      </c>
      <c r="J29" s="24" t="s">
        <v>550</v>
      </c>
      <c r="K29" s="24" t="s">
        <v>550</v>
      </c>
      <c r="L29" s="24" t="s">
        <v>550</v>
      </c>
    </row>
    <row r="30" spans="2:12" x14ac:dyDescent="0.2">
      <c r="D30" s="1" t="s">
        <v>552</v>
      </c>
      <c r="E30" s="1"/>
      <c r="G30" s="15">
        <v>25.01</v>
      </c>
      <c r="H30" s="24" t="s">
        <v>550</v>
      </c>
      <c r="I30" s="24" t="s">
        <v>550</v>
      </c>
      <c r="J30" s="24" t="s">
        <v>550</v>
      </c>
      <c r="K30" s="24" t="s">
        <v>550</v>
      </c>
      <c r="L30" s="24" t="s">
        <v>550</v>
      </c>
    </row>
    <row r="31" spans="2:12" x14ac:dyDescent="0.2">
      <c r="G31" s="9"/>
      <c r="H31" s="16"/>
      <c r="I31" s="16"/>
      <c r="J31" s="16"/>
      <c r="K31" s="16"/>
      <c r="L31" s="16"/>
    </row>
    <row r="32" spans="2:12" x14ac:dyDescent="0.2">
      <c r="D32" s="1" t="s">
        <v>553</v>
      </c>
      <c r="E32" s="1"/>
      <c r="G32" s="15">
        <v>22.286999999999999</v>
      </c>
      <c r="H32" s="16">
        <v>21.998999999999999</v>
      </c>
      <c r="I32" s="16">
        <v>21.393000000000001</v>
      </c>
      <c r="J32" s="16">
        <v>22.097999999999999</v>
      </c>
      <c r="K32" s="16">
        <v>18.128</v>
      </c>
      <c r="L32" s="16">
        <v>16.611999999999998</v>
      </c>
    </row>
    <row r="33" spans="3:12" x14ac:dyDescent="0.2">
      <c r="D33" s="1" t="s">
        <v>554</v>
      </c>
      <c r="E33" s="1"/>
      <c r="G33" s="15">
        <v>150.49199999999999</v>
      </c>
      <c r="H33" s="16">
        <v>163.05199999999999</v>
      </c>
      <c r="I33" s="16">
        <v>159.56899999999999</v>
      </c>
      <c r="J33" s="16">
        <v>172.28299999999999</v>
      </c>
      <c r="K33" s="16">
        <v>174.11699999999999</v>
      </c>
      <c r="L33" s="16">
        <v>175.02699999999999</v>
      </c>
    </row>
    <row r="34" spans="3:12" x14ac:dyDescent="0.2">
      <c r="D34" s="1" t="s">
        <v>555</v>
      </c>
      <c r="E34" s="1"/>
      <c r="G34" s="15">
        <v>5048.6610000000001</v>
      </c>
      <c r="H34" s="16">
        <v>5174.2150000000001</v>
      </c>
      <c r="I34" s="16">
        <v>5846.1679999999997</v>
      </c>
      <c r="J34" s="16">
        <v>5683.9840000000004</v>
      </c>
      <c r="K34" s="16">
        <v>4401</v>
      </c>
      <c r="L34" s="24" t="s">
        <v>550</v>
      </c>
    </row>
    <row r="35" spans="3:12" x14ac:dyDescent="0.2">
      <c r="G35" s="9"/>
      <c r="H35" s="16"/>
      <c r="I35" s="16"/>
      <c r="J35" s="16"/>
      <c r="K35" s="16"/>
      <c r="L35" s="16"/>
    </row>
    <row r="36" spans="3:12" x14ac:dyDescent="0.2">
      <c r="D36" s="1" t="s">
        <v>556</v>
      </c>
      <c r="E36" s="1"/>
      <c r="G36" s="15">
        <v>20110.107</v>
      </c>
      <c r="H36" s="16">
        <v>20900.182000000001</v>
      </c>
      <c r="I36" s="16">
        <v>22862.465</v>
      </c>
      <c r="J36" s="16">
        <v>28173.525000000001</v>
      </c>
      <c r="K36" s="16">
        <v>40810.703000000001</v>
      </c>
      <c r="L36" s="16">
        <v>40681.843999999997</v>
      </c>
    </row>
    <row r="37" spans="3:12" x14ac:dyDescent="0.2">
      <c r="D37" s="1" t="s">
        <v>557</v>
      </c>
      <c r="E37" s="1"/>
      <c r="G37" s="15">
        <v>351.92399999999998</v>
      </c>
      <c r="H37" s="16">
        <v>343.286</v>
      </c>
      <c r="I37" s="16">
        <v>329.45800000000003</v>
      </c>
      <c r="J37" s="16">
        <v>395.77499999999998</v>
      </c>
      <c r="K37" s="16">
        <v>344.05200000000002</v>
      </c>
      <c r="L37" s="16">
        <v>275.30700000000002</v>
      </c>
    </row>
    <row r="38" spans="3:12" x14ac:dyDescent="0.2">
      <c r="D38" s="1" t="s">
        <v>558</v>
      </c>
      <c r="E38" s="1"/>
      <c r="G38" s="15">
        <v>19119.736000000001</v>
      </c>
      <c r="H38" s="16">
        <v>16683.774000000001</v>
      </c>
      <c r="I38" s="16">
        <v>33063.659</v>
      </c>
      <c r="J38" s="16">
        <v>31160.955000000002</v>
      </c>
      <c r="K38" s="16">
        <v>16016.013000000001</v>
      </c>
      <c r="L38" s="16">
        <v>15589.654</v>
      </c>
    </row>
    <row r="39" spans="3:12" x14ac:dyDescent="0.2">
      <c r="G39" s="9"/>
      <c r="H39" s="16"/>
      <c r="I39" s="16"/>
      <c r="J39" s="16"/>
      <c r="K39" s="16"/>
      <c r="L39" s="16"/>
    </row>
    <row r="40" spans="3:12" x14ac:dyDescent="0.2">
      <c r="D40" s="1" t="s">
        <v>559</v>
      </c>
      <c r="E40" s="1"/>
      <c r="G40" s="15">
        <v>1071.0129999999999</v>
      </c>
      <c r="H40" s="16">
        <v>1103.316</v>
      </c>
      <c r="I40" s="16">
        <v>985.73699999999997</v>
      </c>
      <c r="J40" s="16">
        <v>947.58</v>
      </c>
      <c r="K40" s="16">
        <v>1325.1179999999999</v>
      </c>
      <c r="L40" s="16">
        <v>1548.384</v>
      </c>
    </row>
    <row r="41" spans="3:12" x14ac:dyDescent="0.2">
      <c r="D41" s="1" t="s">
        <v>560</v>
      </c>
      <c r="E41" s="1"/>
      <c r="G41" s="17" t="s">
        <v>550</v>
      </c>
      <c r="H41" s="16">
        <v>2363.2579999999998</v>
      </c>
      <c r="I41" s="16">
        <v>2923.192</v>
      </c>
      <c r="J41" s="16">
        <v>3426.0390000000002</v>
      </c>
      <c r="K41" s="16">
        <v>3253.1930000000002</v>
      </c>
      <c r="L41" s="16">
        <v>4306.1540000000005</v>
      </c>
    </row>
    <row r="42" spans="3:12" x14ac:dyDescent="0.2">
      <c r="D42" s="1" t="s">
        <v>561</v>
      </c>
      <c r="E42" s="1"/>
      <c r="G42" s="15">
        <v>4523.3</v>
      </c>
      <c r="H42" s="16">
        <v>4358.415</v>
      </c>
      <c r="I42" s="16">
        <v>4768.3370000000004</v>
      </c>
      <c r="J42" s="16">
        <v>4650.2780000000002</v>
      </c>
      <c r="K42" s="16">
        <v>3654.8150000000001</v>
      </c>
      <c r="L42" s="16">
        <v>3481.6129999999998</v>
      </c>
    </row>
    <row r="43" spans="3:12" x14ac:dyDescent="0.2">
      <c r="G43" s="9"/>
    </row>
    <row r="44" spans="3:12" x14ac:dyDescent="0.2">
      <c r="D44" s="1" t="s">
        <v>562</v>
      </c>
      <c r="E44" s="1"/>
      <c r="G44" s="15">
        <v>4826.57</v>
      </c>
      <c r="H44" s="16">
        <v>5198.6239999999998</v>
      </c>
      <c r="I44" s="16">
        <v>5322.4920000000002</v>
      </c>
      <c r="J44" s="16">
        <v>5817.2749999999996</v>
      </c>
      <c r="K44" s="16">
        <v>5084.134</v>
      </c>
      <c r="L44" s="16">
        <v>4501.6149999999998</v>
      </c>
    </row>
    <row r="45" spans="3:12" x14ac:dyDescent="0.2">
      <c r="D45" s="1" t="s">
        <v>563</v>
      </c>
      <c r="E45" s="1"/>
      <c r="G45" s="15">
        <v>25477.773000000001</v>
      </c>
      <c r="H45" s="16">
        <v>28922.455999999998</v>
      </c>
      <c r="I45" s="16">
        <v>15524.076999999999</v>
      </c>
      <c r="J45" s="16">
        <v>12516.788</v>
      </c>
      <c r="K45" s="16">
        <v>11519.257</v>
      </c>
      <c r="L45" s="16">
        <v>8225.7790000000005</v>
      </c>
    </row>
    <row r="46" spans="3:12" x14ac:dyDescent="0.2">
      <c r="G46" s="9"/>
    </row>
    <row r="47" spans="3:12" x14ac:dyDescent="0.2">
      <c r="C47" s="1" t="s">
        <v>564</v>
      </c>
      <c r="G47" s="13">
        <f t="shared" ref="G47:L47" si="2">SUM(G49:G66)</f>
        <v>21319.001999999997</v>
      </c>
      <c r="H47" s="14">
        <f t="shared" si="2"/>
        <v>52723.417999999998</v>
      </c>
      <c r="I47" s="14">
        <f t="shared" si="2"/>
        <v>22020.036</v>
      </c>
      <c r="J47" s="14">
        <f t="shared" si="2"/>
        <v>16808.788</v>
      </c>
      <c r="K47" s="14">
        <f t="shared" si="2"/>
        <v>16104.128000000002</v>
      </c>
      <c r="L47" s="14">
        <f t="shared" si="2"/>
        <v>10454.668</v>
      </c>
    </row>
    <row r="48" spans="3:12" x14ac:dyDescent="0.2">
      <c r="G48" s="9"/>
    </row>
    <row r="49" spans="4:12" x14ac:dyDescent="0.2">
      <c r="D49" s="1" t="s">
        <v>39</v>
      </c>
      <c r="E49" s="1"/>
      <c r="F49" s="1" t="s">
        <v>565</v>
      </c>
      <c r="G49" s="15">
        <v>1505.915</v>
      </c>
      <c r="H49" s="16">
        <v>1515.9469999999999</v>
      </c>
      <c r="I49" s="16">
        <v>1438.788</v>
      </c>
      <c r="J49" s="16">
        <v>1411.249</v>
      </c>
      <c r="K49" s="16">
        <v>1512.2940000000001</v>
      </c>
      <c r="L49" s="16">
        <v>1478.915</v>
      </c>
    </row>
    <row r="50" spans="4:12" x14ac:dyDescent="0.2">
      <c r="F50" s="1" t="s">
        <v>566</v>
      </c>
      <c r="G50" s="15">
        <v>639.41300000000001</v>
      </c>
      <c r="H50" s="16">
        <v>646.40300000000002</v>
      </c>
      <c r="I50" s="16">
        <v>510.11799999999999</v>
      </c>
      <c r="J50" s="16">
        <v>700</v>
      </c>
      <c r="K50" s="16">
        <v>536.22299999999996</v>
      </c>
      <c r="L50" s="16">
        <v>449.44200000000001</v>
      </c>
    </row>
    <row r="51" spans="4:12" x14ac:dyDescent="0.2">
      <c r="G51" s="15"/>
      <c r="I51" s="16"/>
      <c r="J51" s="16"/>
      <c r="K51" s="16"/>
      <c r="L51" s="16"/>
    </row>
    <row r="52" spans="4:12" x14ac:dyDescent="0.2">
      <c r="D52" s="1" t="s">
        <v>375</v>
      </c>
      <c r="E52" s="1"/>
      <c r="F52" s="1" t="s">
        <v>565</v>
      </c>
      <c r="G52" s="15">
        <v>877.20399999999995</v>
      </c>
      <c r="H52" s="16">
        <v>864.44</v>
      </c>
      <c r="I52" s="16">
        <v>869.05600000000004</v>
      </c>
      <c r="J52" s="16">
        <v>862.34500000000003</v>
      </c>
      <c r="K52" s="16">
        <v>857.97699999999998</v>
      </c>
      <c r="L52" s="16">
        <v>805.827</v>
      </c>
    </row>
    <row r="53" spans="4:12" x14ac:dyDescent="0.2">
      <c r="F53" s="1" t="s">
        <v>566</v>
      </c>
      <c r="G53" s="15">
        <v>270.19299999999998</v>
      </c>
      <c r="H53" s="16">
        <v>491.35399999999998</v>
      </c>
      <c r="I53" s="16">
        <v>244.886</v>
      </c>
      <c r="J53" s="16">
        <v>341.69099999999997</v>
      </c>
      <c r="K53" s="16">
        <v>278.66800000000001</v>
      </c>
      <c r="L53" s="16">
        <v>171.89500000000001</v>
      </c>
    </row>
    <row r="54" spans="4:12" x14ac:dyDescent="0.2">
      <c r="G54" s="15"/>
      <c r="I54" s="16"/>
      <c r="J54" s="16"/>
      <c r="K54" s="16"/>
      <c r="L54" s="16"/>
    </row>
    <row r="55" spans="4:12" x14ac:dyDescent="0.2">
      <c r="D55" s="1" t="s">
        <v>567</v>
      </c>
      <c r="E55" s="1"/>
      <c r="F55" s="1" t="s">
        <v>565</v>
      </c>
      <c r="G55" s="15">
        <v>797.27599999999995</v>
      </c>
      <c r="H55" s="16">
        <v>29617.789000000001</v>
      </c>
      <c r="I55" s="16">
        <v>3882.9430000000002</v>
      </c>
      <c r="J55" s="16">
        <v>3075.9070000000002</v>
      </c>
      <c r="K55" s="16">
        <v>3040.6239999999998</v>
      </c>
      <c r="L55" s="16">
        <v>644.505</v>
      </c>
    </row>
    <row r="56" spans="4:12" x14ac:dyDescent="0.2">
      <c r="F56" s="1" t="s">
        <v>566</v>
      </c>
      <c r="G56" s="15">
        <v>15368.677</v>
      </c>
      <c r="H56" s="16">
        <v>17349.276999999998</v>
      </c>
      <c r="I56" s="16">
        <v>11648.157999999999</v>
      </c>
      <c r="J56" s="16">
        <v>6356.6289999999999</v>
      </c>
      <c r="K56" s="16">
        <v>7663.0780000000004</v>
      </c>
      <c r="L56" s="16">
        <v>4566.7759999999998</v>
      </c>
    </row>
    <row r="57" spans="4:12" x14ac:dyDescent="0.2">
      <c r="G57" s="15"/>
      <c r="H57" s="16"/>
      <c r="I57" s="16"/>
      <c r="J57" s="16"/>
      <c r="K57" s="16"/>
      <c r="L57" s="16"/>
    </row>
    <row r="58" spans="4:12" x14ac:dyDescent="0.2">
      <c r="D58" s="1" t="s">
        <v>568</v>
      </c>
      <c r="E58" s="1"/>
      <c r="F58" s="1" t="s">
        <v>565</v>
      </c>
      <c r="G58" s="17" t="s">
        <v>22</v>
      </c>
      <c r="H58" s="24" t="s">
        <v>22</v>
      </c>
      <c r="I58" s="24" t="s">
        <v>22</v>
      </c>
      <c r="J58" s="16">
        <v>1223.778</v>
      </c>
      <c r="K58" s="16">
        <v>174.07</v>
      </c>
      <c r="L58" s="16">
        <v>173.58699999999999</v>
      </c>
    </row>
    <row r="59" spans="4:12" x14ac:dyDescent="0.2">
      <c r="F59" s="1" t="s">
        <v>566</v>
      </c>
      <c r="G59" s="17" t="s">
        <v>22</v>
      </c>
      <c r="H59" s="16">
        <v>331.73</v>
      </c>
      <c r="I59" s="16">
        <v>1420.4870000000001</v>
      </c>
      <c r="J59" s="16">
        <v>839</v>
      </c>
      <c r="K59" s="24" t="s">
        <v>22</v>
      </c>
      <c r="L59" s="16">
        <v>9.7170000000000005</v>
      </c>
    </row>
    <row r="60" spans="4:12" x14ac:dyDescent="0.2">
      <c r="G60" s="15"/>
      <c r="I60" s="16"/>
      <c r="J60" s="16"/>
      <c r="K60" s="16"/>
      <c r="L60" s="16"/>
    </row>
    <row r="61" spans="4:12" x14ac:dyDescent="0.2">
      <c r="D61" s="1" t="s">
        <v>569</v>
      </c>
      <c r="E61" s="1"/>
      <c r="F61" s="1" t="s">
        <v>565</v>
      </c>
      <c r="G61" s="17" t="s">
        <v>22</v>
      </c>
      <c r="H61" s="24" t="s">
        <v>22</v>
      </c>
      <c r="I61" s="24" t="s">
        <v>22</v>
      </c>
      <c r="J61" s="24" t="s">
        <v>22</v>
      </c>
      <c r="K61" s="24" t="s">
        <v>22</v>
      </c>
      <c r="L61" s="24" t="s">
        <v>22</v>
      </c>
    </row>
    <row r="62" spans="4:12" x14ac:dyDescent="0.2">
      <c r="F62" s="1" t="s">
        <v>566</v>
      </c>
      <c r="G62" s="17" t="s">
        <v>22</v>
      </c>
      <c r="H62" s="24" t="s">
        <v>22</v>
      </c>
      <c r="I62" s="24" t="s">
        <v>22</v>
      </c>
      <c r="J62" s="24">
        <v>0</v>
      </c>
      <c r="K62" s="24">
        <v>0</v>
      </c>
      <c r="L62" s="16">
        <v>11.211</v>
      </c>
    </row>
    <row r="63" spans="4:12" x14ac:dyDescent="0.2">
      <c r="G63" s="9"/>
    </row>
    <row r="64" spans="4:12" x14ac:dyDescent="0.2">
      <c r="D64" s="1" t="s">
        <v>570</v>
      </c>
      <c r="E64" s="1"/>
      <c r="F64" s="1" t="s">
        <v>565</v>
      </c>
      <c r="G64" s="15">
        <v>1806.7950000000001</v>
      </c>
      <c r="H64" s="16">
        <v>1842.9870000000001</v>
      </c>
      <c r="I64" s="16">
        <v>1891.693</v>
      </c>
      <c r="J64" s="16">
        <v>1936.3510000000001</v>
      </c>
      <c r="K64" s="16">
        <v>1954.3420000000001</v>
      </c>
      <c r="L64" s="16">
        <v>1952.712</v>
      </c>
    </row>
    <row r="65" spans="1:12" x14ac:dyDescent="0.2">
      <c r="F65" s="1" t="s">
        <v>566</v>
      </c>
      <c r="G65" s="15">
        <v>53.529000000000003</v>
      </c>
      <c r="H65" s="16">
        <v>63.491</v>
      </c>
      <c r="I65" s="16">
        <v>113.907</v>
      </c>
      <c r="J65" s="16">
        <v>61.838000000000001</v>
      </c>
      <c r="K65" s="16">
        <v>86.852000000000004</v>
      </c>
      <c r="L65" s="16">
        <v>190.08099999999999</v>
      </c>
    </row>
    <row r="66" spans="1:12" ht="18" thickBot="1" x14ac:dyDescent="0.25">
      <c r="B66" s="3"/>
      <c r="C66" s="3"/>
      <c r="D66" s="3"/>
      <c r="E66" s="3"/>
      <c r="F66" s="3"/>
      <c r="G66" s="49"/>
      <c r="H66" s="3"/>
      <c r="I66" s="3"/>
      <c r="J66" s="3"/>
      <c r="K66" s="3"/>
      <c r="L66" s="3"/>
    </row>
    <row r="67" spans="1:12" x14ac:dyDescent="0.2">
      <c r="F67" s="1" t="s">
        <v>571</v>
      </c>
    </row>
    <row r="68" spans="1:12" x14ac:dyDescent="0.2">
      <c r="A68" s="1"/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6"/>
  <sheetViews>
    <sheetView showGridLines="0" zoomScale="75" workbookViewId="0">
      <selection activeCell="H25" sqref="H25"/>
    </sheetView>
  </sheetViews>
  <sheetFormatPr defaultColWidth="13.375" defaultRowHeight="17.25" x14ac:dyDescent="0.2"/>
  <cols>
    <col min="1" max="1" width="13.375" style="2" customWidth="1"/>
    <col min="2" max="2" width="14.625" style="2" customWidth="1"/>
    <col min="3" max="3" width="15.87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4.625" style="2" customWidth="1"/>
    <col min="259" max="259" width="15.87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4.625" style="2" customWidth="1"/>
    <col min="515" max="515" width="15.87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4.625" style="2" customWidth="1"/>
    <col min="771" max="771" width="15.87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4.625" style="2" customWidth="1"/>
    <col min="1027" max="1027" width="15.87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4.625" style="2" customWidth="1"/>
    <col min="1283" max="1283" width="15.87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4.625" style="2" customWidth="1"/>
    <col min="1539" max="1539" width="15.87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4.625" style="2" customWidth="1"/>
    <col min="1795" max="1795" width="15.87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4.625" style="2" customWidth="1"/>
    <col min="2051" max="2051" width="15.87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4.625" style="2" customWidth="1"/>
    <col min="2307" max="2307" width="15.87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4.625" style="2" customWidth="1"/>
    <col min="2563" max="2563" width="15.87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4.625" style="2" customWidth="1"/>
    <col min="2819" max="2819" width="15.87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4.625" style="2" customWidth="1"/>
    <col min="3075" max="3075" width="15.87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4.625" style="2" customWidth="1"/>
    <col min="3331" max="3331" width="15.87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4.625" style="2" customWidth="1"/>
    <col min="3587" max="3587" width="15.87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4.625" style="2" customWidth="1"/>
    <col min="3843" max="3843" width="15.87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4.625" style="2" customWidth="1"/>
    <col min="4099" max="4099" width="15.87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4.625" style="2" customWidth="1"/>
    <col min="4355" max="4355" width="15.87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4.625" style="2" customWidth="1"/>
    <col min="4611" max="4611" width="15.87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4.625" style="2" customWidth="1"/>
    <col min="4867" max="4867" width="15.87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4.625" style="2" customWidth="1"/>
    <col min="5123" max="5123" width="15.87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4.625" style="2" customWidth="1"/>
    <col min="5379" max="5379" width="15.87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4.625" style="2" customWidth="1"/>
    <col min="5635" max="5635" width="15.87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4.625" style="2" customWidth="1"/>
    <col min="5891" max="5891" width="15.87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4.625" style="2" customWidth="1"/>
    <col min="6147" max="6147" width="15.87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4.625" style="2" customWidth="1"/>
    <col min="6403" max="6403" width="15.87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4.625" style="2" customWidth="1"/>
    <col min="6659" max="6659" width="15.87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4.625" style="2" customWidth="1"/>
    <col min="6915" max="6915" width="15.87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4.625" style="2" customWidth="1"/>
    <col min="7171" max="7171" width="15.87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4.625" style="2" customWidth="1"/>
    <col min="7427" max="7427" width="15.87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4.625" style="2" customWidth="1"/>
    <col min="7683" max="7683" width="15.87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4.625" style="2" customWidth="1"/>
    <col min="7939" max="7939" width="15.87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4.625" style="2" customWidth="1"/>
    <col min="8195" max="8195" width="15.87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4.625" style="2" customWidth="1"/>
    <col min="8451" max="8451" width="15.87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4.625" style="2" customWidth="1"/>
    <col min="8707" max="8707" width="15.87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4.625" style="2" customWidth="1"/>
    <col min="8963" max="8963" width="15.87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4.625" style="2" customWidth="1"/>
    <col min="9219" max="9219" width="15.87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4.625" style="2" customWidth="1"/>
    <col min="9475" max="9475" width="15.87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4.625" style="2" customWidth="1"/>
    <col min="9731" max="9731" width="15.87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4.625" style="2" customWidth="1"/>
    <col min="9987" max="9987" width="15.87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4.625" style="2" customWidth="1"/>
    <col min="10243" max="10243" width="15.87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4.625" style="2" customWidth="1"/>
    <col min="10499" max="10499" width="15.87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4.625" style="2" customWidth="1"/>
    <col min="10755" max="10755" width="15.87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4.625" style="2" customWidth="1"/>
    <col min="11011" max="11011" width="15.87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4.625" style="2" customWidth="1"/>
    <col min="11267" max="11267" width="15.87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4.625" style="2" customWidth="1"/>
    <col min="11523" max="11523" width="15.87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4.625" style="2" customWidth="1"/>
    <col min="11779" max="11779" width="15.87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4.625" style="2" customWidth="1"/>
    <col min="12035" max="12035" width="15.87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4.625" style="2" customWidth="1"/>
    <col min="12291" max="12291" width="15.87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4.625" style="2" customWidth="1"/>
    <col min="12547" max="12547" width="15.87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4.625" style="2" customWidth="1"/>
    <col min="12803" max="12803" width="15.87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4.625" style="2" customWidth="1"/>
    <col min="13059" max="13059" width="15.87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4.625" style="2" customWidth="1"/>
    <col min="13315" max="13315" width="15.87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4.625" style="2" customWidth="1"/>
    <col min="13571" max="13571" width="15.87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4.625" style="2" customWidth="1"/>
    <col min="13827" max="13827" width="15.87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4.625" style="2" customWidth="1"/>
    <col min="14083" max="14083" width="15.87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4.625" style="2" customWidth="1"/>
    <col min="14339" max="14339" width="15.87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4.625" style="2" customWidth="1"/>
    <col min="14595" max="14595" width="15.87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4.625" style="2" customWidth="1"/>
    <col min="14851" max="14851" width="15.87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4.625" style="2" customWidth="1"/>
    <col min="15107" max="15107" width="15.87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4.625" style="2" customWidth="1"/>
    <col min="15363" max="15363" width="15.87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4.625" style="2" customWidth="1"/>
    <col min="15619" max="15619" width="15.87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4.625" style="2" customWidth="1"/>
    <col min="15875" max="15875" width="15.87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4.625" style="2" customWidth="1"/>
    <col min="16131" max="16131" width="15.87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10" x14ac:dyDescent="0.2">
      <c r="A1" s="1"/>
    </row>
    <row r="6" spans="1:10" x14ac:dyDescent="0.2">
      <c r="D6" s="11" t="s">
        <v>344</v>
      </c>
    </row>
    <row r="7" spans="1:10" x14ac:dyDescent="0.2">
      <c r="C7" s="11" t="s">
        <v>345</v>
      </c>
      <c r="D7" s="1" t="s">
        <v>346</v>
      </c>
    </row>
    <row r="8" spans="1:10" ht="18" thickBot="1" x14ac:dyDescent="0.25">
      <c r="B8" s="3"/>
      <c r="C8" s="3"/>
      <c r="D8" s="3"/>
      <c r="E8" s="3"/>
      <c r="F8" s="3"/>
      <c r="G8" s="3"/>
      <c r="H8" s="3"/>
      <c r="I8" s="5" t="s">
        <v>347</v>
      </c>
      <c r="J8" s="3"/>
    </row>
    <row r="9" spans="1:10" x14ac:dyDescent="0.2">
      <c r="C9" s="9"/>
      <c r="D9" s="9"/>
      <c r="E9" s="9"/>
      <c r="F9" s="9"/>
      <c r="G9" s="9"/>
      <c r="H9" s="9"/>
      <c r="I9" s="6" t="s">
        <v>348</v>
      </c>
      <c r="J9" s="9"/>
    </row>
    <row r="10" spans="1:10" x14ac:dyDescent="0.2">
      <c r="B10" s="7"/>
      <c r="C10" s="8" t="s">
        <v>162</v>
      </c>
      <c r="D10" s="8" t="s">
        <v>349</v>
      </c>
      <c r="E10" s="8" t="s">
        <v>350</v>
      </c>
      <c r="F10" s="8" t="s">
        <v>351</v>
      </c>
      <c r="G10" s="8" t="s">
        <v>352</v>
      </c>
      <c r="H10" s="8" t="s">
        <v>353</v>
      </c>
      <c r="I10" s="8" t="s">
        <v>354</v>
      </c>
      <c r="J10" s="8" t="s">
        <v>355</v>
      </c>
    </row>
    <row r="11" spans="1:10" x14ac:dyDescent="0.2">
      <c r="C11" s="9"/>
    </row>
    <row r="12" spans="1:10" x14ac:dyDescent="0.2">
      <c r="B12" s="1" t="s">
        <v>119</v>
      </c>
      <c r="C12" s="15">
        <v>457740.00300000003</v>
      </c>
      <c r="D12" s="16">
        <v>6062.9110000000001</v>
      </c>
      <c r="E12" s="16">
        <v>59792.161</v>
      </c>
      <c r="F12" s="16">
        <v>97881.812999999995</v>
      </c>
      <c r="G12" s="16">
        <v>44191.618999999999</v>
      </c>
      <c r="H12" s="16">
        <v>587.08400000000006</v>
      </c>
      <c r="I12" s="16">
        <v>38019.752999999997</v>
      </c>
      <c r="J12" s="16">
        <v>13944.315000000001</v>
      </c>
    </row>
    <row r="13" spans="1:10" x14ac:dyDescent="0.2">
      <c r="B13" s="11" t="s">
        <v>284</v>
      </c>
      <c r="C13" s="12">
        <f t="shared" ref="C13:J13" si="0">SUM(C15:C70)</f>
        <v>476555.71380000003</v>
      </c>
      <c r="D13" s="10">
        <f t="shared" si="0"/>
        <v>6031.447000000001</v>
      </c>
      <c r="E13" s="10">
        <f t="shared" si="0"/>
        <v>61221.445999999982</v>
      </c>
      <c r="F13" s="10">
        <f t="shared" si="0"/>
        <v>98584.951000000015</v>
      </c>
      <c r="G13" s="10">
        <f t="shared" si="0"/>
        <v>40872.091000000015</v>
      </c>
      <c r="H13" s="10">
        <f t="shared" si="0"/>
        <v>489.16400000000004</v>
      </c>
      <c r="I13" s="10">
        <f t="shared" si="0"/>
        <v>39675.951999999997</v>
      </c>
      <c r="J13" s="10">
        <f t="shared" si="0"/>
        <v>15528.321</v>
      </c>
    </row>
    <row r="14" spans="1:10" x14ac:dyDescent="0.2">
      <c r="C14" s="9"/>
      <c r="D14" s="10"/>
      <c r="E14" s="10"/>
      <c r="F14" s="10"/>
      <c r="G14" s="10"/>
      <c r="H14" s="10"/>
      <c r="I14" s="10"/>
      <c r="J14" s="10"/>
    </row>
    <row r="15" spans="1:10" x14ac:dyDescent="0.2">
      <c r="B15" s="1" t="s">
        <v>213</v>
      </c>
      <c r="C15" s="13">
        <f t="shared" ref="C15:C21" si="1">SUM(D15:J15,C89:J89)</f>
        <v>131692.1868</v>
      </c>
      <c r="D15" s="16">
        <v>943.61300000000006</v>
      </c>
      <c r="E15" s="16">
        <v>14005.076999999999</v>
      </c>
      <c r="F15" s="16">
        <v>33984.86</v>
      </c>
      <c r="G15" s="16">
        <v>10745.894</v>
      </c>
      <c r="H15" s="16">
        <v>317.14100000000002</v>
      </c>
      <c r="I15" s="16">
        <v>1889.528</v>
      </c>
      <c r="J15" s="16">
        <v>8783.6450000000004</v>
      </c>
    </row>
    <row r="16" spans="1:10" x14ac:dyDescent="0.2">
      <c r="B16" s="1" t="s">
        <v>214</v>
      </c>
      <c r="C16" s="13">
        <f t="shared" si="1"/>
        <v>17919.081999999999</v>
      </c>
      <c r="D16" s="16">
        <v>290.83300000000003</v>
      </c>
      <c r="E16" s="16">
        <v>1936.4469999999999</v>
      </c>
      <c r="F16" s="16">
        <v>4724.0839999999998</v>
      </c>
      <c r="G16" s="16">
        <v>1931.6079999999999</v>
      </c>
      <c r="H16" s="16">
        <v>24.358000000000001</v>
      </c>
      <c r="I16" s="16">
        <v>399.23500000000001</v>
      </c>
      <c r="J16" s="16">
        <v>411.911</v>
      </c>
    </row>
    <row r="17" spans="2:10" x14ac:dyDescent="0.2">
      <c r="B17" s="1" t="s">
        <v>215</v>
      </c>
      <c r="C17" s="13">
        <f t="shared" si="1"/>
        <v>21004.985999999997</v>
      </c>
      <c r="D17" s="16">
        <v>242.809</v>
      </c>
      <c r="E17" s="16">
        <v>3092.2429999999999</v>
      </c>
      <c r="F17" s="16">
        <v>3447.5169999999998</v>
      </c>
      <c r="G17" s="16">
        <v>2155.2759999999998</v>
      </c>
      <c r="H17" s="16">
        <v>19.297999999999998</v>
      </c>
      <c r="I17" s="16">
        <v>552.952</v>
      </c>
      <c r="J17" s="16">
        <v>137.69300000000001</v>
      </c>
    </row>
    <row r="18" spans="2:10" x14ac:dyDescent="0.2">
      <c r="B18" s="1" t="s">
        <v>216</v>
      </c>
      <c r="C18" s="13">
        <f t="shared" si="1"/>
        <v>12063.234</v>
      </c>
      <c r="D18" s="16">
        <v>235.13200000000001</v>
      </c>
      <c r="E18" s="16">
        <v>1644.355</v>
      </c>
      <c r="F18" s="16">
        <v>2875.3710000000001</v>
      </c>
      <c r="G18" s="16">
        <v>1256.106</v>
      </c>
      <c r="H18" s="24" t="s">
        <v>356</v>
      </c>
      <c r="I18" s="16">
        <v>802.25099999999998</v>
      </c>
      <c r="J18" s="16">
        <v>194.548</v>
      </c>
    </row>
    <row r="19" spans="2:10" x14ac:dyDescent="0.2">
      <c r="B19" s="1" t="s">
        <v>217</v>
      </c>
      <c r="C19" s="13">
        <f t="shared" si="1"/>
        <v>16367.849</v>
      </c>
      <c r="D19" s="16">
        <v>217.37700000000001</v>
      </c>
      <c r="E19" s="16">
        <v>1669.9059999999999</v>
      </c>
      <c r="F19" s="16">
        <v>3954.4110000000001</v>
      </c>
      <c r="G19" s="16">
        <v>1347.117</v>
      </c>
      <c r="H19" s="16">
        <v>82.347999999999999</v>
      </c>
      <c r="I19" s="16">
        <v>1053.6969999999999</v>
      </c>
      <c r="J19" s="16">
        <v>262.63600000000002</v>
      </c>
    </row>
    <row r="20" spans="2:10" x14ac:dyDescent="0.2">
      <c r="B20" s="1" t="s">
        <v>218</v>
      </c>
      <c r="C20" s="13">
        <f t="shared" si="1"/>
        <v>30598.635999999999</v>
      </c>
      <c r="D20" s="16">
        <v>248.80500000000001</v>
      </c>
      <c r="E20" s="16">
        <v>2799.8009999999999</v>
      </c>
      <c r="F20" s="16">
        <v>6156.1</v>
      </c>
      <c r="G20" s="16">
        <v>2534.0169999999998</v>
      </c>
      <c r="H20" s="16">
        <v>16.765000000000001</v>
      </c>
      <c r="I20" s="16">
        <v>3326.6869999999999</v>
      </c>
      <c r="J20" s="16">
        <v>565.18600000000004</v>
      </c>
    </row>
    <row r="21" spans="2:10" x14ac:dyDescent="0.2">
      <c r="B21" s="1" t="s">
        <v>219</v>
      </c>
      <c r="C21" s="13">
        <f t="shared" si="1"/>
        <v>13745.558999999999</v>
      </c>
      <c r="D21" s="16">
        <v>205.67</v>
      </c>
      <c r="E21" s="16">
        <v>2213.5</v>
      </c>
      <c r="F21" s="16">
        <v>3599.116</v>
      </c>
      <c r="G21" s="16">
        <v>1174.826</v>
      </c>
      <c r="H21" s="16">
        <v>10.616</v>
      </c>
      <c r="I21" s="16">
        <v>594.11099999999999</v>
      </c>
      <c r="J21" s="16">
        <v>328.61900000000003</v>
      </c>
    </row>
    <row r="22" spans="2:10" x14ac:dyDescent="0.2">
      <c r="C22" s="9"/>
      <c r="D22" s="16"/>
      <c r="E22" s="16"/>
      <c r="F22" s="16"/>
      <c r="G22" s="16"/>
      <c r="H22" s="16"/>
      <c r="I22" s="16"/>
      <c r="J22" s="16"/>
    </row>
    <row r="23" spans="2:10" x14ac:dyDescent="0.2">
      <c r="B23" s="1" t="s">
        <v>220</v>
      </c>
      <c r="C23" s="13">
        <f t="shared" ref="C23:C31" si="2">SUM(D23:J23,C97:J97)</f>
        <v>5704.378999999999</v>
      </c>
      <c r="D23" s="16">
        <v>95.994</v>
      </c>
      <c r="E23" s="16">
        <v>1033.7670000000001</v>
      </c>
      <c r="F23" s="16">
        <v>967.49699999999996</v>
      </c>
      <c r="G23" s="16">
        <v>368.721</v>
      </c>
      <c r="H23" s="24" t="s">
        <v>357</v>
      </c>
      <c r="I23" s="16">
        <v>501.84699999999998</v>
      </c>
      <c r="J23" s="16">
        <v>31.202000000000002</v>
      </c>
    </row>
    <row r="24" spans="2:10" x14ac:dyDescent="0.2">
      <c r="B24" s="1" t="s">
        <v>221</v>
      </c>
      <c r="C24" s="13">
        <f t="shared" si="2"/>
        <v>4755.2010000000009</v>
      </c>
      <c r="D24" s="16">
        <v>73.227000000000004</v>
      </c>
      <c r="E24" s="16">
        <v>463.49299999999999</v>
      </c>
      <c r="F24" s="16">
        <v>821.48199999999997</v>
      </c>
      <c r="G24" s="16">
        <v>452.72199999999998</v>
      </c>
      <c r="H24" s="24" t="s">
        <v>357</v>
      </c>
      <c r="I24" s="16">
        <v>484.24200000000002</v>
      </c>
      <c r="J24" s="16">
        <v>424.233</v>
      </c>
    </row>
    <row r="25" spans="2:10" x14ac:dyDescent="0.2">
      <c r="B25" s="1" t="s">
        <v>222</v>
      </c>
      <c r="C25" s="13">
        <f t="shared" si="2"/>
        <v>4686.1660000000011</v>
      </c>
      <c r="D25" s="16">
        <v>69.921999999999997</v>
      </c>
      <c r="E25" s="16">
        <v>714.39700000000005</v>
      </c>
      <c r="F25" s="16">
        <v>620.67600000000004</v>
      </c>
      <c r="G25" s="16">
        <v>239.60499999999999</v>
      </c>
      <c r="H25" s="24" t="s">
        <v>357</v>
      </c>
      <c r="I25" s="16">
        <v>879.12599999999998</v>
      </c>
      <c r="J25" s="16">
        <v>499.61200000000002</v>
      </c>
    </row>
    <row r="26" spans="2:10" x14ac:dyDescent="0.2">
      <c r="B26" s="1" t="s">
        <v>223</v>
      </c>
      <c r="C26" s="13">
        <f t="shared" si="2"/>
        <v>5887.308</v>
      </c>
      <c r="D26" s="16">
        <v>92.756</v>
      </c>
      <c r="E26" s="16">
        <v>1036.335</v>
      </c>
      <c r="F26" s="16">
        <v>1123.6400000000001</v>
      </c>
      <c r="G26" s="16">
        <v>1387.36</v>
      </c>
      <c r="H26" s="24" t="s">
        <v>357</v>
      </c>
      <c r="I26" s="16">
        <v>352.61799999999999</v>
      </c>
      <c r="J26" s="16">
        <v>14.468999999999999</v>
      </c>
    </row>
    <row r="27" spans="2:10" x14ac:dyDescent="0.2">
      <c r="B27" s="1" t="s">
        <v>224</v>
      </c>
      <c r="C27" s="13">
        <f t="shared" si="2"/>
        <v>6831.6079999999993</v>
      </c>
      <c r="D27" s="16">
        <v>113.633</v>
      </c>
      <c r="E27" s="16">
        <v>1270.5540000000001</v>
      </c>
      <c r="F27" s="16">
        <v>1315.1379999999999</v>
      </c>
      <c r="G27" s="16">
        <v>596.75199999999995</v>
      </c>
      <c r="H27" s="24" t="s">
        <v>357</v>
      </c>
      <c r="I27" s="16">
        <v>1001.217</v>
      </c>
      <c r="J27" s="16">
        <v>63.485999999999997</v>
      </c>
    </row>
    <row r="28" spans="2:10" x14ac:dyDescent="0.2">
      <c r="B28" s="1" t="s">
        <v>225</v>
      </c>
      <c r="C28" s="13">
        <f t="shared" si="2"/>
        <v>5089.6680000000015</v>
      </c>
      <c r="D28" s="16">
        <v>84.164000000000001</v>
      </c>
      <c r="E28" s="16">
        <v>714.005</v>
      </c>
      <c r="F28" s="16">
        <v>887.30899999999997</v>
      </c>
      <c r="G28" s="16">
        <v>510.99400000000003</v>
      </c>
      <c r="H28" s="24" t="s">
        <v>357</v>
      </c>
      <c r="I28" s="16">
        <v>1020.009</v>
      </c>
      <c r="J28" s="16">
        <v>12.896000000000001</v>
      </c>
    </row>
    <row r="29" spans="2:10" x14ac:dyDescent="0.2">
      <c r="B29" s="1" t="s">
        <v>226</v>
      </c>
      <c r="C29" s="13">
        <f t="shared" si="2"/>
        <v>3870.8340000000003</v>
      </c>
      <c r="D29" s="16">
        <v>93.756</v>
      </c>
      <c r="E29" s="16">
        <v>860.39099999999996</v>
      </c>
      <c r="F29" s="16">
        <v>846.601</v>
      </c>
      <c r="G29" s="16">
        <v>311.84199999999998</v>
      </c>
      <c r="H29" s="24" t="s">
        <v>357</v>
      </c>
      <c r="I29" s="16">
        <v>389.57799999999997</v>
      </c>
      <c r="J29" s="16">
        <v>19.652000000000001</v>
      </c>
    </row>
    <row r="30" spans="2:10" x14ac:dyDescent="0.2">
      <c r="B30" s="1" t="s">
        <v>227</v>
      </c>
      <c r="C30" s="13">
        <f t="shared" si="2"/>
        <v>7053.9580000000005</v>
      </c>
      <c r="D30" s="16">
        <v>107.31100000000001</v>
      </c>
      <c r="E30" s="16">
        <v>1512.365</v>
      </c>
      <c r="F30" s="16">
        <v>1354.367</v>
      </c>
      <c r="G30" s="16">
        <v>575.73800000000006</v>
      </c>
      <c r="H30" s="24" t="s">
        <v>357</v>
      </c>
      <c r="I30" s="16">
        <v>604.67399999999998</v>
      </c>
      <c r="J30" s="16">
        <v>56.145000000000003</v>
      </c>
    </row>
    <row r="31" spans="2:10" x14ac:dyDescent="0.2">
      <c r="B31" s="1" t="s">
        <v>228</v>
      </c>
      <c r="C31" s="13">
        <f t="shared" si="2"/>
        <v>10809.124</v>
      </c>
      <c r="D31" s="16">
        <v>116.64100000000001</v>
      </c>
      <c r="E31" s="16">
        <v>1909.3989999999999</v>
      </c>
      <c r="F31" s="16">
        <v>2447.4679999999998</v>
      </c>
      <c r="G31" s="16">
        <v>1519.4780000000001</v>
      </c>
      <c r="H31" s="24" t="s">
        <v>357</v>
      </c>
      <c r="I31" s="16">
        <v>364.42500000000001</v>
      </c>
      <c r="J31" s="16">
        <v>54.366</v>
      </c>
    </row>
    <row r="32" spans="2:10" x14ac:dyDescent="0.2">
      <c r="C32" s="9"/>
    </row>
    <row r="33" spans="2:10" x14ac:dyDescent="0.2">
      <c r="B33" s="1" t="s">
        <v>229</v>
      </c>
      <c r="C33" s="13">
        <f>SUM(D33:J33,C107:J107)</f>
        <v>11520.388000000001</v>
      </c>
      <c r="D33" s="16">
        <v>114.681</v>
      </c>
      <c r="E33" s="16">
        <v>1151.7380000000001</v>
      </c>
      <c r="F33" s="16">
        <v>1863.0360000000001</v>
      </c>
      <c r="G33" s="16">
        <v>623.68399999999997</v>
      </c>
      <c r="H33" s="24" t="s">
        <v>357</v>
      </c>
      <c r="I33" s="16">
        <v>1964.51</v>
      </c>
      <c r="J33" s="16">
        <v>107.66</v>
      </c>
    </row>
    <row r="34" spans="2:10" x14ac:dyDescent="0.2">
      <c r="B34" s="1" t="s">
        <v>230</v>
      </c>
      <c r="C34" s="13">
        <f>SUM(D34:J34,C108:J108)</f>
        <v>6617.5790000000015</v>
      </c>
      <c r="D34" s="16">
        <v>88.36</v>
      </c>
      <c r="E34" s="16">
        <v>846.77599999999995</v>
      </c>
      <c r="F34" s="16">
        <v>1288.472</v>
      </c>
      <c r="G34" s="16">
        <v>565.56100000000004</v>
      </c>
      <c r="H34" s="24" t="s">
        <v>357</v>
      </c>
      <c r="I34" s="16">
        <v>266.37400000000002</v>
      </c>
      <c r="J34" s="16">
        <v>46.665999999999997</v>
      </c>
    </row>
    <row r="35" spans="2:10" x14ac:dyDescent="0.2">
      <c r="B35" s="1" t="s">
        <v>231</v>
      </c>
      <c r="C35" s="13">
        <f>SUM(D35:J35,C109:J109)</f>
        <v>3986.7460000000001</v>
      </c>
      <c r="D35" s="16">
        <v>81.775000000000006</v>
      </c>
      <c r="E35" s="16">
        <v>563.79200000000003</v>
      </c>
      <c r="F35" s="16">
        <v>514.69500000000005</v>
      </c>
      <c r="G35" s="16">
        <v>267.65600000000001</v>
      </c>
      <c r="H35" s="24" t="s">
        <v>357</v>
      </c>
      <c r="I35" s="16">
        <v>833.92399999999998</v>
      </c>
      <c r="J35" s="16">
        <v>27.385000000000002</v>
      </c>
    </row>
    <row r="36" spans="2:10" x14ac:dyDescent="0.2">
      <c r="B36" s="1" t="s">
        <v>232</v>
      </c>
      <c r="C36" s="13">
        <f>SUM(D36:J36,C110:J110)</f>
        <v>4332.9179999999997</v>
      </c>
      <c r="D36" s="16">
        <v>80.694999999999993</v>
      </c>
      <c r="E36" s="16">
        <v>575.6</v>
      </c>
      <c r="F36" s="16">
        <v>671.29600000000005</v>
      </c>
      <c r="G36" s="16">
        <v>428.52100000000002</v>
      </c>
      <c r="H36" s="16">
        <v>0.06</v>
      </c>
      <c r="I36" s="16">
        <v>329.93099999999998</v>
      </c>
      <c r="J36" s="16">
        <v>69.385000000000005</v>
      </c>
    </row>
    <row r="37" spans="2:10" x14ac:dyDescent="0.2">
      <c r="B37" s="1" t="s">
        <v>233</v>
      </c>
      <c r="C37" s="13">
        <f>SUM(D37:J37,C111:J111)</f>
        <v>1699.192</v>
      </c>
      <c r="D37" s="16">
        <v>37.445</v>
      </c>
      <c r="E37" s="16">
        <v>270.54599999999999</v>
      </c>
      <c r="F37" s="16">
        <v>142.905</v>
      </c>
      <c r="G37" s="16">
        <v>79.296000000000006</v>
      </c>
      <c r="H37" s="24" t="s">
        <v>357</v>
      </c>
      <c r="I37" s="16">
        <v>424.71300000000002</v>
      </c>
      <c r="J37" s="16">
        <v>65.608999999999995</v>
      </c>
    </row>
    <row r="38" spans="2:10" x14ac:dyDescent="0.2">
      <c r="C38" s="9"/>
    </row>
    <row r="39" spans="2:10" x14ac:dyDescent="0.2">
      <c r="B39" s="1" t="s">
        <v>234</v>
      </c>
      <c r="C39" s="13">
        <f>SUM(D39:J39,C113:J113)</f>
        <v>6862.7179999999998</v>
      </c>
      <c r="D39" s="16">
        <v>79.441999999999993</v>
      </c>
      <c r="E39" s="16">
        <v>791.36599999999999</v>
      </c>
      <c r="F39" s="16">
        <v>1446.346</v>
      </c>
      <c r="G39" s="16">
        <v>479.79300000000001</v>
      </c>
      <c r="H39" s="16">
        <v>5</v>
      </c>
      <c r="I39" s="16">
        <v>219.88900000000001</v>
      </c>
      <c r="J39" s="16">
        <v>310.35199999999998</v>
      </c>
    </row>
    <row r="40" spans="2:10" x14ac:dyDescent="0.2">
      <c r="B40" s="1" t="s">
        <v>235</v>
      </c>
      <c r="C40" s="13">
        <f>SUM(D40:J40,C114:J114)</f>
        <v>5167.6049999999996</v>
      </c>
      <c r="D40" s="16">
        <v>77.335999999999999</v>
      </c>
      <c r="E40" s="16">
        <v>412.97500000000002</v>
      </c>
      <c r="F40" s="16">
        <v>693.34199999999998</v>
      </c>
      <c r="G40" s="16">
        <v>334.238</v>
      </c>
      <c r="H40" s="24" t="s">
        <v>357</v>
      </c>
      <c r="I40" s="16">
        <v>1040.1130000000001</v>
      </c>
      <c r="J40" s="16">
        <v>29.501000000000001</v>
      </c>
    </row>
    <row r="41" spans="2:10" x14ac:dyDescent="0.2">
      <c r="B41" s="1" t="s">
        <v>236</v>
      </c>
      <c r="C41" s="13">
        <f>SUM(D41:J41,C115:J115)</f>
        <v>6390.8690000000006</v>
      </c>
      <c r="D41" s="16">
        <v>93.849000000000004</v>
      </c>
      <c r="E41" s="16">
        <v>866.327</v>
      </c>
      <c r="F41" s="16">
        <v>1153.4690000000001</v>
      </c>
      <c r="G41" s="16">
        <v>400.93299999999999</v>
      </c>
      <c r="H41" s="24" t="s">
        <v>357</v>
      </c>
      <c r="I41" s="16">
        <v>534.81500000000005</v>
      </c>
      <c r="J41" s="16">
        <v>51.651000000000003</v>
      </c>
    </row>
    <row r="42" spans="2:10" x14ac:dyDescent="0.2">
      <c r="B42" s="1" t="s">
        <v>237</v>
      </c>
      <c r="C42" s="13">
        <f>SUM(D42:J42,C116:J116)</f>
        <v>6830.0800000000008</v>
      </c>
      <c r="D42" s="16">
        <v>95.62</v>
      </c>
      <c r="E42" s="16">
        <v>715.92700000000002</v>
      </c>
      <c r="F42" s="16">
        <v>838.58900000000006</v>
      </c>
      <c r="G42" s="16">
        <v>420.55399999999997</v>
      </c>
      <c r="H42" s="24" t="s">
        <v>357</v>
      </c>
      <c r="I42" s="16">
        <v>1091.7629999999999</v>
      </c>
      <c r="J42" s="16">
        <v>59.247999999999998</v>
      </c>
    </row>
    <row r="43" spans="2:10" x14ac:dyDescent="0.2">
      <c r="B43" s="1" t="s">
        <v>238</v>
      </c>
      <c r="C43" s="13">
        <f>SUM(D43:J43,C117:J117)</f>
        <v>7103.4939999999997</v>
      </c>
      <c r="D43" s="16">
        <v>81.373999999999995</v>
      </c>
      <c r="E43" s="16">
        <v>858.96500000000003</v>
      </c>
      <c r="F43" s="16">
        <v>1686.35</v>
      </c>
      <c r="G43" s="16">
        <v>222.23599999999999</v>
      </c>
      <c r="H43" s="16">
        <v>0.11</v>
      </c>
      <c r="I43" s="16">
        <v>931.56200000000001</v>
      </c>
      <c r="J43" s="16">
        <v>111.71599999999999</v>
      </c>
    </row>
    <row r="44" spans="2:10" x14ac:dyDescent="0.2">
      <c r="C44" s="9"/>
    </row>
    <row r="45" spans="2:10" x14ac:dyDescent="0.2">
      <c r="B45" s="1" t="s">
        <v>239</v>
      </c>
      <c r="C45" s="13">
        <f t="shared" ref="C45:C54" si="3">SUM(D45:J45,C118:J118)</f>
        <v>3995.4100000000003</v>
      </c>
      <c r="D45" s="16">
        <v>85.747</v>
      </c>
      <c r="E45" s="16">
        <v>570.55399999999997</v>
      </c>
      <c r="F45" s="16">
        <v>707.69899999999996</v>
      </c>
      <c r="G45" s="16">
        <v>723.928</v>
      </c>
      <c r="H45" s="24" t="s">
        <v>357</v>
      </c>
      <c r="I45" s="16">
        <v>433.01600000000002</v>
      </c>
      <c r="J45" s="16">
        <v>10.068</v>
      </c>
    </row>
    <row r="46" spans="2:10" x14ac:dyDescent="0.2">
      <c r="B46" s="1" t="s">
        <v>240</v>
      </c>
      <c r="C46" s="13">
        <f t="shared" si="3"/>
        <v>4386.3119999999999</v>
      </c>
      <c r="D46" s="16">
        <v>93.944000000000003</v>
      </c>
      <c r="E46" s="16">
        <v>830.31200000000001</v>
      </c>
      <c r="F46" s="16">
        <v>737.75900000000001</v>
      </c>
      <c r="G46" s="16">
        <v>376.90100000000001</v>
      </c>
      <c r="H46" s="24" t="s">
        <v>357</v>
      </c>
      <c r="I46" s="16">
        <v>736.44799999999998</v>
      </c>
      <c r="J46" s="16">
        <v>157.30099999999999</v>
      </c>
    </row>
    <row r="47" spans="2:10" x14ac:dyDescent="0.2">
      <c r="B47" s="1" t="s">
        <v>241</v>
      </c>
      <c r="C47" s="13">
        <f t="shared" si="3"/>
        <v>4795.6779999999999</v>
      </c>
      <c r="D47" s="16">
        <v>99.471000000000004</v>
      </c>
      <c r="E47" s="16">
        <v>516.42499999999995</v>
      </c>
      <c r="F47" s="16">
        <v>801.04100000000005</v>
      </c>
      <c r="G47" s="16">
        <v>357.34899999999999</v>
      </c>
      <c r="H47" s="24" t="s">
        <v>357</v>
      </c>
      <c r="I47" s="16">
        <v>1120.673</v>
      </c>
      <c r="J47" s="16">
        <v>59.856999999999999</v>
      </c>
    </row>
    <row r="48" spans="2:10" x14ac:dyDescent="0.2">
      <c r="B48" s="1" t="s">
        <v>242</v>
      </c>
      <c r="C48" s="13">
        <f t="shared" si="3"/>
        <v>4905.5280000000002</v>
      </c>
      <c r="D48" s="16">
        <v>100.49</v>
      </c>
      <c r="E48" s="16">
        <v>632</v>
      </c>
      <c r="F48" s="16">
        <v>594.21199999999999</v>
      </c>
      <c r="G48" s="16">
        <v>378.72800000000001</v>
      </c>
      <c r="H48" s="24" t="s">
        <v>357</v>
      </c>
      <c r="I48" s="16">
        <v>1242.2650000000001</v>
      </c>
      <c r="J48" s="16">
        <v>15.052</v>
      </c>
    </row>
    <row r="49" spans="2:10" x14ac:dyDescent="0.2">
      <c r="B49" s="1" t="s">
        <v>243</v>
      </c>
      <c r="C49" s="13">
        <f t="shared" si="3"/>
        <v>3291.14</v>
      </c>
      <c r="D49" s="16">
        <v>58.726999999999997</v>
      </c>
      <c r="E49" s="16">
        <v>435.89499999999998</v>
      </c>
      <c r="F49" s="16">
        <v>363.66699999999997</v>
      </c>
      <c r="G49" s="16">
        <v>183.35599999999999</v>
      </c>
      <c r="H49" s="24" t="s">
        <v>357</v>
      </c>
      <c r="I49" s="16">
        <v>730.7</v>
      </c>
      <c r="J49" s="16">
        <v>10.057</v>
      </c>
    </row>
    <row r="50" spans="2:10" x14ac:dyDescent="0.2">
      <c r="B50" s="1" t="s">
        <v>244</v>
      </c>
      <c r="C50" s="13">
        <f t="shared" si="3"/>
        <v>4432.8370000000004</v>
      </c>
      <c r="D50" s="16">
        <v>66.861999999999995</v>
      </c>
      <c r="E50" s="16">
        <v>582.73900000000003</v>
      </c>
      <c r="F50" s="16">
        <v>567.57299999999998</v>
      </c>
      <c r="G50" s="16">
        <v>202.05099999999999</v>
      </c>
      <c r="H50" s="24" t="s">
        <v>357</v>
      </c>
      <c r="I50" s="16">
        <v>1334.9179999999999</v>
      </c>
      <c r="J50" s="16">
        <v>29.56</v>
      </c>
    </row>
    <row r="51" spans="2:10" x14ac:dyDescent="0.2">
      <c r="B51" s="1" t="s">
        <v>245</v>
      </c>
      <c r="C51" s="13">
        <f t="shared" si="3"/>
        <v>5734.2179999999998</v>
      </c>
      <c r="D51" s="16">
        <v>68.635000000000005</v>
      </c>
      <c r="E51" s="16">
        <v>519.29</v>
      </c>
      <c r="F51" s="16">
        <v>668.91099999999994</v>
      </c>
      <c r="G51" s="16">
        <v>564.34199999999998</v>
      </c>
      <c r="H51" s="16">
        <v>2.246</v>
      </c>
      <c r="I51" s="16">
        <v>956.31399999999996</v>
      </c>
      <c r="J51" s="16">
        <v>525.51099999999997</v>
      </c>
    </row>
    <row r="52" spans="2:10" x14ac:dyDescent="0.2">
      <c r="B52" s="1" t="s">
        <v>246</v>
      </c>
      <c r="C52" s="13">
        <f t="shared" si="3"/>
        <v>6004.9529999999995</v>
      </c>
      <c r="D52" s="16">
        <v>73.406000000000006</v>
      </c>
      <c r="E52" s="16">
        <v>380.733</v>
      </c>
      <c r="F52" s="16">
        <v>1068.1120000000001</v>
      </c>
      <c r="G52" s="16">
        <v>239.61799999999999</v>
      </c>
      <c r="H52" s="24" t="s">
        <v>357</v>
      </c>
      <c r="I52" s="16">
        <v>1501.6869999999999</v>
      </c>
      <c r="J52" s="16">
        <v>6.22</v>
      </c>
    </row>
    <row r="53" spans="2:10" x14ac:dyDescent="0.2">
      <c r="B53" s="1" t="s">
        <v>247</v>
      </c>
      <c r="C53" s="13">
        <f t="shared" si="3"/>
        <v>5539.4459999999999</v>
      </c>
      <c r="D53" s="16">
        <v>78.387</v>
      </c>
      <c r="E53" s="16">
        <v>1243.5930000000001</v>
      </c>
      <c r="F53" s="16">
        <v>759.44399999999996</v>
      </c>
      <c r="G53" s="16">
        <v>280.37400000000002</v>
      </c>
      <c r="H53" s="24" t="s">
        <v>357</v>
      </c>
      <c r="I53" s="16">
        <v>688.755</v>
      </c>
      <c r="J53" s="16">
        <v>42.286999999999999</v>
      </c>
    </row>
    <row r="54" spans="2:10" x14ac:dyDescent="0.2">
      <c r="B54" s="1" t="s">
        <v>248</v>
      </c>
      <c r="C54" s="13">
        <f t="shared" si="3"/>
        <v>7816.4709999999995</v>
      </c>
      <c r="D54" s="16">
        <v>94.825999999999993</v>
      </c>
      <c r="E54" s="16">
        <v>1064.912</v>
      </c>
      <c r="F54" s="16">
        <v>1056.3320000000001</v>
      </c>
      <c r="G54" s="16">
        <v>556.48900000000003</v>
      </c>
      <c r="H54" s="24" t="s">
        <v>357</v>
      </c>
      <c r="I54" s="16">
        <v>761.91300000000001</v>
      </c>
      <c r="J54" s="16">
        <v>27.311</v>
      </c>
    </row>
    <row r="55" spans="2:10" x14ac:dyDescent="0.2">
      <c r="C55" s="9"/>
    </row>
    <row r="56" spans="2:10" x14ac:dyDescent="0.2">
      <c r="B56" s="1" t="s">
        <v>249</v>
      </c>
      <c r="C56" s="13">
        <f t="shared" ref="C56:C62" si="4">SUM(D56:J56,C129:J129)</f>
        <v>8053.5540000000001</v>
      </c>
      <c r="D56" s="16">
        <v>116.526</v>
      </c>
      <c r="E56" s="16">
        <v>1168.4059999999999</v>
      </c>
      <c r="F56" s="16">
        <v>1535.174</v>
      </c>
      <c r="G56" s="16">
        <v>1201.982</v>
      </c>
      <c r="H56" s="16">
        <v>3.964</v>
      </c>
      <c r="I56" s="16">
        <v>865.54100000000005</v>
      </c>
      <c r="J56" s="16">
        <v>303.79000000000002</v>
      </c>
    </row>
    <row r="57" spans="2:10" x14ac:dyDescent="0.2">
      <c r="B57" s="1" t="s">
        <v>250</v>
      </c>
      <c r="C57" s="13">
        <f t="shared" si="4"/>
        <v>4702.6279999999997</v>
      </c>
      <c r="D57" s="16">
        <v>70.665000000000006</v>
      </c>
      <c r="E57" s="16">
        <v>818.50099999999998</v>
      </c>
      <c r="F57" s="16">
        <v>487.43700000000001</v>
      </c>
      <c r="G57" s="16">
        <v>227.81299999999999</v>
      </c>
      <c r="H57" s="16">
        <v>6.8120000000000003</v>
      </c>
      <c r="I57" s="16">
        <v>688.87800000000004</v>
      </c>
      <c r="J57" s="16">
        <v>359.59399999999999</v>
      </c>
    </row>
    <row r="58" spans="2:10" x14ac:dyDescent="0.2">
      <c r="B58" s="1" t="s">
        <v>251</v>
      </c>
      <c r="C58" s="13">
        <f t="shared" si="4"/>
        <v>3159.0039999999999</v>
      </c>
      <c r="D58" s="16">
        <v>74.561000000000007</v>
      </c>
      <c r="E58" s="16">
        <v>741.93100000000004</v>
      </c>
      <c r="F58" s="16">
        <v>536.44899999999996</v>
      </c>
      <c r="G58" s="16">
        <v>241.03700000000001</v>
      </c>
      <c r="H58" s="24" t="s">
        <v>357</v>
      </c>
      <c r="I58" s="16">
        <v>587.90099999999995</v>
      </c>
      <c r="J58" s="16">
        <v>79.45</v>
      </c>
    </row>
    <row r="59" spans="2:10" x14ac:dyDescent="0.2">
      <c r="B59" s="1" t="s">
        <v>252</v>
      </c>
      <c r="C59" s="13">
        <f t="shared" si="4"/>
        <v>5762.5519999999997</v>
      </c>
      <c r="D59" s="16">
        <v>114.989</v>
      </c>
      <c r="E59" s="16">
        <v>840.44</v>
      </c>
      <c r="F59" s="16">
        <v>1000.1849999999999</v>
      </c>
      <c r="G59" s="16">
        <v>531.85500000000002</v>
      </c>
      <c r="H59" s="24" t="s">
        <v>357</v>
      </c>
      <c r="I59" s="16">
        <v>333.05500000000001</v>
      </c>
      <c r="J59" s="16">
        <v>44.252000000000002</v>
      </c>
    </row>
    <row r="60" spans="2:10" x14ac:dyDescent="0.2">
      <c r="B60" s="1" t="s">
        <v>253</v>
      </c>
      <c r="C60" s="13">
        <f t="shared" si="4"/>
        <v>4076.1520000000005</v>
      </c>
      <c r="D60" s="16">
        <v>81.010999999999996</v>
      </c>
      <c r="E60" s="16">
        <v>508.38</v>
      </c>
      <c r="F60" s="16">
        <v>657.90200000000004</v>
      </c>
      <c r="G60" s="16">
        <v>263.23899999999998</v>
      </c>
      <c r="H60" s="24" t="s">
        <v>357</v>
      </c>
      <c r="I60" s="16">
        <v>592.42399999999998</v>
      </c>
      <c r="J60" s="16">
        <v>38.881999999999998</v>
      </c>
    </row>
    <row r="61" spans="2:10" x14ac:dyDescent="0.2">
      <c r="B61" s="1" t="s">
        <v>254</v>
      </c>
      <c r="C61" s="13">
        <f t="shared" si="4"/>
        <v>4141.7120000000004</v>
      </c>
      <c r="D61" s="16">
        <v>79.522000000000006</v>
      </c>
      <c r="E61" s="16">
        <v>661.53399999999999</v>
      </c>
      <c r="F61" s="16">
        <v>778.11</v>
      </c>
      <c r="G61" s="16">
        <v>366.27100000000002</v>
      </c>
      <c r="H61" s="24" t="s">
        <v>357</v>
      </c>
      <c r="I61" s="16">
        <v>674.23299999999995</v>
      </c>
      <c r="J61" s="16">
        <v>35.630000000000003</v>
      </c>
    </row>
    <row r="62" spans="2:10" x14ac:dyDescent="0.2">
      <c r="B62" s="1" t="s">
        <v>255</v>
      </c>
      <c r="C62" s="13">
        <f t="shared" si="4"/>
        <v>6785.4599999999991</v>
      </c>
      <c r="D62" s="16">
        <v>97.721000000000004</v>
      </c>
      <c r="E62" s="16">
        <v>1232.498</v>
      </c>
      <c r="F62" s="16">
        <v>1239.7380000000001</v>
      </c>
      <c r="G62" s="16">
        <v>668.91</v>
      </c>
      <c r="H62" s="24" t="s">
        <v>357</v>
      </c>
      <c r="I62" s="16">
        <v>599.37599999999998</v>
      </c>
      <c r="J62" s="16">
        <v>103.468</v>
      </c>
    </row>
    <row r="63" spans="2:10" x14ac:dyDescent="0.2">
      <c r="C63" s="9"/>
    </row>
    <row r="64" spans="2:10" x14ac:dyDescent="0.2">
      <c r="B64" s="1" t="s">
        <v>256</v>
      </c>
      <c r="C64" s="13">
        <f t="shared" ref="C64:C70" si="5">SUM(D64:J64,C137:J137)</f>
        <v>8274.0909999999985</v>
      </c>
      <c r="D64" s="16">
        <v>124.387</v>
      </c>
      <c r="E64" s="16">
        <v>1142.867</v>
      </c>
      <c r="F64" s="16">
        <v>1909.155</v>
      </c>
      <c r="G64" s="16">
        <v>822.06600000000003</v>
      </c>
      <c r="H64" s="24" t="s">
        <v>357</v>
      </c>
      <c r="I64" s="16">
        <v>850.97</v>
      </c>
      <c r="J64" s="16">
        <v>257.73099999999999</v>
      </c>
    </row>
    <row r="65" spans="1:10" x14ac:dyDescent="0.2">
      <c r="B65" s="1" t="s">
        <v>257</v>
      </c>
      <c r="C65" s="13">
        <f t="shared" si="5"/>
        <v>2116.616</v>
      </c>
      <c r="D65" s="16">
        <v>76.850999999999999</v>
      </c>
      <c r="E65" s="16">
        <v>564.13099999999997</v>
      </c>
      <c r="F65" s="16">
        <v>375.49099999999999</v>
      </c>
      <c r="G65" s="16">
        <v>326.59300000000002</v>
      </c>
      <c r="H65" s="16">
        <v>0.13</v>
      </c>
      <c r="I65" s="16">
        <v>115.80500000000001</v>
      </c>
      <c r="J65" s="16">
        <v>42.499000000000002</v>
      </c>
    </row>
    <row r="66" spans="1:10" x14ac:dyDescent="0.2">
      <c r="B66" s="1" t="s">
        <v>258</v>
      </c>
      <c r="C66" s="13">
        <f t="shared" si="5"/>
        <v>4387.1949999999997</v>
      </c>
      <c r="D66" s="16">
        <v>73.454999999999998</v>
      </c>
      <c r="E66" s="16">
        <v>884.19100000000003</v>
      </c>
      <c r="F66" s="16">
        <v>791.005</v>
      </c>
      <c r="G66" s="16">
        <v>471.20100000000002</v>
      </c>
      <c r="H66" s="24" t="s">
        <v>357</v>
      </c>
      <c r="I66" s="16">
        <v>604.149</v>
      </c>
      <c r="J66" s="16">
        <v>323.971</v>
      </c>
    </row>
    <row r="67" spans="1:10" x14ac:dyDescent="0.2">
      <c r="B67" s="1" t="s">
        <v>259</v>
      </c>
      <c r="C67" s="13">
        <f t="shared" si="5"/>
        <v>4324.4189999999999</v>
      </c>
      <c r="D67" s="16">
        <v>72.781000000000006</v>
      </c>
      <c r="E67" s="16">
        <v>446.58100000000002</v>
      </c>
      <c r="F67" s="16">
        <v>917.88699999999994</v>
      </c>
      <c r="G67" s="16">
        <v>480.77199999999999</v>
      </c>
      <c r="H67" s="24" t="s">
        <v>357</v>
      </c>
      <c r="I67" s="16">
        <v>647.62400000000002</v>
      </c>
      <c r="J67" s="16">
        <v>56.198999999999998</v>
      </c>
    </row>
    <row r="68" spans="1:10" x14ac:dyDescent="0.2">
      <c r="B68" s="1" t="s">
        <v>260</v>
      </c>
      <c r="C68" s="13">
        <f t="shared" si="5"/>
        <v>3028.1350000000002</v>
      </c>
      <c r="D68" s="16">
        <v>56.252000000000002</v>
      </c>
      <c r="E68" s="16">
        <v>465.54399999999998</v>
      </c>
      <c r="F68" s="16">
        <v>427.44600000000003</v>
      </c>
      <c r="G68" s="16">
        <v>181.25</v>
      </c>
      <c r="H68" s="16">
        <v>2.8000000000000001E-2</v>
      </c>
      <c r="I68" s="16">
        <v>432.911</v>
      </c>
      <c r="J68" s="16">
        <v>139.18799999999999</v>
      </c>
    </row>
    <row r="69" spans="1:10" x14ac:dyDescent="0.2">
      <c r="B69" s="1" t="s">
        <v>261</v>
      </c>
      <c r="C69" s="13">
        <f t="shared" si="5"/>
        <v>6442.2120000000004</v>
      </c>
      <c r="D69" s="16">
        <v>69.426000000000002</v>
      </c>
      <c r="E69" s="16">
        <v>857.50599999999997</v>
      </c>
      <c r="F69" s="16">
        <v>915.28899999999999</v>
      </c>
      <c r="G69" s="16">
        <v>227.90600000000001</v>
      </c>
      <c r="H69" s="16">
        <v>0.28799999999999998</v>
      </c>
      <c r="I69" s="16">
        <v>832.95100000000002</v>
      </c>
      <c r="J69" s="16">
        <v>74.513999999999996</v>
      </c>
    </row>
    <row r="70" spans="1:10" x14ac:dyDescent="0.2">
      <c r="B70" s="1" t="s">
        <v>262</v>
      </c>
      <c r="C70" s="13">
        <f t="shared" si="5"/>
        <v>1808.6230000000003</v>
      </c>
      <c r="D70" s="16">
        <v>40.585000000000001</v>
      </c>
      <c r="E70" s="16">
        <v>182.43600000000001</v>
      </c>
      <c r="F70" s="16">
        <v>264.79599999999999</v>
      </c>
      <c r="G70" s="16">
        <v>67.531999999999996</v>
      </c>
      <c r="H70" s="24" t="s">
        <v>357</v>
      </c>
      <c r="I70" s="16">
        <v>489.654</v>
      </c>
      <c r="J70" s="16">
        <v>46.457000000000001</v>
      </c>
    </row>
    <row r="71" spans="1:10" ht="18" thickBot="1" x14ac:dyDescent="0.25">
      <c r="B71" s="3"/>
      <c r="C71" s="19"/>
      <c r="D71" s="3"/>
      <c r="E71" s="3"/>
      <c r="F71" s="3"/>
      <c r="G71" s="3"/>
      <c r="H71" s="3"/>
      <c r="I71" s="3"/>
      <c r="J71" s="3"/>
    </row>
    <row r="72" spans="1:10" x14ac:dyDescent="0.2">
      <c r="C72" s="41" t="s">
        <v>142</v>
      </c>
    </row>
    <row r="73" spans="1:10" x14ac:dyDescent="0.2">
      <c r="C73" s="22"/>
    </row>
    <row r="74" spans="1:10" x14ac:dyDescent="0.2">
      <c r="A74" s="1"/>
      <c r="C74" s="22"/>
    </row>
    <row r="75" spans="1:10" x14ac:dyDescent="0.2">
      <c r="A75" s="1"/>
      <c r="C75" s="22"/>
    </row>
    <row r="76" spans="1:10" x14ac:dyDescent="0.2">
      <c r="C76" s="22"/>
    </row>
    <row r="77" spans="1:10" x14ac:dyDescent="0.2">
      <c r="C77" s="22"/>
    </row>
    <row r="78" spans="1:10" x14ac:dyDescent="0.2">
      <c r="C78" s="22"/>
    </row>
    <row r="79" spans="1:10" x14ac:dyDescent="0.2">
      <c r="C79" s="22"/>
    </row>
    <row r="80" spans="1:10" x14ac:dyDescent="0.2">
      <c r="C80" s="22"/>
      <c r="D80" s="11" t="s">
        <v>344</v>
      </c>
      <c r="E80" s="10"/>
    </row>
    <row r="81" spans="2:10" x14ac:dyDescent="0.2">
      <c r="C81" s="11" t="s">
        <v>358</v>
      </c>
    </row>
    <row r="82" spans="2:10" ht="18" thickBot="1" x14ac:dyDescent="0.25">
      <c r="B82" s="3"/>
      <c r="C82" s="3"/>
      <c r="D82" s="3"/>
      <c r="E82" s="3"/>
      <c r="F82" s="3"/>
      <c r="G82" s="3"/>
      <c r="H82" s="5" t="s">
        <v>347</v>
      </c>
      <c r="I82" s="3"/>
      <c r="J82" s="22"/>
    </row>
    <row r="83" spans="2:10" x14ac:dyDescent="0.2">
      <c r="C83" s="9"/>
      <c r="D83" s="9"/>
      <c r="E83" s="9"/>
      <c r="F83" s="9"/>
      <c r="G83" s="9"/>
      <c r="H83" s="9"/>
      <c r="I83" s="6" t="s">
        <v>359</v>
      </c>
      <c r="J83" s="22"/>
    </row>
    <row r="84" spans="2:10" x14ac:dyDescent="0.2">
      <c r="B84" s="7"/>
      <c r="C84" s="8" t="s">
        <v>360</v>
      </c>
      <c r="D84" s="8" t="s">
        <v>361</v>
      </c>
      <c r="E84" s="8" t="s">
        <v>362</v>
      </c>
      <c r="F84" s="8" t="s">
        <v>363</v>
      </c>
      <c r="G84" s="8" t="s">
        <v>364</v>
      </c>
      <c r="H84" s="8" t="s">
        <v>365</v>
      </c>
      <c r="I84" s="8" t="s">
        <v>366</v>
      </c>
      <c r="J84" s="22"/>
    </row>
    <row r="85" spans="2:10" x14ac:dyDescent="0.2">
      <c r="C85" s="9"/>
    </row>
    <row r="86" spans="2:10" x14ac:dyDescent="0.2">
      <c r="B86" s="1" t="s">
        <v>119</v>
      </c>
      <c r="C86" s="15">
        <v>69008.312999999995</v>
      </c>
      <c r="D86" s="16">
        <v>16622.134000000002</v>
      </c>
      <c r="E86" s="16">
        <v>47410.245999999999</v>
      </c>
      <c r="F86" s="16">
        <v>2267.241</v>
      </c>
      <c r="G86" s="16">
        <v>61413.258000000002</v>
      </c>
      <c r="H86" s="16">
        <v>150.07</v>
      </c>
      <c r="I86" s="16">
        <v>389.08499999999998</v>
      </c>
    </row>
    <row r="87" spans="2:10" x14ac:dyDescent="0.2">
      <c r="B87" s="42">
        <v>10</v>
      </c>
      <c r="C87" s="12">
        <f t="shared" ref="C87:I87" si="6">SUM(C89:C144)</f>
        <v>78966.866999999984</v>
      </c>
      <c r="D87" s="10">
        <f t="shared" si="6"/>
        <v>18463.581000000009</v>
      </c>
      <c r="E87" s="10">
        <f t="shared" si="6"/>
        <v>46424.906999999992</v>
      </c>
      <c r="F87" s="10">
        <f t="shared" si="6"/>
        <v>5819.7649999999994</v>
      </c>
      <c r="G87" s="10">
        <f t="shared" si="6"/>
        <v>63937.131799999996</v>
      </c>
      <c r="H87" s="10">
        <f t="shared" si="6"/>
        <v>325.96599999999995</v>
      </c>
      <c r="I87" s="10">
        <f t="shared" si="6"/>
        <v>214.124</v>
      </c>
    </row>
    <row r="88" spans="2:10" x14ac:dyDescent="0.2">
      <c r="C88" s="9"/>
    </row>
    <row r="89" spans="2:10" x14ac:dyDescent="0.2">
      <c r="B89" s="1" t="s">
        <v>213</v>
      </c>
      <c r="C89" s="15">
        <v>26825.717000000001</v>
      </c>
      <c r="D89" s="16">
        <v>4527.567</v>
      </c>
      <c r="E89" s="16">
        <v>11605.859</v>
      </c>
      <c r="F89" s="16">
        <v>71.215999999999994</v>
      </c>
      <c r="G89" s="16">
        <v>17992.069800000001</v>
      </c>
      <c r="H89" s="24" t="s">
        <v>357</v>
      </c>
      <c r="I89" s="24" t="s">
        <v>357</v>
      </c>
      <c r="J89" s="16"/>
    </row>
    <row r="90" spans="2:10" x14ac:dyDescent="0.2">
      <c r="B90" s="1" t="s">
        <v>214</v>
      </c>
      <c r="C90" s="15">
        <v>2959.4290000000001</v>
      </c>
      <c r="D90" s="16">
        <v>1794.8910000000001</v>
      </c>
      <c r="E90" s="16">
        <v>1793.229</v>
      </c>
      <c r="F90" s="16">
        <v>101.6</v>
      </c>
      <c r="G90" s="16">
        <v>1551.4570000000001</v>
      </c>
      <c r="H90" s="24" t="s">
        <v>357</v>
      </c>
      <c r="I90" s="24" t="s">
        <v>357</v>
      </c>
      <c r="J90" s="16"/>
    </row>
    <row r="91" spans="2:10" x14ac:dyDescent="0.2">
      <c r="B91" s="1" t="s">
        <v>215</v>
      </c>
      <c r="C91" s="15">
        <v>5884.1329999999998</v>
      </c>
      <c r="D91" s="16">
        <v>560.35599999999999</v>
      </c>
      <c r="E91" s="16">
        <v>1954.385</v>
      </c>
      <c r="F91" s="16">
        <v>313.31799999999998</v>
      </c>
      <c r="G91" s="16">
        <v>2645.0059999999999</v>
      </c>
      <c r="H91" s="24" t="s">
        <v>357</v>
      </c>
      <c r="I91" s="24" t="s">
        <v>357</v>
      </c>
      <c r="J91" s="16"/>
    </row>
    <row r="92" spans="2:10" x14ac:dyDescent="0.2">
      <c r="B92" s="1" t="s">
        <v>216</v>
      </c>
      <c r="C92" s="15">
        <v>1030.018</v>
      </c>
      <c r="D92" s="16">
        <v>736.726</v>
      </c>
      <c r="E92" s="16">
        <v>1232.6790000000001</v>
      </c>
      <c r="F92" s="16">
        <v>223.929</v>
      </c>
      <c r="G92" s="16">
        <v>1832.1189999999999</v>
      </c>
      <c r="H92" s="24" t="s">
        <v>357</v>
      </c>
      <c r="I92" s="24" t="s">
        <v>357</v>
      </c>
      <c r="J92" s="16"/>
    </row>
    <row r="93" spans="2:10" x14ac:dyDescent="0.2">
      <c r="B93" s="1" t="s">
        <v>217</v>
      </c>
      <c r="C93" s="15">
        <v>3550.6550000000002</v>
      </c>
      <c r="D93" s="16">
        <v>490.19400000000002</v>
      </c>
      <c r="E93" s="16">
        <v>1235.98</v>
      </c>
      <c r="F93" s="16">
        <v>100.56399999999999</v>
      </c>
      <c r="G93" s="16">
        <v>2402.9639999999999</v>
      </c>
      <c r="H93" s="24" t="s">
        <v>357</v>
      </c>
      <c r="I93" s="24" t="s">
        <v>357</v>
      </c>
      <c r="J93" s="16"/>
    </row>
    <row r="94" spans="2:10" x14ac:dyDescent="0.2">
      <c r="B94" s="1" t="s">
        <v>218</v>
      </c>
      <c r="C94" s="15">
        <v>6686.9369999999999</v>
      </c>
      <c r="D94" s="16">
        <v>834.87099999999998</v>
      </c>
      <c r="E94" s="16">
        <v>2905.59</v>
      </c>
      <c r="F94" s="16">
        <v>346.62</v>
      </c>
      <c r="G94" s="16">
        <v>4177.2569999999996</v>
      </c>
      <c r="H94" s="24" t="s">
        <v>357</v>
      </c>
      <c r="I94" s="24" t="s">
        <v>357</v>
      </c>
      <c r="J94" s="16"/>
    </row>
    <row r="95" spans="2:10" x14ac:dyDescent="0.2">
      <c r="B95" s="1" t="s">
        <v>219</v>
      </c>
      <c r="C95" s="15">
        <v>2152.547</v>
      </c>
      <c r="D95" s="16">
        <v>655.67</v>
      </c>
      <c r="E95" s="16">
        <v>1000.787</v>
      </c>
      <c r="F95" s="16">
        <v>7.3760000000000003</v>
      </c>
      <c r="G95" s="16">
        <v>1802.721</v>
      </c>
      <c r="H95" s="24" t="s">
        <v>357</v>
      </c>
      <c r="I95" s="24" t="s">
        <v>357</v>
      </c>
      <c r="J95" s="16"/>
    </row>
    <row r="96" spans="2:10" x14ac:dyDescent="0.2">
      <c r="C96" s="15"/>
      <c r="D96" s="16"/>
      <c r="E96" s="16"/>
      <c r="F96" s="16"/>
      <c r="G96" s="16"/>
      <c r="H96" s="16"/>
      <c r="I96" s="16"/>
      <c r="J96" s="16"/>
    </row>
    <row r="97" spans="2:10" x14ac:dyDescent="0.2">
      <c r="B97" s="1" t="s">
        <v>220</v>
      </c>
      <c r="C97" s="15">
        <v>269.45</v>
      </c>
      <c r="D97" s="16">
        <v>352.60199999999998</v>
      </c>
      <c r="E97" s="16">
        <v>954.20899999999995</v>
      </c>
      <c r="F97" s="16">
        <v>215.89099999999999</v>
      </c>
      <c r="G97" s="16">
        <v>913.19899999999996</v>
      </c>
      <c r="H97" s="24" t="s">
        <v>357</v>
      </c>
      <c r="I97" s="24" t="s">
        <v>357</v>
      </c>
      <c r="J97" s="16"/>
    </row>
    <row r="98" spans="2:10" x14ac:dyDescent="0.2">
      <c r="B98" s="1" t="s">
        <v>221</v>
      </c>
      <c r="C98" s="15">
        <v>717.82799999999997</v>
      </c>
      <c r="D98" s="16">
        <v>198.417</v>
      </c>
      <c r="E98" s="16">
        <v>298.36700000000002</v>
      </c>
      <c r="F98" s="16">
        <v>147.37100000000001</v>
      </c>
      <c r="G98" s="16">
        <v>673.81899999999996</v>
      </c>
      <c r="H98" s="24" t="s">
        <v>357</v>
      </c>
      <c r="I98" s="24" t="s">
        <v>357</v>
      </c>
      <c r="J98" s="16"/>
    </row>
    <row r="99" spans="2:10" x14ac:dyDescent="0.2">
      <c r="B99" s="1" t="s">
        <v>222</v>
      </c>
      <c r="C99" s="15">
        <v>471.548</v>
      </c>
      <c r="D99" s="16">
        <v>137.137</v>
      </c>
      <c r="E99" s="16">
        <v>324.70600000000002</v>
      </c>
      <c r="F99" s="16">
        <v>145.81399999999999</v>
      </c>
      <c r="G99" s="16">
        <v>583.62300000000005</v>
      </c>
      <c r="H99" s="24" t="s">
        <v>357</v>
      </c>
      <c r="I99" s="24" t="s">
        <v>357</v>
      </c>
      <c r="J99" s="16"/>
    </row>
    <row r="100" spans="2:10" x14ac:dyDescent="0.2">
      <c r="B100" s="1" t="s">
        <v>223</v>
      </c>
      <c r="C100" s="15">
        <v>486.36599999999999</v>
      </c>
      <c r="D100" s="16">
        <v>197.02699999999999</v>
      </c>
      <c r="E100" s="16">
        <v>498.18900000000002</v>
      </c>
      <c r="F100" s="16">
        <v>6.1109999999999998</v>
      </c>
      <c r="G100" s="16">
        <v>692.43700000000001</v>
      </c>
      <c r="H100" s="24" t="s">
        <v>357</v>
      </c>
      <c r="I100" s="24" t="s">
        <v>357</v>
      </c>
      <c r="J100" s="16"/>
    </row>
    <row r="101" spans="2:10" x14ac:dyDescent="0.2">
      <c r="B101" s="1" t="s">
        <v>224</v>
      </c>
      <c r="C101" s="15">
        <v>714.07399999999996</v>
      </c>
      <c r="D101" s="16">
        <v>265.89600000000002</v>
      </c>
      <c r="E101" s="16">
        <v>591.83799999999997</v>
      </c>
      <c r="F101" s="16">
        <v>57.56</v>
      </c>
      <c r="G101" s="16">
        <v>841.46</v>
      </c>
      <c r="H101" s="24" t="s">
        <v>357</v>
      </c>
      <c r="I101" s="24" t="s">
        <v>357</v>
      </c>
      <c r="J101" s="16"/>
    </row>
    <row r="102" spans="2:10" x14ac:dyDescent="0.2">
      <c r="B102" s="1" t="s">
        <v>225</v>
      </c>
      <c r="C102" s="15">
        <v>474.39400000000001</v>
      </c>
      <c r="D102" s="16">
        <v>282.64600000000002</v>
      </c>
      <c r="E102" s="16">
        <v>283.625</v>
      </c>
      <c r="F102" s="16">
        <v>13.936999999999999</v>
      </c>
      <c r="G102" s="16">
        <v>805.68899999999996</v>
      </c>
      <c r="H102" s="24" t="s">
        <v>357</v>
      </c>
      <c r="I102" s="24" t="s">
        <v>357</v>
      </c>
      <c r="J102" s="16"/>
    </row>
    <row r="103" spans="2:10" x14ac:dyDescent="0.2">
      <c r="B103" s="1" t="s">
        <v>226</v>
      </c>
      <c r="C103" s="15">
        <v>262.87700000000001</v>
      </c>
      <c r="D103" s="16">
        <v>173.501</v>
      </c>
      <c r="E103" s="16">
        <v>347.36799999999999</v>
      </c>
      <c r="F103" s="16">
        <v>100.733</v>
      </c>
      <c r="G103" s="16">
        <v>464.53500000000003</v>
      </c>
      <c r="H103" s="24" t="s">
        <v>357</v>
      </c>
      <c r="I103" s="24" t="s">
        <v>357</v>
      </c>
      <c r="J103" s="16"/>
    </row>
    <row r="104" spans="2:10" x14ac:dyDescent="0.2">
      <c r="B104" s="1" t="s">
        <v>227</v>
      </c>
      <c r="C104" s="15">
        <v>380.38200000000001</v>
      </c>
      <c r="D104" s="16">
        <v>659.71799999999996</v>
      </c>
      <c r="E104" s="16">
        <v>775.62599999999998</v>
      </c>
      <c r="F104" s="16">
        <v>14.295</v>
      </c>
      <c r="G104" s="16">
        <v>1013.337</v>
      </c>
      <c r="H104" s="24" t="s">
        <v>357</v>
      </c>
      <c r="I104" s="24" t="s">
        <v>357</v>
      </c>
      <c r="J104" s="16"/>
    </row>
    <row r="105" spans="2:10" x14ac:dyDescent="0.2">
      <c r="B105" s="1" t="s">
        <v>228</v>
      </c>
      <c r="C105" s="15">
        <v>1298.645</v>
      </c>
      <c r="D105" s="16">
        <v>447.76900000000001</v>
      </c>
      <c r="E105" s="16">
        <v>1613.5509999999999</v>
      </c>
      <c r="F105" s="16">
        <v>4.359</v>
      </c>
      <c r="G105" s="16">
        <v>1033.0229999999999</v>
      </c>
      <c r="H105" s="24" t="s">
        <v>357</v>
      </c>
      <c r="I105" s="24" t="s">
        <v>357</v>
      </c>
      <c r="J105" s="16"/>
    </row>
    <row r="106" spans="2:10" x14ac:dyDescent="0.2">
      <c r="C106" s="9"/>
    </row>
    <row r="107" spans="2:10" x14ac:dyDescent="0.2">
      <c r="B107" s="1" t="s">
        <v>229</v>
      </c>
      <c r="C107" s="15">
        <v>2399.4720000000002</v>
      </c>
      <c r="D107" s="16">
        <v>305.23500000000001</v>
      </c>
      <c r="E107" s="16">
        <v>1579.981</v>
      </c>
      <c r="F107" s="16">
        <v>225.36799999999999</v>
      </c>
      <c r="G107" s="16">
        <v>1185.0229999999999</v>
      </c>
      <c r="H107" s="24" t="s">
        <v>357</v>
      </c>
      <c r="I107" s="24" t="s">
        <v>357</v>
      </c>
      <c r="J107" s="16"/>
    </row>
    <row r="108" spans="2:10" x14ac:dyDescent="0.2">
      <c r="B108" s="1" t="s">
        <v>230</v>
      </c>
      <c r="C108" s="15">
        <v>1483.894</v>
      </c>
      <c r="D108" s="16">
        <v>233.55099999999999</v>
      </c>
      <c r="E108" s="16">
        <v>586.57299999999998</v>
      </c>
      <c r="F108" s="16">
        <v>94.992999999999995</v>
      </c>
      <c r="G108" s="16">
        <v>1116.3589999999999</v>
      </c>
      <c r="H108" s="24" t="s">
        <v>357</v>
      </c>
      <c r="I108" s="24" t="s">
        <v>357</v>
      </c>
      <c r="J108" s="16"/>
    </row>
    <row r="109" spans="2:10" x14ac:dyDescent="0.2">
      <c r="B109" s="1" t="s">
        <v>231</v>
      </c>
      <c r="C109" s="15">
        <v>580.99900000000002</v>
      </c>
      <c r="D109" s="16">
        <v>158.1</v>
      </c>
      <c r="E109" s="16">
        <v>552.73599999999999</v>
      </c>
      <c r="F109" s="16">
        <v>46.838999999999999</v>
      </c>
      <c r="G109" s="16">
        <v>358.84500000000003</v>
      </c>
      <c r="H109" s="24" t="s">
        <v>357</v>
      </c>
      <c r="I109" s="24" t="s">
        <v>357</v>
      </c>
      <c r="J109" s="16"/>
    </row>
    <row r="110" spans="2:10" x14ac:dyDescent="0.2">
      <c r="B110" s="1" t="s">
        <v>232</v>
      </c>
      <c r="C110" s="15">
        <v>761.81600000000003</v>
      </c>
      <c r="D110" s="16">
        <v>335.488</v>
      </c>
      <c r="E110" s="16">
        <v>381.24799999999999</v>
      </c>
      <c r="F110" s="16">
        <v>91.286000000000001</v>
      </c>
      <c r="G110" s="16">
        <v>607.59199999999998</v>
      </c>
      <c r="H110" s="24" t="s">
        <v>357</v>
      </c>
      <c r="I110" s="24" t="s">
        <v>357</v>
      </c>
      <c r="J110" s="16"/>
    </row>
    <row r="111" spans="2:10" x14ac:dyDescent="0.2">
      <c r="B111" s="1" t="s">
        <v>233</v>
      </c>
      <c r="C111" s="15">
        <v>201.322</v>
      </c>
      <c r="D111" s="16">
        <v>17.684000000000001</v>
      </c>
      <c r="E111" s="16">
        <v>79.730999999999995</v>
      </c>
      <c r="F111" s="16">
        <v>8.2390000000000008</v>
      </c>
      <c r="G111" s="16">
        <v>371.702</v>
      </c>
      <c r="H111" s="24" t="s">
        <v>357</v>
      </c>
      <c r="I111" s="24" t="s">
        <v>357</v>
      </c>
      <c r="J111" s="16"/>
    </row>
    <row r="112" spans="2:10" x14ac:dyDescent="0.2">
      <c r="C112" s="9"/>
    </row>
    <row r="113" spans="2:10" x14ac:dyDescent="0.2">
      <c r="B113" s="1" t="s">
        <v>234</v>
      </c>
      <c r="C113" s="15">
        <v>514.04499999999996</v>
      </c>
      <c r="D113" s="16">
        <v>186.22499999999999</v>
      </c>
      <c r="E113" s="16">
        <v>771.06500000000005</v>
      </c>
      <c r="F113" s="16">
        <v>149.67699999999999</v>
      </c>
      <c r="G113" s="16">
        <v>1695.394</v>
      </c>
      <c r="H113" s="24" t="s">
        <v>357</v>
      </c>
      <c r="I113" s="16">
        <v>214.124</v>
      </c>
      <c r="J113" s="16"/>
    </row>
    <row r="114" spans="2:10" x14ac:dyDescent="0.2">
      <c r="B114" s="1" t="s">
        <v>235</v>
      </c>
      <c r="C114" s="15">
        <v>631.625</v>
      </c>
      <c r="D114" s="16">
        <v>114.988</v>
      </c>
      <c r="E114" s="16">
        <v>699.78700000000003</v>
      </c>
      <c r="F114" s="16">
        <v>92.048000000000002</v>
      </c>
      <c r="G114" s="16">
        <v>1041.652</v>
      </c>
      <c r="H114" s="24" t="s">
        <v>357</v>
      </c>
      <c r="I114" s="24" t="s">
        <v>357</v>
      </c>
      <c r="J114" s="16"/>
    </row>
    <row r="115" spans="2:10" x14ac:dyDescent="0.2">
      <c r="B115" s="1" t="s">
        <v>236</v>
      </c>
      <c r="C115" s="15">
        <v>919.01499999999999</v>
      </c>
      <c r="D115" s="16">
        <v>217.05500000000001</v>
      </c>
      <c r="E115" s="16">
        <v>885.86300000000006</v>
      </c>
      <c r="F115" s="16">
        <v>83.769000000000005</v>
      </c>
      <c r="G115" s="16">
        <v>1184.123</v>
      </c>
      <c r="H115" s="24" t="s">
        <v>357</v>
      </c>
      <c r="I115" s="24" t="s">
        <v>357</v>
      </c>
      <c r="J115" s="16"/>
    </row>
    <row r="116" spans="2:10" x14ac:dyDescent="0.2">
      <c r="B116" s="1" t="s">
        <v>237</v>
      </c>
      <c r="C116" s="15">
        <v>1116.4000000000001</v>
      </c>
      <c r="D116" s="16">
        <v>275.52999999999997</v>
      </c>
      <c r="E116" s="16">
        <v>940.96100000000001</v>
      </c>
      <c r="F116" s="16">
        <v>432.74200000000002</v>
      </c>
      <c r="G116" s="16">
        <v>842.74599999999998</v>
      </c>
      <c r="H116" s="24" t="s">
        <v>357</v>
      </c>
      <c r="I116" s="24" t="s">
        <v>357</v>
      </c>
      <c r="J116" s="16"/>
    </row>
    <row r="117" spans="2:10" x14ac:dyDescent="0.2">
      <c r="B117" s="1" t="s">
        <v>238</v>
      </c>
      <c r="C117" s="15">
        <v>884.89200000000005</v>
      </c>
      <c r="D117" s="16">
        <v>236.39699999999999</v>
      </c>
      <c r="E117" s="16">
        <v>393.22699999999998</v>
      </c>
      <c r="F117" s="16">
        <v>312.49599999999998</v>
      </c>
      <c r="G117" s="16">
        <v>1384.1690000000001</v>
      </c>
      <c r="H117" s="24" t="s">
        <v>357</v>
      </c>
      <c r="I117" s="24" t="s">
        <v>357</v>
      </c>
      <c r="J117" s="16"/>
    </row>
    <row r="118" spans="2:10" x14ac:dyDescent="0.2">
      <c r="B118" s="1" t="s">
        <v>239</v>
      </c>
      <c r="C118" s="15">
        <v>540.05399999999997</v>
      </c>
      <c r="D118" s="16">
        <v>129.256</v>
      </c>
      <c r="E118" s="16">
        <v>513.07399999999996</v>
      </c>
      <c r="F118" s="24" t="s">
        <v>357</v>
      </c>
      <c r="G118" s="16">
        <v>282.01400000000001</v>
      </c>
      <c r="H118" s="24" t="s">
        <v>357</v>
      </c>
      <c r="I118" s="24" t="s">
        <v>357</v>
      </c>
      <c r="J118" s="16"/>
    </row>
    <row r="119" spans="2:10" x14ac:dyDescent="0.2">
      <c r="B119" s="1" t="s">
        <v>240</v>
      </c>
      <c r="C119" s="15">
        <v>605.82899999999995</v>
      </c>
      <c r="D119" s="16">
        <v>109.19</v>
      </c>
      <c r="E119" s="16">
        <v>256.04000000000002</v>
      </c>
      <c r="F119" s="16">
        <v>140.863</v>
      </c>
      <c r="G119" s="16">
        <v>341.72500000000002</v>
      </c>
      <c r="H119" s="24" t="s">
        <v>357</v>
      </c>
      <c r="I119" s="24" t="s">
        <v>357</v>
      </c>
      <c r="J119" s="16"/>
    </row>
    <row r="120" spans="2:10" x14ac:dyDescent="0.2">
      <c r="B120" s="1" t="s">
        <v>241</v>
      </c>
      <c r="C120" s="15">
        <v>323.81200000000001</v>
      </c>
      <c r="D120" s="16">
        <v>126.151</v>
      </c>
      <c r="E120" s="16">
        <v>332.75</v>
      </c>
      <c r="F120" s="16">
        <v>438.07799999999997</v>
      </c>
      <c r="G120" s="16">
        <v>620.07100000000003</v>
      </c>
      <c r="H120" s="24" t="s">
        <v>357</v>
      </c>
      <c r="I120" s="24" t="s">
        <v>357</v>
      </c>
      <c r="J120" s="16"/>
    </row>
    <row r="121" spans="2:10" x14ac:dyDescent="0.2">
      <c r="B121" s="1" t="s">
        <v>242</v>
      </c>
      <c r="C121" s="15">
        <v>748.24300000000005</v>
      </c>
      <c r="D121" s="16">
        <v>120.732</v>
      </c>
      <c r="E121" s="16">
        <v>320.625</v>
      </c>
      <c r="F121" s="16">
        <v>65.263999999999996</v>
      </c>
      <c r="G121" s="16">
        <v>687.91700000000003</v>
      </c>
      <c r="H121" s="24" t="s">
        <v>357</v>
      </c>
      <c r="I121" s="24" t="s">
        <v>357</v>
      </c>
      <c r="J121" s="16"/>
    </row>
    <row r="122" spans="2:10" x14ac:dyDescent="0.2">
      <c r="B122" s="1" t="s">
        <v>243</v>
      </c>
      <c r="C122" s="15">
        <v>642.11800000000005</v>
      </c>
      <c r="D122" s="16">
        <v>66.424000000000007</v>
      </c>
      <c r="E122" s="16">
        <v>341.47800000000001</v>
      </c>
      <c r="F122" s="16">
        <v>29.25</v>
      </c>
      <c r="G122" s="16">
        <v>429.46800000000002</v>
      </c>
      <c r="H122" s="24" t="s">
        <v>357</v>
      </c>
      <c r="I122" s="24" t="s">
        <v>357</v>
      </c>
      <c r="J122" s="16"/>
    </row>
    <row r="123" spans="2:10" x14ac:dyDescent="0.2">
      <c r="B123" s="1" t="s">
        <v>244</v>
      </c>
      <c r="C123" s="15">
        <v>620.596</v>
      </c>
      <c r="D123" s="16">
        <v>71.164000000000001</v>
      </c>
      <c r="E123" s="16">
        <v>136.399</v>
      </c>
      <c r="F123" s="16">
        <v>65.804000000000002</v>
      </c>
      <c r="G123" s="16">
        <v>755.17100000000005</v>
      </c>
      <c r="H123" s="24" t="s">
        <v>357</v>
      </c>
      <c r="I123" s="24" t="s">
        <v>357</v>
      </c>
      <c r="J123" s="16"/>
    </row>
    <row r="124" spans="2:10" x14ac:dyDescent="0.2">
      <c r="B124" s="1" t="s">
        <v>245</v>
      </c>
      <c r="C124" s="15">
        <v>1057.6890000000001</v>
      </c>
      <c r="D124" s="16">
        <v>119.422</v>
      </c>
      <c r="E124" s="16">
        <v>471.935</v>
      </c>
      <c r="F124" s="16">
        <v>30.884</v>
      </c>
      <c r="G124" s="16">
        <v>749.03899999999999</v>
      </c>
      <c r="H124" s="24" t="s">
        <v>357</v>
      </c>
      <c r="I124" s="24" t="s">
        <v>357</v>
      </c>
      <c r="J124" s="16"/>
    </row>
    <row r="125" spans="2:10" x14ac:dyDescent="0.2">
      <c r="B125" s="1" t="s">
        <v>246</v>
      </c>
      <c r="C125" s="15">
        <v>622.57399999999996</v>
      </c>
      <c r="D125" s="16">
        <v>116.238</v>
      </c>
      <c r="E125" s="16">
        <v>1238.596</v>
      </c>
      <c r="F125" s="16">
        <v>221.238</v>
      </c>
      <c r="G125" s="16">
        <v>536.53099999999995</v>
      </c>
      <c r="H125" s="24" t="s">
        <v>357</v>
      </c>
      <c r="I125" s="24" t="s">
        <v>357</v>
      </c>
      <c r="J125" s="16"/>
    </row>
    <row r="126" spans="2:10" x14ac:dyDescent="0.2">
      <c r="B126" s="1" t="s">
        <v>247</v>
      </c>
      <c r="C126" s="15">
        <v>973.36500000000001</v>
      </c>
      <c r="D126" s="16">
        <v>136.95099999999999</v>
      </c>
      <c r="E126" s="16">
        <v>285.08600000000001</v>
      </c>
      <c r="F126" s="16">
        <v>248.63300000000001</v>
      </c>
      <c r="G126" s="16">
        <v>802.57100000000003</v>
      </c>
      <c r="H126" s="24" t="s">
        <v>357</v>
      </c>
      <c r="I126" s="24" t="s">
        <v>357</v>
      </c>
      <c r="J126" s="16"/>
    </row>
    <row r="127" spans="2:10" x14ac:dyDescent="0.2">
      <c r="B127" s="1" t="s">
        <v>248</v>
      </c>
      <c r="C127" s="15">
        <v>1100.896</v>
      </c>
      <c r="D127" s="16">
        <v>189.12299999999999</v>
      </c>
      <c r="E127" s="16">
        <v>1695.498</v>
      </c>
      <c r="F127" s="16">
        <v>45.518999999999998</v>
      </c>
      <c r="G127" s="16">
        <v>941.19899999999996</v>
      </c>
      <c r="H127" s="16">
        <v>282.45299999999997</v>
      </c>
      <c r="I127" s="24" t="s">
        <v>357</v>
      </c>
      <c r="J127" s="16"/>
    </row>
    <row r="128" spans="2:10" x14ac:dyDescent="0.2">
      <c r="C128" s="9"/>
    </row>
    <row r="129" spans="2:10" x14ac:dyDescent="0.2">
      <c r="B129" s="1" t="s">
        <v>249</v>
      </c>
      <c r="C129" s="15">
        <v>978.95699999999999</v>
      </c>
      <c r="D129" s="16">
        <v>408.608</v>
      </c>
      <c r="E129" s="16">
        <v>516.94000000000005</v>
      </c>
      <c r="F129" s="16">
        <v>83.147000000000006</v>
      </c>
      <c r="G129" s="16">
        <v>869.45799999999997</v>
      </c>
      <c r="H129" s="16">
        <v>1.0609999999999999</v>
      </c>
      <c r="I129" s="24" t="s">
        <v>357</v>
      </c>
      <c r="J129" s="16"/>
    </row>
    <row r="130" spans="2:10" x14ac:dyDescent="0.2">
      <c r="B130" s="1" t="s">
        <v>250</v>
      </c>
      <c r="C130" s="15">
        <v>1083.319</v>
      </c>
      <c r="D130" s="16">
        <v>90.287000000000006</v>
      </c>
      <c r="E130" s="16">
        <v>301.50400000000002</v>
      </c>
      <c r="F130" s="16">
        <v>99.914000000000001</v>
      </c>
      <c r="G130" s="16">
        <v>463.52199999999999</v>
      </c>
      <c r="H130" s="16">
        <v>4.3819999999999997</v>
      </c>
      <c r="I130" s="24" t="s">
        <v>357</v>
      </c>
      <c r="J130" s="16"/>
    </row>
    <row r="131" spans="2:10" x14ac:dyDescent="0.2">
      <c r="B131" s="1" t="s">
        <v>251</v>
      </c>
      <c r="C131" s="15">
        <v>193.523</v>
      </c>
      <c r="D131" s="16">
        <v>39.703000000000003</v>
      </c>
      <c r="E131" s="16">
        <v>246.89599999999999</v>
      </c>
      <c r="F131" s="16">
        <v>37.509</v>
      </c>
      <c r="G131" s="16">
        <v>380.04399999999998</v>
      </c>
      <c r="H131" s="24" t="s">
        <v>357</v>
      </c>
      <c r="I131" s="24" t="s">
        <v>357</v>
      </c>
      <c r="J131" s="16"/>
    </row>
    <row r="132" spans="2:10" x14ac:dyDescent="0.2">
      <c r="B132" s="1" t="s">
        <v>252</v>
      </c>
      <c r="C132" s="15">
        <v>788.13400000000001</v>
      </c>
      <c r="D132" s="16">
        <v>237.679</v>
      </c>
      <c r="E132" s="16">
        <v>623.98299999999995</v>
      </c>
      <c r="F132" s="16">
        <v>186.196</v>
      </c>
      <c r="G132" s="16">
        <v>1061.7840000000001</v>
      </c>
      <c r="H132" s="24" t="s">
        <v>357</v>
      </c>
      <c r="I132" s="24" t="s">
        <v>357</v>
      </c>
      <c r="J132" s="16"/>
    </row>
    <row r="133" spans="2:10" x14ac:dyDescent="0.2">
      <c r="B133" s="1" t="s">
        <v>253</v>
      </c>
      <c r="C133" s="15">
        <v>484.04</v>
      </c>
      <c r="D133" s="16">
        <v>177.58799999999999</v>
      </c>
      <c r="E133" s="16">
        <v>420.14</v>
      </c>
      <c r="F133" s="16">
        <v>207.554</v>
      </c>
      <c r="G133" s="16">
        <v>619.43200000000002</v>
      </c>
      <c r="H133" s="16">
        <v>25.56</v>
      </c>
      <c r="I133" s="24" t="s">
        <v>357</v>
      </c>
      <c r="J133" s="16"/>
    </row>
    <row r="134" spans="2:10" x14ac:dyDescent="0.2">
      <c r="B134" s="1" t="s">
        <v>254</v>
      </c>
      <c r="C134" s="15">
        <v>334.00099999999998</v>
      </c>
      <c r="D134" s="16">
        <v>214.238</v>
      </c>
      <c r="E134" s="16">
        <v>384.57799999999997</v>
      </c>
      <c r="F134" s="16">
        <v>97.164000000000001</v>
      </c>
      <c r="G134" s="16">
        <v>516.43100000000004</v>
      </c>
      <c r="H134" s="24" t="s">
        <v>357</v>
      </c>
      <c r="I134" s="24" t="s">
        <v>357</v>
      </c>
      <c r="J134" s="16"/>
    </row>
    <row r="135" spans="2:10" x14ac:dyDescent="0.2">
      <c r="B135" s="1" t="s">
        <v>255</v>
      </c>
      <c r="C135" s="15">
        <v>527.32500000000005</v>
      </c>
      <c r="D135" s="16">
        <v>325.77199999999999</v>
      </c>
      <c r="E135" s="16">
        <v>997.76099999999997</v>
      </c>
      <c r="F135" s="16">
        <v>13.199</v>
      </c>
      <c r="G135" s="16">
        <v>979.69200000000001</v>
      </c>
      <c r="H135" s="24" t="s">
        <v>357</v>
      </c>
      <c r="I135" s="24" t="s">
        <v>357</v>
      </c>
      <c r="J135" s="16"/>
    </row>
    <row r="136" spans="2:10" x14ac:dyDescent="0.2">
      <c r="C136" s="9"/>
    </row>
    <row r="137" spans="2:10" x14ac:dyDescent="0.2">
      <c r="B137" s="1" t="s">
        <v>256</v>
      </c>
      <c r="C137" s="15">
        <v>945.30600000000004</v>
      </c>
      <c r="D137" s="16">
        <v>559.86599999999999</v>
      </c>
      <c r="E137" s="16">
        <v>480.57900000000001</v>
      </c>
      <c r="F137" s="16">
        <v>61.48</v>
      </c>
      <c r="G137" s="16">
        <v>1119.684</v>
      </c>
      <c r="H137" s="24" t="s">
        <v>357</v>
      </c>
      <c r="I137" s="24" t="s">
        <v>357</v>
      </c>
      <c r="J137" s="16"/>
    </row>
    <row r="138" spans="2:10" x14ac:dyDescent="0.2">
      <c r="B138" s="1" t="s">
        <v>257</v>
      </c>
      <c r="C138" s="15">
        <v>269.86500000000001</v>
      </c>
      <c r="D138" s="16">
        <v>61.753</v>
      </c>
      <c r="E138" s="16">
        <v>176.136</v>
      </c>
      <c r="F138" s="16">
        <v>1.5880000000000001</v>
      </c>
      <c r="G138" s="16">
        <v>105.774</v>
      </c>
      <c r="H138" s="24" t="s">
        <v>357</v>
      </c>
      <c r="I138" s="24" t="s">
        <v>357</v>
      </c>
      <c r="J138" s="16"/>
    </row>
    <row r="139" spans="2:10" x14ac:dyDescent="0.2">
      <c r="B139" s="1" t="s">
        <v>258</v>
      </c>
      <c r="C139" s="15">
        <v>167.59399999999999</v>
      </c>
      <c r="D139" s="16">
        <v>228.33600000000001</v>
      </c>
      <c r="E139" s="16">
        <v>272.08999999999997</v>
      </c>
      <c r="F139" s="16">
        <v>92.415000000000006</v>
      </c>
      <c r="G139" s="16">
        <v>478.78800000000001</v>
      </c>
      <c r="H139" s="24" t="s">
        <v>357</v>
      </c>
      <c r="I139" s="24" t="s">
        <v>357</v>
      </c>
      <c r="J139" s="16"/>
    </row>
    <row r="140" spans="2:10" x14ac:dyDescent="0.2">
      <c r="B140" s="1" t="s">
        <v>259</v>
      </c>
      <c r="C140" s="15">
        <v>608.87599999999998</v>
      </c>
      <c r="D140" s="16">
        <v>169.56100000000001</v>
      </c>
      <c r="E140" s="16">
        <v>234.27600000000001</v>
      </c>
      <c r="F140" s="16">
        <v>52.624000000000002</v>
      </c>
      <c r="G140" s="16">
        <v>637.23800000000006</v>
      </c>
      <c r="H140" s="24" t="s">
        <v>357</v>
      </c>
      <c r="I140" s="24" t="s">
        <v>357</v>
      </c>
      <c r="J140" s="16"/>
    </row>
    <row r="141" spans="2:10" x14ac:dyDescent="0.2">
      <c r="B141" s="1" t="s">
        <v>260</v>
      </c>
      <c r="C141" s="15">
        <v>521.56299999999999</v>
      </c>
      <c r="D141" s="16">
        <v>54.332999999999998</v>
      </c>
      <c r="E141" s="16">
        <v>150.649</v>
      </c>
      <c r="F141" s="16">
        <v>109.89</v>
      </c>
      <c r="G141" s="16">
        <v>489.08100000000002</v>
      </c>
      <c r="H141" s="24" t="s">
        <v>357</v>
      </c>
      <c r="I141" s="24" t="s">
        <v>357</v>
      </c>
      <c r="J141" s="16"/>
    </row>
    <row r="142" spans="2:10" x14ac:dyDescent="0.2">
      <c r="B142" s="1" t="s">
        <v>261</v>
      </c>
      <c r="C142" s="15">
        <v>892.55700000000002</v>
      </c>
      <c r="D142" s="16">
        <v>294.774</v>
      </c>
      <c r="E142" s="16">
        <v>1671.5229999999999</v>
      </c>
      <c r="F142" s="16">
        <v>44.13</v>
      </c>
      <c r="G142" s="16">
        <v>561.34799999999996</v>
      </c>
      <c r="H142" s="24" t="s">
        <v>357</v>
      </c>
      <c r="I142" s="24" t="s">
        <v>357</v>
      </c>
      <c r="J142" s="16"/>
    </row>
    <row r="143" spans="2:10" x14ac:dyDescent="0.2">
      <c r="B143" s="1" t="s">
        <v>262</v>
      </c>
      <c r="C143" s="15">
        <v>278.15100000000001</v>
      </c>
      <c r="D143" s="16">
        <v>21.190999999999999</v>
      </c>
      <c r="E143" s="16">
        <v>69.210999999999999</v>
      </c>
      <c r="F143" s="16">
        <v>39.271000000000001</v>
      </c>
      <c r="G143" s="16">
        <v>296.82900000000001</v>
      </c>
      <c r="H143" s="16">
        <v>12.51</v>
      </c>
      <c r="I143" s="24" t="s">
        <v>357</v>
      </c>
      <c r="J143" s="16"/>
    </row>
    <row r="144" spans="2:10" ht="18" thickBot="1" x14ac:dyDescent="0.25">
      <c r="B144" s="3"/>
      <c r="C144" s="19"/>
      <c r="D144" s="3"/>
      <c r="E144" s="3"/>
      <c r="F144" s="3"/>
      <c r="G144" s="3"/>
      <c r="H144" s="3"/>
      <c r="I144" s="3"/>
      <c r="J144" s="22"/>
    </row>
    <row r="145" spans="1:3" x14ac:dyDescent="0.2">
      <c r="C145" s="1" t="s">
        <v>142</v>
      </c>
    </row>
    <row r="146" spans="1:3" x14ac:dyDescent="0.2">
      <c r="A146" s="1"/>
      <c r="C146" s="10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2" manualBreakCount="2">
    <brk id="73" max="16383" man="1"/>
    <brk id="14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8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3.375" style="2" customWidth="1"/>
    <col min="5" max="5" width="17.125" style="2" customWidth="1"/>
    <col min="6" max="6" width="14.625" style="2" customWidth="1"/>
    <col min="7" max="256" width="13.375" style="2"/>
    <col min="257" max="257" width="13.375" style="2" customWidth="1"/>
    <col min="258" max="258" width="2.125" style="2" customWidth="1"/>
    <col min="259" max="260" width="3.375" style="2" customWidth="1"/>
    <col min="261" max="261" width="17.125" style="2" customWidth="1"/>
    <col min="262" max="262" width="14.625" style="2" customWidth="1"/>
    <col min="263" max="512" width="13.375" style="2"/>
    <col min="513" max="513" width="13.375" style="2" customWidth="1"/>
    <col min="514" max="514" width="2.125" style="2" customWidth="1"/>
    <col min="515" max="516" width="3.375" style="2" customWidth="1"/>
    <col min="517" max="517" width="17.125" style="2" customWidth="1"/>
    <col min="518" max="518" width="14.625" style="2" customWidth="1"/>
    <col min="519" max="768" width="13.375" style="2"/>
    <col min="769" max="769" width="13.375" style="2" customWidth="1"/>
    <col min="770" max="770" width="2.125" style="2" customWidth="1"/>
    <col min="771" max="772" width="3.375" style="2" customWidth="1"/>
    <col min="773" max="773" width="17.125" style="2" customWidth="1"/>
    <col min="774" max="774" width="14.625" style="2" customWidth="1"/>
    <col min="775" max="1024" width="13.375" style="2"/>
    <col min="1025" max="1025" width="13.375" style="2" customWidth="1"/>
    <col min="1026" max="1026" width="2.125" style="2" customWidth="1"/>
    <col min="1027" max="1028" width="3.375" style="2" customWidth="1"/>
    <col min="1029" max="1029" width="17.125" style="2" customWidth="1"/>
    <col min="1030" max="1030" width="14.625" style="2" customWidth="1"/>
    <col min="1031" max="1280" width="13.375" style="2"/>
    <col min="1281" max="1281" width="13.375" style="2" customWidth="1"/>
    <col min="1282" max="1282" width="2.125" style="2" customWidth="1"/>
    <col min="1283" max="1284" width="3.375" style="2" customWidth="1"/>
    <col min="1285" max="1285" width="17.125" style="2" customWidth="1"/>
    <col min="1286" max="1286" width="14.625" style="2" customWidth="1"/>
    <col min="1287" max="1536" width="13.375" style="2"/>
    <col min="1537" max="1537" width="13.375" style="2" customWidth="1"/>
    <col min="1538" max="1538" width="2.125" style="2" customWidth="1"/>
    <col min="1539" max="1540" width="3.375" style="2" customWidth="1"/>
    <col min="1541" max="1541" width="17.125" style="2" customWidth="1"/>
    <col min="1542" max="1542" width="14.625" style="2" customWidth="1"/>
    <col min="1543" max="1792" width="13.375" style="2"/>
    <col min="1793" max="1793" width="13.375" style="2" customWidth="1"/>
    <col min="1794" max="1794" width="2.125" style="2" customWidth="1"/>
    <col min="1795" max="1796" width="3.375" style="2" customWidth="1"/>
    <col min="1797" max="1797" width="17.125" style="2" customWidth="1"/>
    <col min="1798" max="1798" width="14.625" style="2" customWidth="1"/>
    <col min="1799" max="2048" width="13.375" style="2"/>
    <col min="2049" max="2049" width="13.375" style="2" customWidth="1"/>
    <col min="2050" max="2050" width="2.125" style="2" customWidth="1"/>
    <col min="2051" max="2052" width="3.375" style="2" customWidth="1"/>
    <col min="2053" max="2053" width="17.125" style="2" customWidth="1"/>
    <col min="2054" max="2054" width="14.625" style="2" customWidth="1"/>
    <col min="2055" max="2304" width="13.375" style="2"/>
    <col min="2305" max="2305" width="13.375" style="2" customWidth="1"/>
    <col min="2306" max="2306" width="2.125" style="2" customWidth="1"/>
    <col min="2307" max="2308" width="3.375" style="2" customWidth="1"/>
    <col min="2309" max="2309" width="17.125" style="2" customWidth="1"/>
    <col min="2310" max="2310" width="14.625" style="2" customWidth="1"/>
    <col min="2311" max="2560" width="13.375" style="2"/>
    <col min="2561" max="2561" width="13.375" style="2" customWidth="1"/>
    <col min="2562" max="2562" width="2.125" style="2" customWidth="1"/>
    <col min="2563" max="2564" width="3.375" style="2" customWidth="1"/>
    <col min="2565" max="2565" width="17.125" style="2" customWidth="1"/>
    <col min="2566" max="2566" width="14.625" style="2" customWidth="1"/>
    <col min="2567" max="2816" width="13.375" style="2"/>
    <col min="2817" max="2817" width="13.375" style="2" customWidth="1"/>
    <col min="2818" max="2818" width="2.125" style="2" customWidth="1"/>
    <col min="2819" max="2820" width="3.375" style="2" customWidth="1"/>
    <col min="2821" max="2821" width="17.125" style="2" customWidth="1"/>
    <col min="2822" max="2822" width="14.625" style="2" customWidth="1"/>
    <col min="2823" max="3072" width="13.375" style="2"/>
    <col min="3073" max="3073" width="13.375" style="2" customWidth="1"/>
    <col min="3074" max="3074" width="2.125" style="2" customWidth="1"/>
    <col min="3075" max="3076" width="3.375" style="2" customWidth="1"/>
    <col min="3077" max="3077" width="17.125" style="2" customWidth="1"/>
    <col min="3078" max="3078" width="14.625" style="2" customWidth="1"/>
    <col min="3079" max="3328" width="13.375" style="2"/>
    <col min="3329" max="3329" width="13.375" style="2" customWidth="1"/>
    <col min="3330" max="3330" width="2.125" style="2" customWidth="1"/>
    <col min="3331" max="3332" width="3.375" style="2" customWidth="1"/>
    <col min="3333" max="3333" width="17.125" style="2" customWidth="1"/>
    <col min="3334" max="3334" width="14.625" style="2" customWidth="1"/>
    <col min="3335" max="3584" width="13.375" style="2"/>
    <col min="3585" max="3585" width="13.375" style="2" customWidth="1"/>
    <col min="3586" max="3586" width="2.125" style="2" customWidth="1"/>
    <col min="3587" max="3588" width="3.375" style="2" customWidth="1"/>
    <col min="3589" max="3589" width="17.125" style="2" customWidth="1"/>
    <col min="3590" max="3590" width="14.625" style="2" customWidth="1"/>
    <col min="3591" max="3840" width="13.375" style="2"/>
    <col min="3841" max="3841" width="13.375" style="2" customWidth="1"/>
    <col min="3842" max="3842" width="2.125" style="2" customWidth="1"/>
    <col min="3843" max="3844" width="3.375" style="2" customWidth="1"/>
    <col min="3845" max="3845" width="17.125" style="2" customWidth="1"/>
    <col min="3846" max="3846" width="14.625" style="2" customWidth="1"/>
    <col min="3847" max="4096" width="13.375" style="2"/>
    <col min="4097" max="4097" width="13.375" style="2" customWidth="1"/>
    <col min="4098" max="4098" width="2.125" style="2" customWidth="1"/>
    <col min="4099" max="4100" width="3.375" style="2" customWidth="1"/>
    <col min="4101" max="4101" width="17.125" style="2" customWidth="1"/>
    <col min="4102" max="4102" width="14.625" style="2" customWidth="1"/>
    <col min="4103" max="4352" width="13.375" style="2"/>
    <col min="4353" max="4353" width="13.375" style="2" customWidth="1"/>
    <col min="4354" max="4354" width="2.125" style="2" customWidth="1"/>
    <col min="4355" max="4356" width="3.375" style="2" customWidth="1"/>
    <col min="4357" max="4357" width="17.125" style="2" customWidth="1"/>
    <col min="4358" max="4358" width="14.625" style="2" customWidth="1"/>
    <col min="4359" max="4608" width="13.375" style="2"/>
    <col min="4609" max="4609" width="13.375" style="2" customWidth="1"/>
    <col min="4610" max="4610" width="2.125" style="2" customWidth="1"/>
    <col min="4611" max="4612" width="3.375" style="2" customWidth="1"/>
    <col min="4613" max="4613" width="17.125" style="2" customWidth="1"/>
    <col min="4614" max="4614" width="14.625" style="2" customWidth="1"/>
    <col min="4615" max="4864" width="13.375" style="2"/>
    <col min="4865" max="4865" width="13.375" style="2" customWidth="1"/>
    <col min="4866" max="4866" width="2.125" style="2" customWidth="1"/>
    <col min="4867" max="4868" width="3.375" style="2" customWidth="1"/>
    <col min="4869" max="4869" width="17.125" style="2" customWidth="1"/>
    <col min="4870" max="4870" width="14.625" style="2" customWidth="1"/>
    <col min="4871" max="5120" width="13.375" style="2"/>
    <col min="5121" max="5121" width="13.375" style="2" customWidth="1"/>
    <col min="5122" max="5122" width="2.125" style="2" customWidth="1"/>
    <col min="5123" max="5124" width="3.375" style="2" customWidth="1"/>
    <col min="5125" max="5125" width="17.125" style="2" customWidth="1"/>
    <col min="5126" max="5126" width="14.625" style="2" customWidth="1"/>
    <col min="5127" max="5376" width="13.375" style="2"/>
    <col min="5377" max="5377" width="13.375" style="2" customWidth="1"/>
    <col min="5378" max="5378" width="2.125" style="2" customWidth="1"/>
    <col min="5379" max="5380" width="3.375" style="2" customWidth="1"/>
    <col min="5381" max="5381" width="17.125" style="2" customWidth="1"/>
    <col min="5382" max="5382" width="14.625" style="2" customWidth="1"/>
    <col min="5383" max="5632" width="13.375" style="2"/>
    <col min="5633" max="5633" width="13.375" style="2" customWidth="1"/>
    <col min="5634" max="5634" width="2.125" style="2" customWidth="1"/>
    <col min="5635" max="5636" width="3.375" style="2" customWidth="1"/>
    <col min="5637" max="5637" width="17.125" style="2" customWidth="1"/>
    <col min="5638" max="5638" width="14.625" style="2" customWidth="1"/>
    <col min="5639" max="5888" width="13.375" style="2"/>
    <col min="5889" max="5889" width="13.375" style="2" customWidth="1"/>
    <col min="5890" max="5890" width="2.125" style="2" customWidth="1"/>
    <col min="5891" max="5892" width="3.375" style="2" customWidth="1"/>
    <col min="5893" max="5893" width="17.125" style="2" customWidth="1"/>
    <col min="5894" max="5894" width="14.625" style="2" customWidth="1"/>
    <col min="5895" max="6144" width="13.375" style="2"/>
    <col min="6145" max="6145" width="13.375" style="2" customWidth="1"/>
    <col min="6146" max="6146" width="2.125" style="2" customWidth="1"/>
    <col min="6147" max="6148" width="3.375" style="2" customWidth="1"/>
    <col min="6149" max="6149" width="17.125" style="2" customWidth="1"/>
    <col min="6150" max="6150" width="14.625" style="2" customWidth="1"/>
    <col min="6151" max="6400" width="13.375" style="2"/>
    <col min="6401" max="6401" width="13.375" style="2" customWidth="1"/>
    <col min="6402" max="6402" width="2.125" style="2" customWidth="1"/>
    <col min="6403" max="6404" width="3.375" style="2" customWidth="1"/>
    <col min="6405" max="6405" width="17.125" style="2" customWidth="1"/>
    <col min="6406" max="6406" width="14.625" style="2" customWidth="1"/>
    <col min="6407" max="6656" width="13.375" style="2"/>
    <col min="6657" max="6657" width="13.375" style="2" customWidth="1"/>
    <col min="6658" max="6658" width="2.125" style="2" customWidth="1"/>
    <col min="6659" max="6660" width="3.375" style="2" customWidth="1"/>
    <col min="6661" max="6661" width="17.125" style="2" customWidth="1"/>
    <col min="6662" max="6662" width="14.625" style="2" customWidth="1"/>
    <col min="6663" max="6912" width="13.375" style="2"/>
    <col min="6913" max="6913" width="13.375" style="2" customWidth="1"/>
    <col min="6914" max="6914" width="2.125" style="2" customWidth="1"/>
    <col min="6915" max="6916" width="3.375" style="2" customWidth="1"/>
    <col min="6917" max="6917" width="17.125" style="2" customWidth="1"/>
    <col min="6918" max="6918" width="14.625" style="2" customWidth="1"/>
    <col min="6919" max="7168" width="13.375" style="2"/>
    <col min="7169" max="7169" width="13.375" style="2" customWidth="1"/>
    <col min="7170" max="7170" width="2.125" style="2" customWidth="1"/>
    <col min="7171" max="7172" width="3.375" style="2" customWidth="1"/>
    <col min="7173" max="7173" width="17.125" style="2" customWidth="1"/>
    <col min="7174" max="7174" width="14.625" style="2" customWidth="1"/>
    <col min="7175" max="7424" width="13.375" style="2"/>
    <col min="7425" max="7425" width="13.375" style="2" customWidth="1"/>
    <col min="7426" max="7426" width="2.125" style="2" customWidth="1"/>
    <col min="7427" max="7428" width="3.375" style="2" customWidth="1"/>
    <col min="7429" max="7429" width="17.125" style="2" customWidth="1"/>
    <col min="7430" max="7430" width="14.625" style="2" customWidth="1"/>
    <col min="7431" max="7680" width="13.375" style="2"/>
    <col min="7681" max="7681" width="13.375" style="2" customWidth="1"/>
    <col min="7682" max="7682" width="2.125" style="2" customWidth="1"/>
    <col min="7683" max="7684" width="3.375" style="2" customWidth="1"/>
    <col min="7685" max="7685" width="17.125" style="2" customWidth="1"/>
    <col min="7686" max="7686" width="14.625" style="2" customWidth="1"/>
    <col min="7687" max="7936" width="13.375" style="2"/>
    <col min="7937" max="7937" width="13.375" style="2" customWidth="1"/>
    <col min="7938" max="7938" width="2.125" style="2" customWidth="1"/>
    <col min="7939" max="7940" width="3.375" style="2" customWidth="1"/>
    <col min="7941" max="7941" width="17.125" style="2" customWidth="1"/>
    <col min="7942" max="7942" width="14.625" style="2" customWidth="1"/>
    <col min="7943" max="8192" width="13.375" style="2"/>
    <col min="8193" max="8193" width="13.375" style="2" customWidth="1"/>
    <col min="8194" max="8194" width="2.125" style="2" customWidth="1"/>
    <col min="8195" max="8196" width="3.375" style="2" customWidth="1"/>
    <col min="8197" max="8197" width="17.125" style="2" customWidth="1"/>
    <col min="8198" max="8198" width="14.625" style="2" customWidth="1"/>
    <col min="8199" max="8448" width="13.375" style="2"/>
    <col min="8449" max="8449" width="13.375" style="2" customWidth="1"/>
    <col min="8450" max="8450" width="2.125" style="2" customWidth="1"/>
    <col min="8451" max="8452" width="3.375" style="2" customWidth="1"/>
    <col min="8453" max="8453" width="17.125" style="2" customWidth="1"/>
    <col min="8454" max="8454" width="14.625" style="2" customWidth="1"/>
    <col min="8455" max="8704" width="13.375" style="2"/>
    <col min="8705" max="8705" width="13.375" style="2" customWidth="1"/>
    <col min="8706" max="8706" width="2.125" style="2" customWidth="1"/>
    <col min="8707" max="8708" width="3.375" style="2" customWidth="1"/>
    <col min="8709" max="8709" width="17.125" style="2" customWidth="1"/>
    <col min="8710" max="8710" width="14.625" style="2" customWidth="1"/>
    <col min="8711" max="8960" width="13.375" style="2"/>
    <col min="8961" max="8961" width="13.375" style="2" customWidth="1"/>
    <col min="8962" max="8962" width="2.125" style="2" customWidth="1"/>
    <col min="8963" max="8964" width="3.375" style="2" customWidth="1"/>
    <col min="8965" max="8965" width="17.125" style="2" customWidth="1"/>
    <col min="8966" max="8966" width="14.625" style="2" customWidth="1"/>
    <col min="8967" max="9216" width="13.375" style="2"/>
    <col min="9217" max="9217" width="13.375" style="2" customWidth="1"/>
    <col min="9218" max="9218" width="2.125" style="2" customWidth="1"/>
    <col min="9219" max="9220" width="3.375" style="2" customWidth="1"/>
    <col min="9221" max="9221" width="17.125" style="2" customWidth="1"/>
    <col min="9222" max="9222" width="14.625" style="2" customWidth="1"/>
    <col min="9223" max="9472" width="13.375" style="2"/>
    <col min="9473" max="9473" width="13.375" style="2" customWidth="1"/>
    <col min="9474" max="9474" width="2.125" style="2" customWidth="1"/>
    <col min="9475" max="9476" width="3.375" style="2" customWidth="1"/>
    <col min="9477" max="9477" width="17.125" style="2" customWidth="1"/>
    <col min="9478" max="9478" width="14.625" style="2" customWidth="1"/>
    <col min="9479" max="9728" width="13.375" style="2"/>
    <col min="9729" max="9729" width="13.375" style="2" customWidth="1"/>
    <col min="9730" max="9730" width="2.125" style="2" customWidth="1"/>
    <col min="9731" max="9732" width="3.375" style="2" customWidth="1"/>
    <col min="9733" max="9733" width="17.125" style="2" customWidth="1"/>
    <col min="9734" max="9734" width="14.625" style="2" customWidth="1"/>
    <col min="9735" max="9984" width="13.375" style="2"/>
    <col min="9985" max="9985" width="13.375" style="2" customWidth="1"/>
    <col min="9986" max="9986" width="2.125" style="2" customWidth="1"/>
    <col min="9987" max="9988" width="3.375" style="2" customWidth="1"/>
    <col min="9989" max="9989" width="17.125" style="2" customWidth="1"/>
    <col min="9990" max="9990" width="14.625" style="2" customWidth="1"/>
    <col min="9991" max="10240" width="13.375" style="2"/>
    <col min="10241" max="10241" width="13.375" style="2" customWidth="1"/>
    <col min="10242" max="10242" width="2.125" style="2" customWidth="1"/>
    <col min="10243" max="10244" width="3.375" style="2" customWidth="1"/>
    <col min="10245" max="10245" width="17.125" style="2" customWidth="1"/>
    <col min="10246" max="10246" width="14.625" style="2" customWidth="1"/>
    <col min="10247" max="10496" width="13.375" style="2"/>
    <col min="10497" max="10497" width="13.375" style="2" customWidth="1"/>
    <col min="10498" max="10498" width="2.125" style="2" customWidth="1"/>
    <col min="10499" max="10500" width="3.375" style="2" customWidth="1"/>
    <col min="10501" max="10501" width="17.125" style="2" customWidth="1"/>
    <col min="10502" max="10502" width="14.625" style="2" customWidth="1"/>
    <col min="10503" max="10752" width="13.375" style="2"/>
    <col min="10753" max="10753" width="13.375" style="2" customWidth="1"/>
    <col min="10754" max="10754" width="2.125" style="2" customWidth="1"/>
    <col min="10755" max="10756" width="3.375" style="2" customWidth="1"/>
    <col min="10757" max="10757" width="17.125" style="2" customWidth="1"/>
    <col min="10758" max="10758" width="14.625" style="2" customWidth="1"/>
    <col min="10759" max="11008" width="13.375" style="2"/>
    <col min="11009" max="11009" width="13.375" style="2" customWidth="1"/>
    <col min="11010" max="11010" width="2.125" style="2" customWidth="1"/>
    <col min="11011" max="11012" width="3.375" style="2" customWidth="1"/>
    <col min="11013" max="11013" width="17.125" style="2" customWidth="1"/>
    <col min="11014" max="11014" width="14.625" style="2" customWidth="1"/>
    <col min="11015" max="11264" width="13.375" style="2"/>
    <col min="11265" max="11265" width="13.375" style="2" customWidth="1"/>
    <col min="11266" max="11266" width="2.125" style="2" customWidth="1"/>
    <col min="11267" max="11268" width="3.375" style="2" customWidth="1"/>
    <col min="11269" max="11269" width="17.125" style="2" customWidth="1"/>
    <col min="11270" max="11270" width="14.625" style="2" customWidth="1"/>
    <col min="11271" max="11520" width="13.375" style="2"/>
    <col min="11521" max="11521" width="13.375" style="2" customWidth="1"/>
    <col min="11522" max="11522" width="2.125" style="2" customWidth="1"/>
    <col min="11523" max="11524" width="3.375" style="2" customWidth="1"/>
    <col min="11525" max="11525" width="17.125" style="2" customWidth="1"/>
    <col min="11526" max="11526" width="14.625" style="2" customWidth="1"/>
    <col min="11527" max="11776" width="13.375" style="2"/>
    <col min="11777" max="11777" width="13.375" style="2" customWidth="1"/>
    <col min="11778" max="11778" width="2.125" style="2" customWidth="1"/>
    <col min="11779" max="11780" width="3.375" style="2" customWidth="1"/>
    <col min="11781" max="11781" width="17.125" style="2" customWidth="1"/>
    <col min="11782" max="11782" width="14.625" style="2" customWidth="1"/>
    <col min="11783" max="12032" width="13.375" style="2"/>
    <col min="12033" max="12033" width="13.375" style="2" customWidth="1"/>
    <col min="12034" max="12034" width="2.125" style="2" customWidth="1"/>
    <col min="12035" max="12036" width="3.375" style="2" customWidth="1"/>
    <col min="12037" max="12037" width="17.125" style="2" customWidth="1"/>
    <col min="12038" max="12038" width="14.625" style="2" customWidth="1"/>
    <col min="12039" max="12288" width="13.375" style="2"/>
    <col min="12289" max="12289" width="13.375" style="2" customWidth="1"/>
    <col min="12290" max="12290" width="2.125" style="2" customWidth="1"/>
    <col min="12291" max="12292" width="3.375" style="2" customWidth="1"/>
    <col min="12293" max="12293" width="17.125" style="2" customWidth="1"/>
    <col min="12294" max="12294" width="14.625" style="2" customWidth="1"/>
    <col min="12295" max="12544" width="13.375" style="2"/>
    <col min="12545" max="12545" width="13.375" style="2" customWidth="1"/>
    <col min="12546" max="12546" width="2.125" style="2" customWidth="1"/>
    <col min="12547" max="12548" width="3.375" style="2" customWidth="1"/>
    <col min="12549" max="12549" width="17.125" style="2" customWidth="1"/>
    <col min="12550" max="12550" width="14.625" style="2" customWidth="1"/>
    <col min="12551" max="12800" width="13.375" style="2"/>
    <col min="12801" max="12801" width="13.375" style="2" customWidth="1"/>
    <col min="12802" max="12802" width="2.125" style="2" customWidth="1"/>
    <col min="12803" max="12804" width="3.375" style="2" customWidth="1"/>
    <col min="12805" max="12805" width="17.125" style="2" customWidth="1"/>
    <col min="12806" max="12806" width="14.625" style="2" customWidth="1"/>
    <col min="12807" max="13056" width="13.375" style="2"/>
    <col min="13057" max="13057" width="13.375" style="2" customWidth="1"/>
    <col min="13058" max="13058" width="2.125" style="2" customWidth="1"/>
    <col min="13059" max="13060" width="3.375" style="2" customWidth="1"/>
    <col min="13061" max="13061" width="17.125" style="2" customWidth="1"/>
    <col min="13062" max="13062" width="14.625" style="2" customWidth="1"/>
    <col min="13063" max="13312" width="13.375" style="2"/>
    <col min="13313" max="13313" width="13.375" style="2" customWidth="1"/>
    <col min="13314" max="13314" width="2.125" style="2" customWidth="1"/>
    <col min="13315" max="13316" width="3.375" style="2" customWidth="1"/>
    <col min="13317" max="13317" width="17.125" style="2" customWidth="1"/>
    <col min="13318" max="13318" width="14.625" style="2" customWidth="1"/>
    <col min="13319" max="13568" width="13.375" style="2"/>
    <col min="13569" max="13569" width="13.375" style="2" customWidth="1"/>
    <col min="13570" max="13570" width="2.125" style="2" customWidth="1"/>
    <col min="13571" max="13572" width="3.375" style="2" customWidth="1"/>
    <col min="13573" max="13573" width="17.125" style="2" customWidth="1"/>
    <col min="13574" max="13574" width="14.625" style="2" customWidth="1"/>
    <col min="13575" max="13824" width="13.375" style="2"/>
    <col min="13825" max="13825" width="13.375" style="2" customWidth="1"/>
    <col min="13826" max="13826" width="2.125" style="2" customWidth="1"/>
    <col min="13827" max="13828" width="3.375" style="2" customWidth="1"/>
    <col min="13829" max="13829" width="17.125" style="2" customWidth="1"/>
    <col min="13830" max="13830" width="14.625" style="2" customWidth="1"/>
    <col min="13831" max="14080" width="13.375" style="2"/>
    <col min="14081" max="14081" width="13.375" style="2" customWidth="1"/>
    <col min="14082" max="14082" width="2.125" style="2" customWidth="1"/>
    <col min="14083" max="14084" width="3.375" style="2" customWidth="1"/>
    <col min="14085" max="14085" width="17.125" style="2" customWidth="1"/>
    <col min="14086" max="14086" width="14.625" style="2" customWidth="1"/>
    <col min="14087" max="14336" width="13.375" style="2"/>
    <col min="14337" max="14337" width="13.375" style="2" customWidth="1"/>
    <col min="14338" max="14338" width="2.125" style="2" customWidth="1"/>
    <col min="14339" max="14340" width="3.375" style="2" customWidth="1"/>
    <col min="14341" max="14341" width="17.125" style="2" customWidth="1"/>
    <col min="14342" max="14342" width="14.625" style="2" customWidth="1"/>
    <col min="14343" max="14592" width="13.375" style="2"/>
    <col min="14593" max="14593" width="13.375" style="2" customWidth="1"/>
    <col min="14594" max="14594" width="2.125" style="2" customWidth="1"/>
    <col min="14595" max="14596" width="3.375" style="2" customWidth="1"/>
    <col min="14597" max="14597" width="17.125" style="2" customWidth="1"/>
    <col min="14598" max="14598" width="14.625" style="2" customWidth="1"/>
    <col min="14599" max="14848" width="13.375" style="2"/>
    <col min="14849" max="14849" width="13.375" style="2" customWidth="1"/>
    <col min="14850" max="14850" width="2.125" style="2" customWidth="1"/>
    <col min="14851" max="14852" width="3.375" style="2" customWidth="1"/>
    <col min="14853" max="14853" width="17.125" style="2" customWidth="1"/>
    <col min="14854" max="14854" width="14.625" style="2" customWidth="1"/>
    <col min="14855" max="15104" width="13.375" style="2"/>
    <col min="15105" max="15105" width="13.375" style="2" customWidth="1"/>
    <col min="15106" max="15106" width="2.125" style="2" customWidth="1"/>
    <col min="15107" max="15108" width="3.375" style="2" customWidth="1"/>
    <col min="15109" max="15109" width="17.125" style="2" customWidth="1"/>
    <col min="15110" max="15110" width="14.625" style="2" customWidth="1"/>
    <col min="15111" max="15360" width="13.375" style="2"/>
    <col min="15361" max="15361" width="13.375" style="2" customWidth="1"/>
    <col min="15362" max="15362" width="2.125" style="2" customWidth="1"/>
    <col min="15363" max="15364" width="3.375" style="2" customWidth="1"/>
    <col min="15365" max="15365" width="17.125" style="2" customWidth="1"/>
    <col min="15366" max="15366" width="14.625" style="2" customWidth="1"/>
    <col min="15367" max="15616" width="13.375" style="2"/>
    <col min="15617" max="15617" width="13.375" style="2" customWidth="1"/>
    <col min="15618" max="15618" width="2.125" style="2" customWidth="1"/>
    <col min="15619" max="15620" width="3.375" style="2" customWidth="1"/>
    <col min="15621" max="15621" width="17.125" style="2" customWidth="1"/>
    <col min="15622" max="15622" width="14.625" style="2" customWidth="1"/>
    <col min="15623" max="15872" width="13.375" style="2"/>
    <col min="15873" max="15873" width="13.375" style="2" customWidth="1"/>
    <col min="15874" max="15874" width="2.125" style="2" customWidth="1"/>
    <col min="15875" max="15876" width="3.375" style="2" customWidth="1"/>
    <col min="15877" max="15877" width="17.125" style="2" customWidth="1"/>
    <col min="15878" max="15878" width="14.625" style="2" customWidth="1"/>
    <col min="15879" max="16128" width="13.375" style="2"/>
    <col min="16129" max="16129" width="13.375" style="2" customWidth="1"/>
    <col min="16130" max="16130" width="2.125" style="2" customWidth="1"/>
    <col min="16131" max="16132" width="3.375" style="2" customWidth="1"/>
    <col min="16133" max="16133" width="17.125" style="2" customWidth="1"/>
    <col min="16134" max="16134" width="14.625" style="2" customWidth="1"/>
    <col min="16135" max="16384" width="13.375" style="2"/>
  </cols>
  <sheetData>
    <row r="1" spans="1:14" x14ac:dyDescent="0.2">
      <c r="A1" s="1"/>
    </row>
    <row r="6" spans="1:14" x14ac:dyDescent="0.2">
      <c r="E6" s="10"/>
      <c r="F6" s="10"/>
      <c r="H6" s="11" t="s">
        <v>367</v>
      </c>
    </row>
    <row r="7" spans="1:14" x14ac:dyDescent="0.2">
      <c r="F7" s="11" t="s">
        <v>368</v>
      </c>
    </row>
    <row r="8" spans="1:14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x14ac:dyDescent="0.2">
      <c r="F9" s="9"/>
      <c r="J9" s="9"/>
      <c r="M9" s="22"/>
    </row>
    <row r="10" spans="1:14" x14ac:dyDescent="0.2">
      <c r="F10" s="27"/>
      <c r="G10" s="28" t="s">
        <v>369</v>
      </c>
      <c r="H10" s="7"/>
      <c r="I10" s="7"/>
      <c r="J10" s="27"/>
      <c r="K10" s="28" t="s">
        <v>370</v>
      </c>
      <c r="L10" s="7"/>
      <c r="M10" s="7"/>
      <c r="N10" s="22"/>
    </row>
    <row r="11" spans="1:14" x14ac:dyDescent="0.2">
      <c r="F11" s="29" t="s">
        <v>210</v>
      </c>
      <c r="G11" s="29" t="s">
        <v>206</v>
      </c>
      <c r="H11" s="29" t="s">
        <v>207</v>
      </c>
      <c r="I11" s="29" t="s">
        <v>208</v>
      </c>
      <c r="J11" s="29" t="s">
        <v>210</v>
      </c>
      <c r="K11" s="29" t="s">
        <v>206</v>
      </c>
      <c r="L11" s="29" t="s">
        <v>207</v>
      </c>
      <c r="M11" s="29" t="s">
        <v>208</v>
      </c>
    </row>
    <row r="12" spans="1:14" x14ac:dyDescent="0.2">
      <c r="B12" s="7"/>
      <c r="C12" s="7"/>
      <c r="D12" s="7"/>
      <c r="E12" s="7"/>
      <c r="F12" s="8" t="s">
        <v>117</v>
      </c>
      <c r="G12" s="8" t="s">
        <v>118</v>
      </c>
      <c r="H12" s="8" t="s">
        <v>119</v>
      </c>
      <c r="I12" s="8" t="s">
        <v>120</v>
      </c>
      <c r="J12" s="8" t="s">
        <v>117</v>
      </c>
      <c r="K12" s="8" t="s">
        <v>118</v>
      </c>
      <c r="L12" s="8" t="s">
        <v>119</v>
      </c>
      <c r="M12" s="8" t="s">
        <v>120</v>
      </c>
    </row>
    <row r="13" spans="1:14" x14ac:dyDescent="0.2">
      <c r="F13" s="9"/>
      <c r="J13" s="31" t="s">
        <v>371</v>
      </c>
      <c r="K13" s="31" t="s">
        <v>371</v>
      </c>
      <c r="L13" s="31" t="s">
        <v>371</v>
      </c>
    </row>
    <row r="14" spans="1:14" x14ac:dyDescent="0.2">
      <c r="B14" s="10"/>
      <c r="C14" s="11" t="s">
        <v>372</v>
      </c>
      <c r="D14" s="10"/>
      <c r="E14" s="10"/>
      <c r="F14" s="12">
        <f t="shared" ref="F14:M14" si="0">F16+F24</f>
        <v>146</v>
      </c>
      <c r="G14" s="10">
        <f t="shared" si="0"/>
        <v>149</v>
      </c>
      <c r="H14" s="10">
        <f t="shared" si="0"/>
        <v>149</v>
      </c>
      <c r="I14" s="10">
        <f t="shared" si="0"/>
        <v>154</v>
      </c>
      <c r="J14" s="10">
        <f t="shared" si="0"/>
        <v>3738</v>
      </c>
      <c r="K14" s="10">
        <f t="shared" si="0"/>
        <v>3797</v>
      </c>
      <c r="L14" s="10">
        <f t="shared" si="0"/>
        <v>3788</v>
      </c>
      <c r="M14" s="10">
        <f t="shared" si="0"/>
        <v>3912</v>
      </c>
    </row>
    <row r="15" spans="1:14" x14ac:dyDescent="0.2">
      <c r="F15" s="9"/>
    </row>
    <row r="16" spans="1:14" x14ac:dyDescent="0.2">
      <c r="B16" s="10"/>
      <c r="C16" s="10"/>
      <c r="D16" s="11" t="s">
        <v>373</v>
      </c>
      <c r="E16" s="10"/>
      <c r="F16" s="12">
        <f t="shared" ref="F16:M16" si="1">SUM(F17:F22)</f>
        <v>51</v>
      </c>
      <c r="G16" s="10">
        <f t="shared" si="1"/>
        <v>51</v>
      </c>
      <c r="H16" s="10">
        <f t="shared" si="1"/>
        <v>51</v>
      </c>
      <c r="I16" s="10">
        <f t="shared" si="1"/>
        <v>50</v>
      </c>
      <c r="J16" s="10">
        <f t="shared" si="1"/>
        <v>3433</v>
      </c>
      <c r="K16" s="10">
        <f t="shared" si="1"/>
        <v>3461</v>
      </c>
      <c r="L16" s="10">
        <f t="shared" si="1"/>
        <v>3460</v>
      </c>
      <c r="M16" s="10">
        <f t="shared" si="1"/>
        <v>3553</v>
      </c>
    </row>
    <row r="17" spans="2:13" x14ac:dyDescent="0.2">
      <c r="E17" s="1" t="s">
        <v>374</v>
      </c>
      <c r="F17" s="15">
        <v>32</v>
      </c>
      <c r="G17" s="16">
        <v>32</v>
      </c>
      <c r="H17" s="16">
        <v>32</v>
      </c>
      <c r="I17" s="16">
        <v>32</v>
      </c>
      <c r="J17" s="16">
        <v>652</v>
      </c>
      <c r="K17" s="16">
        <v>664</v>
      </c>
      <c r="L17" s="16">
        <v>664</v>
      </c>
      <c r="M17" s="16">
        <v>661</v>
      </c>
    </row>
    <row r="18" spans="2:13" x14ac:dyDescent="0.2">
      <c r="E18" s="1" t="s">
        <v>375</v>
      </c>
      <c r="F18" s="15">
        <v>2</v>
      </c>
      <c r="G18" s="16">
        <v>2</v>
      </c>
      <c r="H18" s="16">
        <v>2</v>
      </c>
      <c r="I18" s="16">
        <v>2</v>
      </c>
      <c r="J18" s="16">
        <v>108</v>
      </c>
      <c r="K18" s="16">
        <v>102</v>
      </c>
      <c r="L18" s="16">
        <v>96</v>
      </c>
      <c r="M18" s="16">
        <v>96</v>
      </c>
    </row>
    <row r="19" spans="2:13" x14ac:dyDescent="0.2">
      <c r="F19" s="15"/>
      <c r="G19" s="16"/>
      <c r="H19" s="16"/>
      <c r="I19" s="16"/>
      <c r="J19" s="16"/>
      <c r="K19" s="16"/>
      <c r="L19" s="16"/>
      <c r="M19" s="16"/>
    </row>
    <row r="20" spans="2:13" x14ac:dyDescent="0.2">
      <c r="E20" s="1" t="s">
        <v>376</v>
      </c>
      <c r="F20" s="15">
        <v>13</v>
      </c>
      <c r="G20" s="16">
        <v>13</v>
      </c>
      <c r="H20" s="16">
        <v>13</v>
      </c>
      <c r="I20" s="16">
        <v>13</v>
      </c>
      <c r="J20" s="16">
        <v>2656</v>
      </c>
      <c r="K20" s="16">
        <v>2679</v>
      </c>
      <c r="L20" s="16">
        <v>2684</v>
      </c>
      <c r="M20" s="16">
        <v>2781</v>
      </c>
    </row>
    <row r="21" spans="2:13" x14ac:dyDescent="0.2">
      <c r="E21" s="1" t="s">
        <v>377</v>
      </c>
      <c r="F21" s="15">
        <v>3</v>
      </c>
      <c r="G21" s="16">
        <v>3</v>
      </c>
      <c r="H21" s="16">
        <v>3</v>
      </c>
      <c r="I21" s="16">
        <v>2</v>
      </c>
      <c r="J21" s="16">
        <v>17</v>
      </c>
      <c r="K21" s="16">
        <v>16</v>
      </c>
      <c r="L21" s="16">
        <v>16</v>
      </c>
      <c r="M21" s="16">
        <v>15</v>
      </c>
    </row>
    <row r="22" spans="2:13" x14ac:dyDescent="0.2">
      <c r="E22" s="1" t="s">
        <v>378</v>
      </c>
      <c r="F22" s="15">
        <v>1</v>
      </c>
      <c r="G22" s="16">
        <v>1</v>
      </c>
      <c r="H22" s="16">
        <v>1</v>
      </c>
      <c r="I22" s="16">
        <v>1</v>
      </c>
      <c r="J22" s="24" t="s">
        <v>22</v>
      </c>
      <c r="K22" s="24" t="s">
        <v>22</v>
      </c>
      <c r="L22" s="24" t="s">
        <v>22</v>
      </c>
      <c r="M22" s="24" t="s">
        <v>22</v>
      </c>
    </row>
    <row r="23" spans="2:13" x14ac:dyDescent="0.2">
      <c r="F23" s="9"/>
    </row>
    <row r="24" spans="2:13" x14ac:dyDescent="0.2">
      <c r="B24" s="10"/>
      <c r="C24" s="10"/>
      <c r="D24" s="11" t="s">
        <v>379</v>
      </c>
      <c r="E24" s="10"/>
      <c r="F24" s="12">
        <f t="shared" ref="F24:M24" si="2">SUM(F25:F36)</f>
        <v>95</v>
      </c>
      <c r="G24" s="10">
        <f t="shared" si="2"/>
        <v>98</v>
      </c>
      <c r="H24" s="10">
        <f t="shared" si="2"/>
        <v>98</v>
      </c>
      <c r="I24" s="10">
        <f t="shared" si="2"/>
        <v>104</v>
      </c>
      <c r="J24" s="10">
        <f t="shared" si="2"/>
        <v>305</v>
      </c>
      <c r="K24" s="10">
        <f t="shared" si="2"/>
        <v>336</v>
      </c>
      <c r="L24" s="10">
        <f t="shared" si="2"/>
        <v>328</v>
      </c>
      <c r="M24" s="10">
        <f t="shared" si="2"/>
        <v>359</v>
      </c>
    </row>
    <row r="25" spans="2:13" x14ac:dyDescent="0.2">
      <c r="E25" s="1" t="s">
        <v>380</v>
      </c>
      <c r="F25" s="15">
        <v>32</v>
      </c>
      <c r="G25" s="16">
        <v>32</v>
      </c>
      <c r="H25" s="16">
        <v>32</v>
      </c>
      <c r="I25" s="16">
        <v>34</v>
      </c>
      <c r="J25" s="16">
        <v>60</v>
      </c>
      <c r="K25" s="16">
        <v>63</v>
      </c>
      <c r="L25" s="16">
        <v>64</v>
      </c>
      <c r="M25" s="16">
        <v>66</v>
      </c>
    </row>
    <row r="26" spans="2:13" x14ac:dyDescent="0.2">
      <c r="E26" s="1" t="s">
        <v>381</v>
      </c>
      <c r="F26" s="15">
        <v>18</v>
      </c>
      <c r="G26" s="16">
        <v>21</v>
      </c>
      <c r="H26" s="16">
        <v>21</v>
      </c>
      <c r="I26" s="16">
        <v>25</v>
      </c>
      <c r="J26" s="16">
        <v>133</v>
      </c>
      <c r="K26" s="16">
        <v>138</v>
      </c>
      <c r="L26" s="16">
        <v>148</v>
      </c>
      <c r="M26" s="16">
        <v>166</v>
      </c>
    </row>
    <row r="27" spans="2:13" x14ac:dyDescent="0.2">
      <c r="F27" s="9"/>
    </row>
    <row r="28" spans="2:13" x14ac:dyDescent="0.2">
      <c r="E28" s="1" t="s">
        <v>382</v>
      </c>
      <c r="F28" s="15">
        <v>1</v>
      </c>
      <c r="G28" s="16">
        <v>1</v>
      </c>
      <c r="H28" s="16">
        <v>1</v>
      </c>
      <c r="I28" s="16">
        <v>1</v>
      </c>
      <c r="J28" s="16">
        <v>2</v>
      </c>
      <c r="K28" s="16">
        <v>2</v>
      </c>
      <c r="L28" s="16">
        <v>2</v>
      </c>
      <c r="M28" s="16">
        <v>2</v>
      </c>
    </row>
    <row r="29" spans="2:13" x14ac:dyDescent="0.2">
      <c r="E29" s="1" t="s">
        <v>383</v>
      </c>
      <c r="F29" s="15">
        <v>2</v>
      </c>
      <c r="G29" s="16">
        <v>2</v>
      </c>
      <c r="H29" s="16">
        <v>2</v>
      </c>
      <c r="I29" s="16">
        <v>2</v>
      </c>
      <c r="J29" s="16">
        <v>30</v>
      </c>
      <c r="K29" s="16">
        <v>31</v>
      </c>
      <c r="L29" s="16">
        <v>25</v>
      </c>
      <c r="M29" s="16">
        <v>25</v>
      </c>
    </row>
    <row r="30" spans="2:13" x14ac:dyDescent="0.2">
      <c r="E30" s="1" t="s">
        <v>384</v>
      </c>
      <c r="F30" s="15">
        <v>3</v>
      </c>
      <c r="G30" s="16">
        <v>3</v>
      </c>
      <c r="H30" s="16">
        <v>3</v>
      </c>
      <c r="I30" s="16">
        <v>3</v>
      </c>
      <c r="J30" s="16">
        <v>5</v>
      </c>
      <c r="K30" s="16">
        <v>4</v>
      </c>
      <c r="L30" s="16">
        <v>4</v>
      </c>
      <c r="M30" s="16">
        <v>4</v>
      </c>
    </row>
    <row r="31" spans="2:13" x14ac:dyDescent="0.2">
      <c r="E31" s="1" t="s">
        <v>377</v>
      </c>
      <c r="F31" s="15">
        <v>8</v>
      </c>
      <c r="G31" s="16">
        <v>8</v>
      </c>
      <c r="H31" s="16">
        <v>8</v>
      </c>
      <c r="I31" s="16">
        <v>8</v>
      </c>
      <c r="J31" s="16">
        <v>54</v>
      </c>
      <c r="K31" s="16">
        <v>67</v>
      </c>
      <c r="L31" s="16">
        <v>54</v>
      </c>
      <c r="M31" s="16">
        <v>56</v>
      </c>
    </row>
    <row r="32" spans="2:13" x14ac:dyDescent="0.2">
      <c r="F32" s="9"/>
    </row>
    <row r="33" spans="2:13" x14ac:dyDescent="0.2">
      <c r="E33" s="1" t="s">
        <v>378</v>
      </c>
      <c r="F33" s="15">
        <v>9</v>
      </c>
      <c r="G33" s="16">
        <v>8</v>
      </c>
      <c r="H33" s="16">
        <v>8</v>
      </c>
      <c r="I33" s="16">
        <v>8</v>
      </c>
      <c r="J33" s="16">
        <v>3</v>
      </c>
      <c r="K33" s="16">
        <v>5</v>
      </c>
      <c r="L33" s="16">
        <v>3</v>
      </c>
      <c r="M33" s="16">
        <v>3</v>
      </c>
    </row>
    <row r="34" spans="2:13" x14ac:dyDescent="0.2">
      <c r="E34" s="1" t="s">
        <v>385</v>
      </c>
      <c r="F34" s="15">
        <v>5</v>
      </c>
      <c r="G34" s="16">
        <v>5</v>
      </c>
      <c r="H34" s="16">
        <v>5</v>
      </c>
      <c r="I34" s="16">
        <v>5</v>
      </c>
      <c r="J34" s="24" t="s">
        <v>22</v>
      </c>
      <c r="K34" s="24" t="s">
        <v>22</v>
      </c>
      <c r="L34" s="24" t="s">
        <v>22</v>
      </c>
      <c r="M34" s="24" t="s">
        <v>22</v>
      </c>
    </row>
    <row r="35" spans="2:13" x14ac:dyDescent="0.2">
      <c r="E35" s="1" t="s">
        <v>386</v>
      </c>
      <c r="F35" s="15">
        <v>16</v>
      </c>
      <c r="G35" s="16">
        <v>17</v>
      </c>
      <c r="H35" s="16">
        <v>17</v>
      </c>
      <c r="I35" s="16">
        <v>17</v>
      </c>
      <c r="J35" s="16">
        <v>18</v>
      </c>
      <c r="K35" s="16">
        <v>26</v>
      </c>
      <c r="L35" s="16">
        <v>28</v>
      </c>
      <c r="M35" s="16">
        <v>37</v>
      </c>
    </row>
    <row r="36" spans="2:13" x14ac:dyDescent="0.2">
      <c r="E36" s="1" t="s">
        <v>387</v>
      </c>
      <c r="F36" s="15">
        <v>1</v>
      </c>
      <c r="G36" s="16">
        <v>1</v>
      </c>
      <c r="H36" s="16">
        <v>1</v>
      </c>
      <c r="I36" s="16">
        <v>1</v>
      </c>
      <c r="J36" s="24" t="s">
        <v>22</v>
      </c>
      <c r="K36" s="24" t="s">
        <v>22</v>
      </c>
      <c r="L36" s="24" t="s">
        <v>22</v>
      </c>
      <c r="M36" s="24" t="s">
        <v>22</v>
      </c>
    </row>
    <row r="37" spans="2:13" ht="18" thickBot="1" x14ac:dyDescent="0.25">
      <c r="B37" s="3"/>
      <c r="C37" s="3"/>
      <c r="D37" s="3"/>
      <c r="E37" s="3"/>
      <c r="F37" s="19"/>
      <c r="G37" s="3"/>
      <c r="H37" s="3"/>
      <c r="I37" s="3"/>
      <c r="J37" s="3"/>
      <c r="K37" s="3"/>
      <c r="L37" s="3"/>
      <c r="M37" s="3"/>
    </row>
    <row r="38" spans="2:13" x14ac:dyDescent="0.2">
      <c r="F38" s="41" t="s">
        <v>142</v>
      </c>
    </row>
  </sheetData>
  <phoneticPr fontId="2"/>
  <pageMargins left="0.23000000000000004" right="0.23000000000000004" top="0.56999999999999995" bottom="0.55000000000000004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9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3.375" style="2" customWidth="1"/>
    <col min="5" max="5" width="17.125" style="2" customWidth="1"/>
    <col min="6" max="6" width="14.625" style="2" customWidth="1"/>
    <col min="7" max="256" width="13.375" style="2"/>
    <col min="257" max="257" width="13.375" style="2" customWidth="1"/>
    <col min="258" max="258" width="2.125" style="2" customWidth="1"/>
    <col min="259" max="260" width="3.375" style="2" customWidth="1"/>
    <col min="261" max="261" width="17.125" style="2" customWidth="1"/>
    <col min="262" max="262" width="14.625" style="2" customWidth="1"/>
    <col min="263" max="512" width="13.375" style="2"/>
    <col min="513" max="513" width="13.375" style="2" customWidth="1"/>
    <col min="514" max="514" width="2.125" style="2" customWidth="1"/>
    <col min="515" max="516" width="3.375" style="2" customWidth="1"/>
    <col min="517" max="517" width="17.125" style="2" customWidth="1"/>
    <col min="518" max="518" width="14.625" style="2" customWidth="1"/>
    <col min="519" max="768" width="13.375" style="2"/>
    <col min="769" max="769" width="13.375" style="2" customWidth="1"/>
    <col min="770" max="770" width="2.125" style="2" customWidth="1"/>
    <col min="771" max="772" width="3.375" style="2" customWidth="1"/>
    <col min="773" max="773" width="17.125" style="2" customWidth="1"/>
    <col min="774" max="774" width="14.625" style="2" customWidth="1"/>
    <col min="775" max="1024" width="13.375" style="2"/>
    <col min="1025" max="1025" width="13.375" style="2" customWidth="1"/>
    <col min="1026" max="1026" width="2.125" style="2" customWidth="1"/>
    <col min="1027" max="1028" width="3.375" style="2" customWidth="1"/>
    <col min="1029" max="1029" width="17.125" style="2" customWidth="1"/>
    <col min="1030" max="1030" width="14.625" style="2" customWidth="1"/>
    <col min="1031" max="1280" width="13.375" style="2"/>
    <col min="1281" max="1281" width="13.375" style="2" customWidth="1"/>
    <col min="1282" max="1282" width="2.125" style="2" customWidth="1"/>
    <col min="1283" max="1284" width="3.375" style="2" customWidth="1"/>
    <col min="1285" max="1285" width="17.125" style="2" customWidth="1"/>
    <col min="1286" max="1286" width="14.625" style="2" customWidth="1"/>
    <col min="1287" max="1536" width="13.375" style="2"/>
    <col min="1537" max="1537" width="13.375" style="2" customWidth="1"/>
    <col min="1538" max="1538" width="2.125" style="2" customWidth="1"/>
    <col min="1539" max="1540" width="3.375" style="2" customWidth="1"/>
    <col min="1541" max="1541" width="17.125" style="2" customWidth="1"/>
    <col min="1542" max="1542" width="14.625" style="2" customWidth="1"/>
    <col min="1543" max="1792" width="13.375" style="2"/>
    <col min="1793" max="1793" width="13.375" style="2" customWidth="1"/>
    <col min="1794" max="1794" width="2.125" style="2" customWidth="1"/>
    <col min="1795" max="1796" width="3.375" style="2" customWidth="1"/>
    <col min="1797" max="1797" width="17.125" style="2" customWidth="1"/>
    <col min="1798" max="1798" width="14.625" style="2" customWidth="1"/>
    <col min="1799" max="2048" width="13.375" style="2"/>
    <col min="2049" max="2049" width="13.375" style="2" customWidth="1"/>
    <col min="2050" max="2050" width="2.125" style="2" customWidth="1"/>
    <col min="2051" max="2052" width="3.375" style="2" customWidth="1"/>
    <col min="2053" max="2053" width="17.125" style="2" customWidth="1"/>
    <col min="2054" max="2054" width="14.625" style="2" customWidth="1"/>
    <col min="2055" max="2304" width="13.375" style="2"/>
    <col min="2305" max="2305" width="13.375" style="2" customWidth="1"/>
    <col min="2306" max="2306" width="2.125" style="2" customWidth="1"/>
    <col min="2307" max="2308" width="3.375" style="2" customWidth="1"/>
    <col min="2309" max="2309" width="17.125" style="2" customWidth="1"/>
    <col min="2310" max="2310" width="14.625" style="2" customWidth="1"/>
    <col min="2311" max="2560" width="13.375" style="2"/>
    <col min="2561" max="2561" width="13.375" style="2" customWidth="1"/>
    <col min="2562" max="2562" width="2.125" style="2" customWidth="1"/>
    <col min="2563" max="2564" width="3.375" style="2" customWidth="1"/>
    <col min="2565" max="2565" width="17.125" style="2" customWidth="1"/>
    <col min="2566" max="2566" width="14.625" style="2" customWidth="1"/>
    <col min="2567" max="2816" width="13.375" style="2"/>
    <col min="2817" max="2817" width="13.375" style="2" customWidth="1"/>
    <col min="2818" max="2818" width="2.125" style="2" customWidth="1"/>
    <col min="2819" max="2820" width="3.375" style="2" customWidth="1"/>
    <col min="2821" max="2821" width="17.125" style="2" customWidth="1"/>
    <col min="2822" max="2822" width="14.625" style="2" customWidth="1"/>
    <col min="2823" max="3072" width="13.375" style="2"/>
    <col min="3073" max="3073" width="13.375" style="2" customWidth="1"/>
    <col min="3074" max="3074" width="2.125" style="2" customWidth="1"/>
    <col min="3075" max="3076" width="3.375" style="2" customWidth="1"/>
    <col min="3077" max="3077" width="17.125" style="2" customWidth="1"/>
    <col min="3078" max="3078" width="14.625" style="2" customWidth="1"/>
    <col min="3079" max="3328" width="13.375" style="2"/>
    <col min="3329" max="3329" width="13.375" style="2" customWidth="1"/>
    <col min="3330" max="3330" width="2.125" style="2" customWidth="1"/>
    <col min="3331" max="3332" width="3.375" style="2" customWidth="1"/>
    <col min="3333" max="3333" width="17.125" style="2" customWidth="1"/>
    <col min="3334" max="3334" width="14.625" style="2" customWidth="1"/>
    <col min="3335" max="3584" width="13.375" style="2"/>
    <col min="3585" max="3585" width="13.375" style="2" customWidth="1"/>
    <col min="3586" max="3586" width="2.125" style="2" customWidth="1"/>
    <col min="3587" max="3588" width="3.375" style="2" customWidth="1"/>
    <col min="3589" max="3589" width="17.125" style="2" customWidth="1"/>
    <col min="3590" max="3590" width="14.625" style="2" customWidth="1"/>
    <col min="3591" max="3840" width="13.375" style="2"/>
    <col min="3841" max="3841" width="13.375" style="2" customWidth="1"/>
    <col min="3842" max="3842" width="2.125" style="2" customWidth="1"/>
    <col min="3843" max="3844" width="3.375" style="2" customWidth="1"/>
    <col min="3845" max="3845" width="17.125" style="2" customWidth="1"/>
    <col min="3846" max="3846" width="14.625" style="2" customWidth="1"/>
    <col min="3847" max="4096" width="13.375" style="2"/>
    <col min="4097" max="4097" width="13.375" style="2" customWidth="1"/>
    <col min="4098" max="4098" width="2.125" style="2" customWidth="1"/>
    <col min="4099" max="4100" width="3.375" style="2" customWidth="1"/>
    <col min="4101" max="4101" width="17.125" style="2" customWidth="1"/>
    <col min="4102" max="4102" width="14.625" style="2" customWidth="1"/>
    <col min="4103" max="4352" width="13.375" style="2"/>
    <col min="4353" max="4353" width="13.375" style="2" customWidth="1"/>
    <col min="4354" max="4354" width="2.125" style="2" customWidth="1"/>
    <col min="4355" max="4356" width="3.375" style="2" customWidth="1"/>
    <col min="4357" max="4357" width="17.125" style="2" customWidth="1"/>
    <col min="4358" max="4358" width="14.625" style="2" customWidth="1"/>
    <col min="4359" max="4608" width="13.375" style="2"/>
    <col min="4609" max="4609" width="13.375" style="2" customWidth="1"/>
    <col min="4610" max="4610" width="2.125" style="2" customWidth="1"/>
    <col min="4611" max="4612" width="3.375" style="2" customWidth="1"/>
    <col min="4613" max="4613" width="17.125" style="2" customWidth="1"/>
    <col min="4614" max="4614" width="14.625" style="2" customWidth="1"/>
    <col min="4615" max="4864" width="13.375" style="2"/>
    <col min="4865" max="4865" width="13.375" style="2" customWidth="1"/>
    <col min="4866" max="4866" width="2.125" style="2" customWidth="1"/>
    <col min="4867" max="4868" width="3.375" style="2" customWidth="1"/>
    <col min="4869" max="4869" width="17.125" style="2" customWidth="1"/>
    <col min="4870" max="4870" width="14.625" style="2" customWidth="1"/>
    <col min="4871" max="5120" width="13.375" style="2"/>
    <col min="5121" max="5121" width="13.375" style="2" customWidth="1"/>
    <col min="5122" max="5122" width="2.125" style="2" customWidth="1"/>
    <col min="5123" max="5124" width="3.375" style="2" customWidth="1"/>
    <col min="5125" max="5125" width="17.125" style="2" customWidth="1"/>
    <col min="5126" max="5126" width="14.625" style="2" customWidth="1"/>
    <col min="5127" max="5376" width="13.375" style="2"/>
    <col min="5377" max="5377" width="13.375" style="2" customWidth="1"/>
    <col min="5378" max="5378" width="2.125" style="2" customWidth="1"/>
    <col min="5379" max="5380" width="3.375" style="2" customWidth="1"/>
    <col min="5381" max="5381" width="17.125" style="2" customWidth="1"/>
    <col min="5382" max="5382" width="14.625" style="2" customWidth="1"/>
    <col min="5383" max="5632" width="13.375" style="2"/>
    <col min="5633" max="5633" width="13.375" style="2" customWidth="1"/>
    <col min="5634" max="5634" width="2.125" style="2" customWidth="1"/>
    <col min="5635" max="5636" width="3.375" style="2" customWidth="1"/>
    <col min="5637" max="5637" width="17.125" style="2" customWidth="1"/>
    <col min="5638" max="5638" width="14.625" style="2" customWidth="1"/>
    <col min="5639" max="5888" width="13.375" style="2"/>
    <col min="5889" max="5889" width="13.375" style="2" customWidth="1"/>
    <col min="5890" max="5890" width="2.125" style="2" customWidth="1"/>
    <col min="5891" max="5892" width="3.375" style="2" customWidth="1"/>
    <col min="5893" max="5893" width="17.125" style="2" customWidth="1"/>
    <col min="5894" max="5894" width="14.625" style="2" customWidth="1"/>
    <col min="5895" max="6144" width="13.375" style="2"/>
    <col min="6145" max="6145" width="13.375" style="2" customWidth="1"/>
    <col min="6146" max="6146" width="2.125" style="2" customWidth="1"/>
    <col min="6147" max="6148" width="3.375" style="2" customWidth="1"/>
    <col min="6149" max="6149" width="17.125" style="2" customWidth="1"/>
    <col min="6150" max="6150" width="14.625" style="2" customWidth="1"/>
    <col min="6151" max="6400" width="13.375" style="2"/>
    <col min="6401" max="6401" width="13.375" style="2" customWidth="1"/>
    <col min="6402" max="6402" width="2.125" style="2" customWidth="1"/>
    <col min="6403" max="6404" width="3.375" style="2" customWidth="1"/>
    <col min="6405" max="6405" width="17.125" style="2" customWidth="1"/>
    <col min="6406" max="6406" width="14.625" style="2" customWidth="1"/>
    <col min="6407" max="6656" width="13.375" style="2"/>
    <col min="6657" max="6657" width="13.375" style="2" customWidth="1"/>
    <col min="6658" max="6658" width="2.125" style="2" customWidth="1"/>
    <col min="6659" max="6660" width="3.375" style="2" customWidth="1"/>
    <col min="6661" max="6661" width="17.125" style="2" customWidth="1"/>
    <col min="6662" max="6662" width="14.625" style="2" customWidth="1"/>
    <col min="6663" max="6912" width="13.375" style="2"/>
    <col min="6913" max="6913" width="13.375" style="2" customWidth="1"/>
    <col min="6914" max="6914" width="2.125" style="2" customWidth="1"/>
    <col min="6915" max="6916" width="3.375" style="2" customWidth="1"/>
    <col min="6917" max="6917" width="17.125" style="2" customWidth="1"/>
    <col min="6918" max="6918" width="14.625" style="2" customWidth="1"/>
    <col min="6919" max="7168" width="13.375" style="2"/>
    <col min="7169" max="7169" width="13.375" style="2" customWidth="1"/>
    <col min="7170" max="7170" width="2.125" style="2" customWidth="1"/>
    <col min="7171" max="7172" width="3.375" style="2" customWidth="1"/>
    <col min="7173" max="7173" width="17.125" style="2" customWidth="1"/>
    <col min="7174" max="7174" width="14.625" style="2" customWidth="1"/>
    <col min="7175" max="7424" width="13.375" style="2"/>
    <col min="7425" max="7425" width="13.375" style="2" customWidth="1"/>
    <col min="7426" max="7426" width="2.125" style="2" customWidth="1"/>
    <col min="7427" max="7428" width="3.375" style="2" customWidth="1"/>
    <col min="7429" max="7429" width="17.125" style="2" customWidth="1"/>
    <col min="7430" max="7430" width="14.625" style="2" customWidth="1"/>
    <col min="7431" max="7680" width="13.375" style="2"/>
    <col min="7681" max="7681" width="13.375" style="2" customWidth="1"/>
    <col min="7682" max="7682" width="2.125" style="2" customWidth="1"/>
    <col min="7683" max="7684" width="3.375" style="2" customWidth="1"/>
    <col min="7685" max="7685" width="17.125" style="2" customWidth="1"/>
    <col min="7686" max="7686" width="14.625" style="2" customWidth="1"/>
    <col min="7687" max="7936" width="13.375" style="2"/>
    <col min="7937" max="7937" width="13.375" style="2" customWidth="1"/>
    <col min="7938" max="7938" width="2.125" style="2" customWidth="1"/>
    <col min="7939" max="7940" width="3.375" style="2" customWidth="1"/>
    <col min="7941" max="7941" width="17.125" style="2" customWidth="1"/>
    <col min="7942" max="7942" width="14.625" style="2" customWidth="1"/>
    <col min="7943" max="8192" width="13.375" style="2"/>
    <col min="8193" max="8193" width="13.375" style="2" customWidth="1"/>
    <col min="8194" max="8194" width="2.125" style="2" customWidth="1"/>
    <col min="8195" max="8196" width="3.375" style="2" customWidth="1"/>
    <col min="8197" max="8197" width="17.125" style="2" customWidth="1"/>
    <col min="8198" max="8198" width="14.625" style="2" customWidth="1"/>
    <col min="8199" max="8448" width="13.375" style="2"/>
    <col min="8449" max="8449" width="13.375" style="2" customWidth="1"/>
    <col min="8450" max="8450" width="2.125" style="2" customWidth="1"/>
    <col min="8451" max="8452" width="3.375" style="2" customWidth="1"/>
    <col min="8453" max="8453" width="17.125" style="2" customWidth="1"/>
    <col min="8454" max="8454" width="14.625" style="2" customWidth="1"/>
    <col min="8455" max="8704" width="13.375" style="2"/>
    <col min="8705" max="8705" width="13.375" style="2" customWidth="1"/>
    <col min="8706" max="8706" width="2.125" style="2" customWidth="1"/>
    <col min="8707" max="8708" width="3.375" style="2" customWidth="1"/>
    <col min="8709" max="8709" width="17.125" style="2" customWidth="1"/>
    <col min="8710" max="8710" width="14.625" style="2" customWidth="1"/>
    <col min="8711" max="8960" width="13.375" style="2"/>
    <col min="8961" max="8961" width="13.375" style="2" customWidth="1"/>
    <col min="8962" max="8962" width="2.125" style="2" customWidth="1"/>
    <col min="8963" max="8964" width="3.375" style="2" customWidth="1"/>
    <col min="8965" max="8965" width="17.125" style="2" customWidth="1"/>
    <col min="8966" max="8966" width="14.625" style="2" customWidth="1"/>
    <col min="8967" max="9216" width="13.375" style="2"/>
    <col min="9217" max="9217" width="13.375" style="2" customWidth="1"/>
    <col min="9218" max="9218" width="2.125" style="2" customWidth="1"/>
    <col min="9219" max="9220" width="3.375" style="2" customWidth="1"/>
    <col min="9221" max="9221" width="17.125" style="2" customWidth="1"/>
    <col min="9222" max="9222" width="14.625" style="2" customWidth="1"/>
    <col min="9223" max="9472" width="13.375" style="2"/>
    <col min="9473" max="9473" width="13.375" style="2" customWidth="1"/>
    <col min="9474" max="9474" width="2.125" style="2" customWidth="1"/>
    <col min="9475" max="9476" width="3.375" style="2" customWidth="1"/>
    <col min="9477" max="9477" width="17.125" style="2" customWidth="1"/>
    <col min="9478" max="9478" width="14.625" style="2" customWidth="1"/>
    <col min="9479" max="9728" width="13.375" style="2"/>
    <col min="9729" max="9729" width="13.375" style="2" customWidth="1"/>
    <col min="9730" max="9730" width="2.125" style="2" customWidth="1"/>
    <col min="9731" max="9732" width="3.375" style="2" customWidth="1"/>
    <col min="9733" max="9733" width="17.125" style="2" customWidth="1"/>
    <col min="9734" max="9734" width="14.625" style="2" customWidth="1"/>
    <col min="9735" max="9984" width="13.375" style="2"/>
    <col min="9985" max="9985" width="13.375" style="2" customWidth="1"/>
    <col min="9986" max="9986" width="2.125" style="2" customWidth="1"/>
    <col min="9987" max="9988" width="3.375" style="2" customWidth="1"/>
    <col min="9989" max="9989" width="17.125" style="2" customWidth="1"/>
    <col min="9990" max="9990" width="14.625" style="2" customWidth="1"/>
    <col min="9991" max="10240" width="13.375" style="2"/>
    <col min="10241" max="10241" width="13.375" style="2" customWidth="1"/>
    <col min="10242" max="10242" width="2.125" style="2" customWidth="1"/>
    <col min="10243" max="10244" width="3.375" style="2" customWidth="1"/>
    <col min="10245" max="10245" width="17.125" style="2" customWidth="1"/>
    <col min="10246" max="10246" width="14.625" style="2" customWidth="1"/>
    <col min="10247" max="10496" width="13.375" style="2"/>
    <col min="10497" max="10497" width="13.375" style="2" customWidth="1"/>
    <col min="10498" max="10498" width="2.125" style="2" customWidth="1"/>
    <col min="10499" max="10500" width="3.375" style="2" customWidth="1"/>
    <col min="10501" max="10501" width="17.125" style="2" customWidth="1"/>
    <col min="10502" max="10502" width="14.625" style="2" customWidth="1"/>
    <col min="10503" max="10752" width="13.375" style="2"/>
    <col min="10753" max="10753" width="13.375" style="2" customWidth="1"/>
    <col min="10754" max="10754" width="2.125" style="2" customWidth="1"/>
    <col min="10755" max="10756" width="3.375" style="2" customWidth="1"/>
    <col min="10757" max="10757" width="17.125" style="2" customWidth="1"/>
    <col min="10758" max="10758" width="14.625" style="2" customWidth="1"/>
    <col min="10759" max="11008" width="13.375" style="2"/>
    <col min="11009" max="11009" width="13.375" style="2" customWidth="1"/>
    <col min="11010" max="11010" width="2.125" style="2" customWidth="1"/>
    <col min="11011" max="11012" width="3.375" style="2" customWidth="1"/>
    <col min="11013" max="11013" width="17.125" style="2" customWidth="1"/>
    <col min="11014" max="11014" width="14.625" style="2" customWidth="1"/>
    <col min="11015" max="11264" width="13.375" style="2"/>
    <col min="11265" max="11265" width="13.375" style="2" customWidth="1"/>
    <col min="11266" max="11266" width="2.125" style="2" customWidth="1"/>
    <col min="11267" max="11268" width="3.375" style="2" customWidth="1"/>
    <col min="11269" max="11269" width="17.125" style="2" customWidth="1"/>
    <col min="11270" max="11270" width="14.625" style="2" customWidth="1"/>
    <col min="11271" max="11520" width="13.375" style="2"/>
    <col min="11521" max="11521" width="13.375" style="2" customWidth="1"/>
    <col min="11522" max="11522" width="2.125" style="2" customWidth="1"/>
    <col min="11523" max="11524" width="3.375" style="2" customWidth="1"/>
    <col min="11525" max="11525" width="17.125" style="2" customWidth="1"/>
    <col min="11526" max="11526" width="14.625" style="2" customWidth="1"/>
    <col min="11527" max="11776" width="13.375" style="2"/>
    <col min="11777" max="11777" width="13.375" style="2" customWidth="1"/>
    <col min="11778" max="11778" width="2.125" style="2" customWidth="1"/>
    <col min="11779" max="11780" width="3.375" style="2" customWidth="1"/>
    <col min="11781" max="11781" width="17.125" style="2" customWidth="1"/>
    <col min="11782" max="11782" width="14.625" style="2" customWidth="1"/>
    <col min="11783" max="12032" width="13.375" style="2"/>
    <col min="12033" max="12033" width="13.375" style="2" customWidth="1"/>
    <col min="12034" max="12034" width="2.125" style="2" customWidth="1"/>
    <col min="12035" max="12036" width="3.375" style="2" customWidth="1"/>
    <col min="12037" max="12037" width="17.125" style="2" customWidth="1"/>
    <col min="12038" max="12038" width="14.625" style="2" customWidth="1"/>
    <col min="12039" max="12288" width="13.375" style="2"/>
    <col min="12289" max="12289" width="13.375" style="2" customWidth="1"/>
    <col min="12290" max="12290" width="2.125" style="2" customWidth="1"/>
    <col min="12291" max="12292" width="3.375" style="2" customWidth="1"/>
    <col min="12293" max="12293" width="17.125" style="2" customWidth="1"/>
    <col min="12294" max="12294" width="14.625" style="2" customWidth="1"/>
    <col min="12295" max="12544" width="13.375" style="2"/>
    <col min="12545" max="12545" width="13.375" style="2" customWidth="1"/>
    <col min="12546" max="12546" width="2.125" style="2" customWidth="1"/>
    <col min="12547" max="12548" width="3.375" style="2" customWidth="1"/>
    <col min="12549" max="12549" width="17.125" style="2" customWidth="1"/>
    <col min="12550" max="12550" width="14.625" style="2" customWidth="1"/>
    <col min="12551" max="12800" width="13.375" style="2"/>
    <col min="12801" max="12801" width="13.375" style="2" customWidth="1"/>
    <col min="12802" max="12802" width="2.125" style="2" customWidth="1"/>
    <col min="12803" max="12804" width="3.375" style="2" customWidth="1"/>
    <col min="12805" max="12805" width="17.125" style="2" customWidth="1"/>
    <col min="12806" max="12806" width="14.625" style="2" customWidth="1"/>
    <col min="12807" max="13056" width="13.375" style="2"/>
    <col min="13057" max="13057" width="13.375" style="2" customWidth="1"/>
    <col min="13058" max="13058" width="2.125" style="2" customWidth="1"/>
    <col min="13059" max="13060" width="3.375" style="2" customWidth="1"/>
    <col min="13061" max="13061" width="17.125" style="2" customWidth="1"/>
    <col min="13062" max="13062" width="14.625" style="2" customWidth="1"/>
    <col min="13063" max="13312" width="13.375" style="2"/>
    <col min="13313" max="13313" width="13.375" style="2" customWidth="1"/>
    <col min="13314" max="13314" width="2.125" style="2" customWidth="1"/>
    <col min="13315" max="13316" width="3.375" style="2" customWidth="1"/>
    <col min="13317" max="13317" width="17.125" style="2" customWidth="1"/>
    <col min="13318" max="13318" width="14.625" style="2" customWidth="1"/>
    <col min="13319" max="13568" width="13.375" style="2"/>
    <col min="13569" max="13569" width="13.375" style="2" customWidth="1"/>
    <col min="13570" max="13570" width="2.125" style="2" customWidth="1"/>
    <col min="13571" max="13572" width="3.375" style="2" customWidth="1"/>
    <col min="13573" max="13573" width="17.125" style="2" customWidth="1"/>
    <col min="13574" max="13574" width="14.625" style="2" customWidth="1"/>
    <col min="13575" max="13824" width="13.375" style="2"/>
    <col min="13825" max="13825" width="13.375" style="2" customWidth="1"/>
    <col min="13826" max="13826" width="2.125" style="2" customWidth="1"/>
    <col min="13827" max="13828" width="3.375" style="2" customWidth="1"/>
    <col min="13829" max="13829" width="17.125" style="2" customWidth="1"/>
    <col min="13830" max="13830" width="14.625" style="2" customWidth="1"/>
    <col min="13831" max="14080" width="13.375" style="2"/>
    <col min="14081" max="14081" width="13.375" style="2" customWidth="1"/>
    <col min="14082" max="14082" width="2.125" style="2" customWidth="1"/>
    <col min="14083" max="14084" width="3.375" style="2" customWidth="1"/>
    <col min="14085" max="14085" width="17.125" style="2" customWidth="1"/>
    <col min="14086" max="14086" width="14.625" style="2" customWidth="1"/>
    <col min="14087" max="14336" width="13.375" style="2"/>
    <col min="14337" max="14337" width="13.375" style="2" customWidth="1"/>
    <col min="14338" max="14338" width="2.125" style="2" customWidth="1"/>
    <col min="14339" max="14340" width="3.375" style="2" customWidth="1"/>
    <col min="14341" max="14341" width="17.125" style="2" customWidth="1"/>
    <col min="14342" max="14342" width="14.625" style="2" customWidth="1"/>
    <col min="14343" max="14592" width="13.375" style="2"/>
    <col min="14593" max="14593" width="13.375" style="2" customWidth="1"/>
    <col min="14594" max="14594" width="2.125" style="2" customWidth="1"/>
    <col min="14595" max="14596" width="3.375" style="2" customWidth="1"/>
    <col min="14597" max="14597" width="17.125" style="2" customWidth="1"/>
    <col min="14598" max="14598" width="14.625" style="2" customWidth="1"/>
    <col min="14599" max="14848" width="13.375" style="2"/>
    <col min="14849" max="14849" width="13.375" style="2" customWidth="1"/>
    <col min="14850" max="14850" width="2.125" style="2" customWidth="1"/>
    <col min="14851" max="14852" width="3.375" style="2" customWidth="1"/>
    <col min="14853" max="14853" width="17.125" style="2" customWidth="1"/>
    <col min="14854" max="14854" width="14.625" style="2" customWidth="1"/>
    <col min="14855" max="15104" width="13.375" style="2"/>
    <col min="15105" max="15105" width="13.375" style="2" customWidth="1"/>
    <col min="15106" max="15106" width="2.125" style="2" customWidth="1"/>
    <col min="15107" max="15108" width="3.375" style="2" customWidth="1"/>
    <col min="15109" max="15109" width="17.125" style="2" customWidth="1"/>
    <col min="15110" max="15110" width="14.625" style="2" customWidth="1"/>
    <col min="15111" max="15360" width="13.375" style="2"/>
    <col min="15361" max="15361" width="13.375" style="2" customWidth="1"/>
    <col min="15362" max="15362" width="2.125" style="2" customWidth="1"/>
    <col min="15363" max="15364" width="3.375" style="2" customWidth="1"/>
    <col min="15365" max="15365" width="17.125" style="2" customWidth="1"/>
    <col min="15366" max="15366" width="14.625" style="2" customWidth="1"/>
    <col min="15367" max="15616" width="13.375" style="2"/>
    <col min="15617" max="15617" width="13.375" style="2" customWidth="1"/>
    <col min="15618" max="15618" width="2.125" style="2" customWidth="1"/>
    <col min="15619" max="15620" width="3.375" style="2" customWidth="1"/>
    <col min="15621" max="15621" width="17.125" style="2" customWidth="1"/>
    <col min="15622" max="15622" width="14.625" style="2" customWidth="1"/>
    <col min="15623" max="15872" width="13.375" style="2"/>
    <col min="15873" max="15873" width="13.375" style="2" customWidth="1"/>
    <col min="15874" max="15874" width="2.125" style="2" customWidth="1"/>
    <col min="15875" max="15876" width="3.375" style="2" customWidth="1"/>
    <col min="15877" max="15877" width="17.125" style="2" customWidth="1"/>
    <col min="15878" max="15878" width="14.625" style="2" customWidth="1"/>
    <col min="15879" max="16128" width="13.375" style="2"/>
    <col min="16129" max="16129" width="13.375" style="2" customWidth="1"/>
    <col min="16130" max="16130" width="2.125" style="2" customWidth="1"/>
    <col min="16131" max="16132" width="3.375" style="2" customWidth="1"/>
    <col min="16133" max="16133" width="17.125" style="2" customWidth="1"/>
    <col min="16134" max="16134" width="14.625" style="2" customWidth="1"/>
    <col min="16135" max="16384" width="13.375" style="2"/>
  </cols>
  <sheetData>
    <row r="1" spans="1:13" x14ac:dyDescent="0.2">
      <c r="A1" s="1"/>
    </row>
    <row r="6" spans="1:13" x14ac:dyDescent="0.2">
      <c r="E6" s="10"/>
      <c r="F6" s="10"/>
      <c r="H6" s="11" t="s">
        <v>367</v>
      </c>
    </row>
    <row r="7" spans="1:13" x14ac:dyDescent="0.2">
      <c r="F7" s="43" t="s">
        <v>388</v>
      </c>
    </row>
    <row r="8" spans="1:13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5" t="s">
        <v>389</v>
      </c>
      <c r="M8" s="3"/>
    </row>
    <row r="9" spans="1:13" x14ac:dyDescent="0.2">
      <c r="F9" s="9"/>
      <c r="J9" s="9"/>
    </row>
    <row r="10" spans="1:13" x14ac:dyDescent="0.2">
      <c r="F10" s="27"/>
      <c r="G10" s="28" t="s">
        <v>390</v>
      </c>
      <c r="H10" s="7"/>
      <c r="I10" s="7"/>
      <c r="J10" s="27"/>
      <c r="K10" s="28" t="s">
        <v>391</v>
      </c>
      <c r="L10" s="7"/>
      <c r="M10" s="7"/>
    </row>
    <row r="11" spans="1:13" x14ac:dyDescent="0.2">
      <c r="F11" s="29" t="s">
        <v>210</v>
      </c>
      <c r="G11" s="29" t="s">
        <v>206</v>
      </c>
      <c r="H11" s="29" t="s">
        <v>207</v>
      </c>
      <c r="I11" s="29" t="s">
        <v>208</v>
      </c>
      <c r="J11" s="29" t="s">
        <v>210</v>
      </c>
      <c r="K11" s="29" t="s">
        <v>206</v>
      </c>
      <c r="L11" s="29" t="s">
        <v>207</v>
      </c>
      <c r="M11" s="29" t="s">
        <v>208</v>
      </c>
    </row>
    <row r="12" spans="1:13" x14ac:dyDescent="0.2">
      <c r="B12" s="7"/>
      <c r="C12" s="7"/>
      <c r="D12" s="7"/>
      <c r="E12" s="7"/>
      <c r="F12" s="8" t="s">
        <v>117</v>
      </c>
      <c r="G12" s="8" t="s">
        <v>118</v>
      </c>
      <c r="H12" s="8" t="s">
        <v>119</v>
      </c>
      <c r="I12" s="8" t="s">
        <v>120</v>
      </c>
      <c r="J12" s="8" t="s">
        <v>117</v>
      </c>
      <c r="K12" s="8" t="s">
        <v>118</v>
      </c>
      <c r="L12" s="8" t="s">
        <v>119</v>
      </c>
      <c r="M12" s="8" t="s">
        <v>120</v>
      </c>
    </row>
    <row r="13" spans="1:13" x14ac:dyDescent="0.2">
      <c r="F13" s="9"/>
    </row>
    <row r="14" spans="1:13" x14ac:dyDescent="0.2">
      <c r="B14" s="10"/>
      <c r="C14" s="11" t="s">
        <v>372</v>
      </c>
      <c r="D14" s="10"/>
      <c r="E14" s="10"/>
      <c r="F14" s="12">
        <f t="shared" ref="F14:M14" si="0">F16+F24</f>
        <v>22729</v>
      </c>
      <c r="G14" s="10">
        <f t="shared" si="0"/>
        <v>27729</v>
      </c>
      <c r="H14" s="10">
        <f t="shared" si="0"/>
        <v>28357</v>
      </c>
      <c r="I14" s="10">
        <f t="shared" si="0"/>
        <v>34893</v>
      </c>
      <c r="J14" s="10">
        <f t="shared" si="0"/>
        <v>212406</v>
      </c>
      <c r="K14" s="10">
        <f t="shared" si="0"/>
        <v>234953</v>
      </c>
      <c r="L14" s="10">
        <f t="shared" si="0"/>
        <v>256018</v>
      </c>
      <c r="M14" s="10">
        <f t="shared" si="0"/>
        <v>280887</v>
      </c>
    </row>
    <row r="15" spans="1:13" x14ac:dyDescent="0.2">
      <c r="F15" s="9"/>
    </row>
    <row r="16" spans="1:13" x14ac:dyDescent="0.2">
      <c r="B16" s="10"/>
      <c r="C16" s="10"/>
      <c r="D16" s="11" t="s">
        <v>373</v>
      </c>
      <c r="E16" s="10"/>
      <c r="F16" s="12">
        <f t="shared" ref="F16:M16" si="1">SUM(F17:F22)</f>
        <v>6945</v>
      </c>
      <c r="G16" s="10">
        <f t="shared" si="1"/>
        <v>9442</v>
      </c>
      <c r="H16" s="10">
        <f t="shared" si="1"/>
        <v>11165</v>
      </c>
      <c r="I16" s="10">
        <f t="shared" si="1"/>
        <v>18427</v>
      </c>
      <c r="J16" s="10">
        <f t="shared" si="1"/>
        <v>89723</v>
      </c>
      <c r="K16" s="10">
        <f t="shared" si="1"/>
        <v>95957</v>
      </c>
      <c r="L16" s="10">
        <f t="shared" si="1"/>
        <v>103585</v>
      </c>
      <c r="M16" s="10">
        <f t="shared" si="1"/>
        <v>118014</v>
      </c>
    </row>
    <row r="17" spans="2:13" x14ac:dyDescent="0.2">
      <c r="E17" s="1" t="s">
        <v>374</v>
      </c>
      <c r="F17" s="15">
        <v>4789</v>
      </c>
      <c r="G17" s="16">
        <v>6044</v>
      </c>
      <c r="H17" s="16">
        <v>4391</v>
      </c>
      <c r="I17" s="16">
        <v>3718</v>
      </c>
      <c r="J17" s="16">
        <v>71006</v>
      </c>
      <c r="K17" s="16">
        <v>74522</v>
      </c>
      <c r="L17" s="16">
        <v>76176</v>
      </c>
      <c r="M17" s="16">
        <v>76944</v>
      </c>
    </row>
    <row r="18" spans="2:13" x14ac:dyDescent="0.2">
      <c r="E18" s="1" t="s">
        <v>375</v>
      </c>
      <c r="F18" s="15">
        <v>719</v>
      </c>
      <c r="G18" s="16">
        <v>608</v>
      </c>
      <c r="H18" s="16">
        <v>1003</v>
      </c>
      <c r="I18" s="16">
        <v>1130</v>
      </c>
      <c r="J18" s="16">
        <v>5095</v>
      </c>
      <c r="K18" s="16">
        <v>5568</v>
      </c>
      <c r="L18" s="16">
        <v>6434</v>
      </c>
      <c r="M18" s="16">
        <v>7413</v>
      </c>
    </row>
    <row r="19" spans="2:13" x14ac:dyDescent="0.2">
      <c r="F19" s="15"/>
      <c r="G19" s="16"/>
      <c r="H19" s="16"/>
      <c r="I19" s="16"/>
      <c r="J19" s="16"/>
      <c r="K19" s="16"/>
      <c r="L19" s="16"/>
      <c r="M19" s="16"/>
    </row>
    <row r="20" spans="2:13" x14ac:dyDescent="0.2">
      <c r="E20" s="1" t="s">
        <v>376</v>
      </c>
      <c r="F20" s="15">
        <v>1118</v>
      </c>
      <c r="G20" s="16">
        <v>2790</v>
      </c>
      <c r="H20" s="16">
        <v>5771</v>
      </c>
      <c r="I20" s="16">
        <v>13485</v>
      </c>
      <c r="J20" s="16">
        <v>13183</v>
      </c>
      <c r="K20" s="16">
        <v>15436</v>
      </c>
      <c r="L20" s="16">
        <v>20562</v>
      </c>
      <c r="M20" s="16">
        <v>33172</v>
      </c>
    </row>
    <row r="21" spans="2:13" x14ac:dyDescent="0.2">
      <c r="E21" s="1" t="s">
        <v>377</v>
      </c>
      <c r="F21" s="15">
        <v>319</v>
      </c>
      <c r="G21" s="24" t="s">
        <v>357</v>
      </c>
      <c r="H21" s="24" t="s">
        <v>357</v>
      </c>
      <c r="I21" s="16">
        <v>94</v>
      </c>
      <c r="J21" s="16">
        <v>439</v>
      </c>
      <c r="K21" s="16">
        <v>431</v>
      </c>
      <c r="L21" s="16">
        <v>413</v>
      </c>
      <c r="M21" s="16">
        <v>485</v>
      </c>
    </row>
    <row r="22" spans="2:13" x14ac:dyDescent="0.2">
      <c r="E22" s="1" t="s">
        <v>378</v>
      </c>
      <c r="F22" s="17" t="s">
        <v>357</v>
      </c>
      <c r="G22" s="24" t="s">
        <v>357</v>
      </c>
      <c r="H22" s="24" t="s">
        <v>357</v>
      </c>
      <c r="I22" s="24" t="s">
        <v>357</v>
      </c>
      <c r="J22" s="24" t="s">
        <v>357</v>
      </c>
      <c r="K22" s="24" t="s">
        <v>357</v>
      </c>
      <c r="L22" s="24" t="s">
        <v>357</v>
      </c>
      <c r="M22" s="24" t="s">
        <v>357</v>
      </c>
    </row>
    <row r="23" spans="2:13" x14ac:dyDescent="0.2">
      <c r="F23" s="9"/>
    </row>
    <row r="24" spans="2:13" x14ac:dyDescent="0.2">
      <c r="B24" s="10"/>
      <c r="C24" s="10"/>
      <c r="D24" s="11" t="s">
        <v>379</v>
      </c>
      <c r="E24" s="10"/>
      <c r="F24" s="12">
        <f t="shared" ref="F24:M24" si="2">SUM(F25:F36)</f>
        <v>15784</v>
      </c>
      <c r="G24" s="10">
        <f t="shared" si="2"/>
        <v>18287</v>
      </c>
      <c r="H24" s="10">
        <f t="shared" si="2"/>
        <v>17192</v>
      </c>
      <c r="I24" s="10">
        <f t="shared" si="2"/>
        <v>16466</v>
      </c>
      <c r="J24" s="10">
        <f t="shared" si="2"/>
        <v>122683</v>
      </c>
      <c r="K24" s="10">
        <f t="shared" si="2"/>
        <v>138996</v>
      </c>
      <c r="L24" s="10">
        <f t="shared" si="2"/>
        <v>152433</v>
      </c>
      <c r="M24" s="10">
        <f t="shared" si="2"/>
        <v>162873</v>
      </c>
    </row>
    <row r="25" spans="2:13" x14ac:dyDescent="0.2">
      <c r="E25" s="1" t="s">
        <v>380</v>
      </c>
      <c r="F25" s="15">
        <v>1068</v>
      </c>
      <c r="G25" s="16">
        <v>998</v>
      </c>
      <c r="H25" s="16">
        <v>1113</v>
      </c>
      <c r="I25" s="16">
        <v>1392</v>
      </c>
      <c r="J25" s="16">
        <v>6812</v>
      </c>
      <c r="K25" s="16">
        <v>7596</v>
      </c>
      <c r="L25" s="16">
        <v>8477</v>
      </c>
      <c r="M25" s="16">
        <v>9543</v>
      </c>
    </row>
    <row r="26" spans="2:13" x14ac:dyDescent="0.2">
      <c r="E26" s="1" t="s">
        <v>381</v>
      </c>
      <c r="F26" s="15">
        <v>11026</v>
      </c>
      <c r="G26" s="16">
        <v>10655</v>
      </c>
      <c r="H26" s="16">
        <v>10628</v>
      </c>
      <c r="I26" s="16">
        <v>12096</v>
      </c>
      <c r="J26" s="16">
        <v>82448</v>
      </c>
      <c r="K26" s="16">
        <v>91656</v>
      </c>
      <c r="L26" s="16">
        <v>100662</v>
      </c>
      <c r="M26" s="16">
        <v>110788</v>
      </c>
    </row>
    <row r="27" spans="2:13" x14ac:dyDescent="0.2">
      <c r="F27" s="9"/>
    </row>
    <row r="28" spans="2:13" x14ac:dyDescent="0.2">
      <c r="E28" s="1" t="s">
        <v>382</v>
      </c>
      <c r="F28" s="17" t="s">
        <v>357</v>
      </c>
      <c r="G28" s="24" t="s">
        <v>357</v>
      </c>
      <c r="H28" s="24" t="s">
        <v>357</v>
      </c>
      <c r="I28" s="24" t="s">
        <v>357</v>
      </c>
      <c r="J28" s="24" t="s">
        <v>357</v>
      </c>
      <c r="K28" s="24" t="s">
        <v>357</v>
      </c>
      <c r="L28" s="24" t="s">
        <v>357</v>
      </c>
      <c r="M28" s="24" t="s">
        <v>357</v>
      </c>
    </row>
    <row r="29" spans="2:13" x14ac:dyDescent="0.2">
      <c r="E29" s="1" t="s">
        <v>383</v>
      </c>
      <c r="F29" s="17" t="s">
        <v>357</v>
      </c>
      <c r="G29" s="24" t="s">
        <v>357</v>
      </c>
      <c r="H29" s="24" t="s">
        <v>357</v>
      </c>
      <c r="I29" s="24" t="s">
        <v>357</v>
      </c>
      <c r="J29" s="16">
        <v>751</v>
      </c>
      <c r="K29" s="16">
        <v>681</v>
      </c>
      <c r="L29" s="16">
        <v>609</v>
      </c>
      <c r="M29" s="16">
        <v>527</v>
      </c>
    </row>
    <row r="30" spans="2:13" x14ac:dyDescent="0.2">
      <c r="E30" s="1" t="s">
        <v>384</v>
      </c>
      <c r="F30" s="17" t="s">
        <v>357</v>
      </c>
      <c r="G30" s="24" t="s">
        <v>357</v>
      </c>
      <c r="H30" s="24" t="s">
        <v>357</v>
      </c>
      <c r="I30" s="24" t="s">
        <v>357</v>
      </c>
      <c r="J30" s="16">
        <v>199</v>
      </c>
      <c r="K30" s="16">
        <v>168</v>
      </c>
      <c r="L30" s="16">
        <v>143</v>
      </c>
      <c r="M30" s="16">
        <v>132</v>
      </c>
    </row>
    <row r="31" spans="2:13" x14ac:dyDescent="0.2">
      <c r="E31" s="1" t="s">
        <v>377</v>
      </c>
      <c r="F31" s="17" t="s">
        <v>357</v>
      </c>
      <c r="G31" s="16">
        <v>100</v>
      </c>
      <c r="H31" s="16">
        <v>160</v>
      </c>
      <c r="I31" s="16">
        <v>188</v>
      </c>
      <c r="J31" s="16">
        <v>301</v>
      </c>
      <c r="K31" s="16">
        <v>353</v>
      </c>
      <c r="L31" s="16">
        <v>467</v>
      </c>
      <c r="M31" s="16">
        <v>608</v>
      </c>
    </row>
    <row r="32" spans="2:13" x14ac:dyDescent="0.2">
      <c r="F32" s="9"/>
    </row>
    <row r="33" spans="1:13" x14ac:dyDescent="0.2">
      <c r="E33" s="1" t="s">
        <v>378</v>
      </c>
      <c r="F33" s="15">
        <v>2672</v>
      </c>
      <c r="G33" s="16">
        <v>3883</v>
      </c>
      <c r="H33" s="16">
        <v>2148</v>
      </c>
      <c r="I33" s="16">
        <v>8</v>
      </c>
      <c r="J33" s="16">
        <v>22731</v>
      </c>
      <c r="K33" s="16">
        <v>26611</v>
      </c>
      <c r="L33" s="16">
        <v>27296</v>
      </c>
      <c r="M33" s="16">
        <v>24092</v>
      </c>
    </row>
    <row r="34" spans="1:13" x14ac:dyDescent="0.2">
      <c r="E34" s="1" t="s">
        <v>385</v>
      </c>
      <c r="F34" s="17" t="s">
        <v>357</v>
      </c>
      <c r="G34" s="24" t="s">
        <v>357</v>
      </c>
      <c r="H34" s="24" t="s">
        <v>357</v>
      </c>
      <c r="I34" s="24" t="s">
        <v>357</v>
      </c>
      <c r="J34" s="16">
        <v>5949</v>
      </c>
      <c r="K34" s="16">
        <v>5799</v>
      </c>
      <c r="L34" s="16">
        <v>5532</v>
      </c>
      <c r="M34" s="16">
        <v>5199</v>
      </c>
    </row>
    <row r="35" spans="1:13" x14ac:dyDescent="0.2">
      <c r="E35" s="1" t="s">
        <v>386</v>
      </c>
      <c r="F35" s="15">
        <v>992</v>
      </c>
      <c r="G35" s="16">
        <v>2263</v>
      </c>
      <c r="H35" s="16">
        <v>3035</v>
      </c>
      <c r="I35" s="16">
        <v>2782</v>
      </c>
      <c r="J35" s="16">
        <v>3466</v>
      </c>
      <c r="K35" s="16">
        <v>5718</v>
      </c>
      <c r="L35" s="16">
        <v>8725</v>
      </c>
      <c r="M35" s="16">
        <v>11462</v>
      </c>
    </row>
    <row r="36" spans="1:13" x14ac:dyDescent="0.2">
      <c r="E36" s="1" t="s">
        <v>387</v>
      </c>
      <c r="F36" s="15">
        <v>26</v>
      </c>
      <c r="G36" s="16">
        <v>388</v>
      </c>
      <c r="H36" s="16">
        <v>108</v>
      </c>
      <c r="I36" s="24" t="s">
        <v>357</v>
      </c>
      <c r="J36" s="16">
        <v>26</v>
      </c>
      <c r="K36" s="16">
        <v>414</v>
      </c>
      <c r="L36" s="16">
        <v>522</v>
      </c>
      <c r="M36" s="16">
        <v>522</v>
      </c>
    </row>
    <row r="37" spans="1:13" ht="18" thickBot="1" x14ac:dyDescent="0.25">
      <c r="B37" s="3"/>
      <c r="C37" s="3"/>
      <c r="D37" s="3"/>
      <c r="E37" s="3"/>
      <c r="F37" s="19"/>
      <c r="G37" s="3"/>
      <c r="H37" s="3"/>
      <c r="I37" s="3"/>
      <c r="J37" s="3"/>
      <c r="K37" s="3"/>
      <c r="L37" s="3"/>
      <c r="M37" s="3"/>
    </row>
    <row r="38" spans="1:13" x14ac:dyDescent="0.2">
      <c r="F38" s="41" t="s">
        <v>142</v>
      </c>
    </row>
    <row r="39" spans="1:13" x14ac:dyDescent="0.2">
      <c r="A39" s="1"/>
    </row>
  </sheetData>
  <phoneticPr fontId="2"/>
  <pageMargins left="0.23000000000000004" right="0.23000000000000004" top="0.56999999999999995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3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3" width="5.875" style="2" customWidth="1"/>
    <col min="4" max="4" width="15.875" style="2" customWidth="1"/>
    <col min="5" max="6" width="13.375" style="2" customWidth="1"/>
    <col min="7" max="7" width="14.625" style="2" customWidth="1"/>
    <col min="8" max="10" width="13.375" style="2" customWidth="1"/>
    <col min="11" max="256" width="12.125" style="2"/>
    <col min="257" max="257" width="13.375" style="2" customWidth="1"/>
    <col min="258" max="259" width="5.875" style="2" customWidth="1"/>
    <col min="260" max="260" width="15.875" style="2" customWidth="1"/>
    <col min="261" max="262" width="13.375" style="2" customWidth="1"/>
    <col min="263" max="263" width="14.625" style="2" customWidth="1"/>
    <col min="264" max="266" width="13.375" style="2" customWidth="1"/>
    <col min="267" max="512" width="12.125" style="2"/>
    <col min="513" max="513" width="13.375" style="2" customWidth="1"/>
    <col min="514" max="515" width="5.875" style="2" customWidth="1"/>
    <col min="516" max="516" width="15.875" style="2" customWidth="1"/>
    <col min="517" max="518" width="13.375" style="2" customWidth="1"/>
    <col min="519" max="519" width="14.625" style="2" customWidth="1"/>
    <col min="520" max="522" width="13.375" style="2" customWidth="1"/>
    <col min="523" max="768" width="12.125" style="2"/>
    <col min="769" max="769" width="13.375" style="2" customWidth="1"/>
    <col min="770" max="771" width="5.875" style="2" customWidth="1"/>
    <col min="772" max="772" width="15.875" style="2" customWidth="1"/>
    <col min="773" max="774" width="13.375" style="2" customWidth="1"/>
    <col min="775" max="775" width="14.625" style="2" customWidth="1"/>
    <col min="776" max="778" width="13.375" style="2" customWidth="1"/>
    <col min="779" max="1024" width="12.125" style="2"/>
    <col min="1025" max="1025" width="13.375" style="2" customWidth="1"/>
    <col min="1026" max="1027" width="5.875" style="2" customWidth="1"/>
    <col min="1028" max="1028" width="15.875" style="2" customWidth="1"/>
    <col min="1029" max="1030" width="13.375" style="2" customWidth="1"/>
    <col min="1031" max="1031" width="14.625" style="2" customWidth="1"/>
    <col min="1032" max="1034" width="13.375" style="2" customWidth="1"/>
    <col min="1035" max="1280" width="12.125" style="2"/>
    <col min="1281" max="1281" width="13.375" style="2" customWidth="1"/>
    <col min="1282" max="1283" width="5.875" style="2" customWidth="1"/>
    <col min="1284" max="1284" width="15.875" style="2" customWidth="1"/>
    <col min="1285" max="1286" width="13.375" style="2" customWidth="1"/>
    <col min="1287" max="1287" width="14.625" style="2" customWidth="1"/>
    <col min="1288" max="1290" width="13.375" style="2" customWidth="1"/>
    <col min="1291" max="1536" width="12.125" style="2"/>
    <col min="1537" max="1537" width="13.375" style="2" customWidth="1"/>
    <col min="1538" max="1539" width="5.875" style="2" customWidth="1"/>
    <col min="1540" max="1540" width="15.875" style="2" customWidth="1"/>
    <col min="1541" max="1542" width="13.375" style="2" customWidth="1"/>
    <col min="1543" max="1543" width="14.625" style="2" customWidth="1"/>
    <col min="1544" max="1546" width="13.375" style="2" customWidth="1"/>
    <col min="1547" max="1792" width="12.125" style="2"/>
    <col min="1793" max="1793" width="13.375" style="2" customWidth="1"/>
    <col min="1794" max="1795" width="5.875" style="2" customWidth="1"/>
    <col min="1796" max="1796" width="15.875" style="2" customWidth="1"/>
    <col min="1797" max="1798" width="13.375" style="2" customWidth="1"/>
    <col min="1799" max="1799" width="14.625" style="2" customWidth="1"/>
    <col min="1800" max="1802" width="13.375" style="2" customWidth="1"/>
    <col min="1803" max="2048" width="12.125" style="2"/>
    <col min="2049" max="2049" width="13.375" style="2" customWidth="1"/>
    <col min="2050" max="2051" width="5.875" style="2" customWidth="1"/>
    <col min="2052" max="2052" width="15.875" style="2" customWidth="1"/>
    <col min="2053" max="2054" width="13.375" style="2" customWidth="1"/>
    <col min="2055" max="2055" width="14.625" style="2" customWidth="1"/>
    <col min="2056" max="2058" width="13.375" style="2" customWidth="1"/>
    <col min="2059" max="2304" width="12.125" style="2"/>
    <col min="2305" max="2305" width="13.375" style="2" customWidth="1"/>
    <col min="2306" max="2307" width="5.875" style="2" customWidth="1"/>
    <col min="2308" max="2308" width="15.875" style="2" customWidth="1"/>
    <col min="2309" max="2310" width="13.375" style="2" customWidth="1"/>
    <col min="2311" max="2311" width="14.625" style="2" customWidth="1"/>
    <col min="2312" max="2314" width="13.375" style="2" customWidth="1"/>
    <col min="2315" max="2560" width="12.125" style="2"/>
    <col min="2561" max="2561" width="13.375" style="2" customWidth="1"/>
    <col min="2562" max="2563" width="5.875" style="2" customWidth="1"/>
    <col min="2564" max="2564" width="15.875" style="2" customWidth="1"/>
    <col min="2565" max="2566" width="13.375" style="2" customWidth="1"/>
    <col min="2567" max="2567" width="14.625" style="2" customWidth="1"/>
    <col min="2568" max="2570" width="13.375" style="2" customWidth="1"/>
    <col min="2571" max="2816" width="12.125" style="2"/>
    <col min="2817" max="2817" width="13.375" style="2" customWidth="1"/>
    <col min="2818" max="2819" width="5.875" style="2" customWidth="1"/>
    <col min="2820" max="2820" width="15.875" style="2" customWidth="1"/>
    <col min="2821" max="2822" width="13.375" style="2" customWidth="1"/>
    <col min="2823" max="2823" width="14.625" style="2" customWidth="1"/>
    <col min="2824" max="2826" width="13.375" style="2" customWidth="1"/>
    <col min="2827" max="3072" width="12.125" style="2"/>
    <col min="3073" max="3073" width="13.375" style="2" customWidth="1"/>
    <col min="3074" max="3075" width="5.875" style="2" customWidth="1"/>
    <col min="3076" max="3076" width="15.875" style="2" customWidth="1"/>
    <col min="3077" max="3078" width="13.375" style="2" customWidth="1"/>
    <col min="3079" max="3079" width="14.625" style="2" customWidth="1"/>
    <col min="3080" max="3082" width="13.375" style="2" customWidth="1"/>
    <col min="3083" max="3328" width="12.125" style="2"/>
    <col min="3329" max="3329" width="13.375" style="2" customWidth="1"/>
    <col min="3330" max="3331" width="5.875" style="2" customWidth="1"/>
    <col min="3332" max="3332" width="15.875" style="2" customWidth="1"/>
    <col min="3333" max="3334" width="13.375" style="2" customWidth="1"/>
    <col min="3335" max="3335" width="14.625" style="2" customWidth="1"/>
    <col min="3336" max="3338" width="13.375" style="2" customWidth="1"/>
    <col min="3339" max="3584" width="12.125" style="2"/>
    <col min="3585" max="3585" width="13.375" style="2" customWidth="1"/>
    <col min="3586" max="3587" width="5.875" style="2" customWidth="1"/>
    <col min="3588" max="3588" width="15.875" style="2" customWidth="1"/>
    <col min="3589" max="3590" width="13.375" style="2" customWidth="1"/>
    <col min="3591" max="3591" width="14.625" style="2" customWidth="1"/>
    <col min="3592" max="3594" width="13.375" style="2" customWidth="1"/>
    <col min="3595" max="3840" width="12.125" style="2"/>
    <col min="3841" max="3841" width="13.375" style="2" customWidth="1"/>
    <col min="3842" max="3843" width="5.875" style="2" customWidth="1"/>
    <col min="3844" max="3844" width="15.875" style="2" customWidth="1"/>
    <col min="3845" max="3846" width="13.375" style="2" customWidth="1"/>
    <col min="3847" max="3847" width="14.625" style="2" customWidth="1"/>
    <col min="3848" max="3850" width="13.375" style="2" customWidth="1"/>
    <col min="3851" max="4096" width="12.125" style="2"/>
    <col min="4097" max="4097" width="13.375" style="2" customWidth="1"/>
    <col min="4098" max="4099" width="5.875" style="2" customWidth="1"/>
    <col min="4100" max="4100" width="15.875" style="2" customWidth="1"/>
    <col min="4101" max="4102" width="13.375" style="2" customWidth="1"/>
    <col min="4103" max="4103" width="14.625" style="2" customWidth="1"/>
    <col min="4104" max="4106" width="13.375" style="2" customWidth="1"/>
    <col min="4107" max="4352" width="12.125" style="2"/>
    <col min="4353" max="4353" width="13.375" style="2" customWidth="1"/>
    <col min="4354" max="4355" width="5.875" style="2" customWidth="1"/>
    <col min="4356" max="4356" width="15.875" style="2" customWidth="1"/>
    <col min="4357" max="4358" width="13.375" style="2" customWidth="1"/>
    <col min="4359" max="4359" width="14.625" style="2" customWidth="1"/>
    <col min="4360" max="4362" width="13.375" style="2" customWidth="1"/>
    <col min="4363" max="4608" width="12.125" style="2"/>
    <col min="4609" max="4609" width="13.375" style="2" customWidth="1"/>
    <col min="4610" max="4611" width="5.875" style="2" customWidth="1"/>
    <col min="4612" max="4612" width="15.875" style="2" customWidth="1"/>
    <col min="4613" max="4614" width="13.375" style="2" customWidth="1"/>
    <col min="4615" max="4615" width="14.625" style="2" customWidth="1"/>
    <col min="4616" max="4618" width="13.375" style="2" customWidth="1"/>
    <col min="4619" max="4864" width="12.125" style="2"/>
    <col min="4865" max="4865" width="13.375" style="2" customWidth="1"/>
    <col min="4866" max="4867" width="5.875" style="2" customWidth="1"/>
    <col min="4868" max="4868" width="15.875" style="2" customWidth="1"/>
    <col min="4869" max="4870" width="13.375" style="2" customWidth="1"/>
    <col min="4871" max="4871" width="14.625" style="2" customWidth="1"/>
    <col min="4872" max="4874" width="13.375" style="2" customWidth="1"/>
    <col min="4875" max="5120" width="12.125" style="2"/>
    <col min="5121" max="5121" width="13.375" style="2" customWidth="1"/>
    <col min="5122" max="5123" width="5.875" style="2" customWidth="1"/>
    <col min="5124" max="5124" width="15.875" style="2" customWidth="1"/>
    <col min="5125" max="5126" width="13.375" style="2" customWidth="1"/>
    <col min="5127" max="5127" width="14.625" style="2" customWidth="1"/>
    <col min="5128" max="5130" width="13.375" style="2" customWidth="1"/>
    <col min="5131" max="5376" width="12.125" style="2"/>
    <col min="5377" max="5377" width="13.375" style="2" customWidth="1"/>
    <col min="5378" max="5379" width="5.875" style="2" customWidth="1"/>
    <col min="5380" max="5380" width="15.875" style="2" customWidth="1"/>
    <col min="5381" max="5382" width="13.375" style="2" customWidth="1"/>
    <col min="5383" max="5383" width="14.625" style="2" customWidth="1"/>
    <col min="5384" max="5386" width="13.375" style="2" customWidth="1"/>
    <col min="5387" max="5632" width="12.125" style="2"/>
    <col min="5633" max="5633" width="13.375" style="2" customWidth="1"/>
    <col min="5634" max="5635" width="5.875" style="2" customWidth="1"/>
    <col min="5636" max="5636" width="15.875" style="2" customWidth="1"/>
    <col min="5637" max="5638" width="13.375" style="2" customWidth="1"/>
    <col min="5639" max="5639" width="14.625" style="2" customWidth="1"/>
    <col min="5640" max="5642" width="13.375" style="2" customWidth="1"/>
    <col min="5643" max="5888" width="12.125" style="2"/>
    <col min="5889" max="5889" width="13.375" style="2" customWidth="1"/>
    <col min="5890" max="5891" width="5.875" style="2" customWidth="1"/>
    <col min="5892" max="5892" width="15.875" style="2" customWidth="1"/>
    <col min="5893" max="5894" width="13.375" style="2" customWidth="1"/>
    <col min="5895" max="5895" width="14.625" style="2" customWidth="1"/>
    <col min="5896" max="5898" width="13.375" style="2" customWidth="1"/>
    <col min="5899" max="6144" width="12.125" style="2"/>
    <col min="6145" max="6145" width="13.375" style="2" customWidth="1"/>
    <col min="6146" max="6147" width="5.875" style="2" customWidth="1"/>
    <col min="6148" max="6148" width="15.875" style="2" customWidth="1"/>
    <col min="6149" max="6150" width="13.375" style="2" customWidth="1"/>
    <col min="6151" max="6151" width="14.625" style="2" customWidth="1"/>
    <col min="6152" max="6154" width="13.375" style="2" customWidth="1"/>
    <col min="6155" max="6400" width="12.125" style="2"/>
    <col min="6401" max="6401" width="13.375" style="2" customWidth="1"/>
    <col min="6402" max="6403" width="5.875" style="2" customWidth="1"/>
    <col min="6404" max="6404" width="15.875" style="2" customWidth="1"/>
    <col min="6405" max="6406" width="13.375" style="2" customWidth="1"/>
    <col min="6407" max="6407" width="14.625" style="2" customWidth="1"/>
    <col min="6408" max="6410" width="13.375" style="2" customWidth="1"/>
    <col min="6411" max="6656" width="12.125" style="2"/>
    <col min="6657" max="6657" width="13.375" style="2" customWidth="1"/>
    <col min="6658" max="6659" width="5.875" style="2" customWidth="1"/>
    <col min="6660" max="6660" width="15.875" style="2" customWidth="1"/>
    <col min="6661" max="6662" width="13.375" style="2" customWidth="1"/>
    <col min="6663" max="6663" width="14.625" style="2" customWidth="1"/>
    <col min="6664" max="6666" width="13.375" style="2" customWidth="1"/>
    <col min="6667" max="6912" width="12.125" style="2"/>
    <col min="6913" max="6913" width="13.375" style="2" customWidth="1"/>
    <col min="6914" max="6915" width="5.875" style="2" customWidth="1"/>
    <col min="6916" max="6916" width="15.875" style="2" customWidth="1"/>
    <col min="6917" max="6918" width="13.375" style="2" customWidth="1"/>
    <col min="6919" max="6919" width="14.625" style="2" customWidth="1"/>
    <col min="6920" max="6922" width="13.375" style="2" customWidth="1"/>
    <col min="6923" max="7168" width="12.125" style="2"/>
    <col min="7169" max="7169" width="13.375" style="2" customWidth="1"/>
    <col min="7170" max="7171" width="5.875" style="2" customWidth="1"/>
    <col min="7172" max="7172" width="15.875" style="2" customWidth="1"/>
    <col min="7173" max="7174" width="13.375" style="2" customWidth="1"/>
    <col min="7175" max="7175" width="14.625" style="2" customWidth="1"/>
    <col min="7176" max="7178" width="13.375" style="2" customWidth="1"/>
    <col min="7179" max="7424" width="12.125" style="2"/>
    <col min="7425" max="7425" width="13.375" style="2" customWidth="1"/>
    <col min="7426" max="7427" width="5.875" style="2" customWidth="1"/>
    <col min="7428" max="7428" width="15.875" style="2" customWidth="1"/>
    <col min="7429" max="7430" width="13.375" style="2" customWidth="1"/>
    <col min="7431" max="7431" width="14.625" style="2" customWidth="1"/>
    <col min="7432" max="7434" width="13.375" style="2" customWidth="1"/>
    <col min="7435" max="7680" width="12.125" style="2"/>
    <col min="7681" max="7681" width="13.375" style="2" customWidth="1"/>
    <col min="7682" max="7683" width="5.875" style="2" customWidth="1"/>
    <col min="7684" max="7684" width="15.875" style="2" customWidth="1"/>
    <col min="7685" max="7686" width="13.375" style="2" customWidth="1"/>
    <col min="7687" max="7687" width="14.625" style="2" customWidth="1"/>
    <col min="7688" max="7690" width="13.375" style="2" customWidth="1"/>
    <col min="7691" max="7936" width="12.125" style="2"/>
    <col min="7937" max="7937" width="13.375" style="2" customWidth="1"/>
    <col min="7938" max="7939" width="5.875" style="2" customWidth="1"/>
    <col min="7940" max="7940" width="15.875" style="2" customWidth="1"/>
    <col min="7941" max="7942" width="13.375" style="2" customWidth="1"/>
    <col min="7943" max="7943" width="14.625" style="2" customWidth="1"/>
    <col min="7944" max="7946" width="13.375" style="2" customWidth="1"/>
    <col min="7947" max="8192" width="12.125" style="2"/>
    <col min="8193" max="8193" width="13.375" style="2" customWidth="1"/>
    <col min="8194" max="8195" width="5.875" style="2" customWidth="1"/>
    <col min="8196" max="8196" width="15.875" style="2" customWidth="1"/>
    <col min="8197" max="8198" width="13.375" style="2" customWidth="1"/>
    <col min="8199" max="8199" width="14.625" style="2" customWidth="1"/>
    <col min="8200" max="8202" width="13.375" style="2" customWidth="1"/>
    <col min="8203" max="8448" width="12.125" style="2"/>
    <col min="8449" max="8449" width="13.375" style="2" customWidth="1"/>
    <col min="8450" max="8451" width="5.875" style="2" customWidth="1"/>
    <col min="8452" max="8452" width="15.875" style="2" customWidth="1"/>
    <col min="8453" max="8454" width="13.375" style="2" customWidth="1"/>
    <col min="8455" max="8455" width="14.625" style="2" customWidth="1"/>
    <col min="8456" max="8458" width="13.375" style="2" customWidth="1"/>
    <col min="8459" max="8704" width="12.125" style="2"/>
    <col min="8705" max="8705" width="13.375" style="2" customWidth="1"/>
    <col min="8706" max="8707" width="5.875" style="2" customWidth="1"/>
    <col min="8708" max="8708" width="15.875" style="2" customWidth="1"/>
    <col min="8709" max="8710" width="13.375" style="2" customWidth="1"/>
    <col min="8711" max="8711" width="14.625" style="2" customWidth="1"/>
    <col min="8712" max="8714" width="13.375" style="2" customWidth="1"/>
    <col min="8715" max="8960" width="12.125" style="2"/>
    <col min="8961" max="8961" width="13.375" style="2" customWidth="1"/>
    <col min="8962" max="8963" width="5.875" style="2" customWidth="1"/>
    <col min="8964" max="8964" width="15.875" style="2" customWidth="1"/>
    <col min="8965" max="8966" width="13.375" style="2" customWidth="1"/>
    <col min="8967" max="8967" width="14.625" style="2" customWidth="1"/>
    <col min="8968" max="8970" width="13.375" style="2" customWidth="1"/>
    <col min="8971" max="9216" width="12.125" style="2"/>
    <col min="9217" max="9217" width="13.375" style="2" customWidth="1"/>
    <col min="9218" max="9219" width="5.875" style="2" customWidth="1"/>
    <col min="9220" max="9220" width="15.875" style="2" customWidth="1"/>
    <col min="9221" max="9222" width="13.375" style="2" customWidth="1"/>
    <col min="9223" max="9223" width="14.625" style="2" customWidth="1"/>
    <col min="9224" max="9226" width="13.375" style="2" customWidth="1"/>
    <col min="9227" max="9472" width="12.125" style="2"/>
    <col min="9473" max="9473" width="13.375" style="2" customWidth="1"/>
    <col min="9474" max="9475" width="5.875" style="2" customWidth="1"/>
    <col min="9476" max="9476" width="15.875" style="2" customWidth="1"/>
    <col min="9477" max="9478" width="13.375" style="2" customWidth="1"/>
    <col min="9479" max="9479" width="14.625" style="2" customWidth="1"/>
    <col min="9480" max="9482" width="13.375" style="2" customWidth="1"/>
    <col min="9483" max="9728" width="12.125" style="2"/>
    <col min="9729" max="9729" width="13.375" style="2" customWidth="1"/>
    <col min="9730" max="9731" width="5.875" style="2" customWidth="1"/>
    <col min="9732" max="9732" width="15.875" style="2" customWidth="1"/>
    <col min="9733" max="9734" width="13.375" style="2" customWidth="1"/>
    <col min="9735" max="9735" width="14.625" style="2" customWidth="1"/>
    <col min="9736" max="9738" width="13.375" style="2" customWidth="1"/>
    <col min="9739" max="9984" width="12.125" style="2"/>
    <col min="9985" max="9985" width="13.375" style="2" customWidth="1"/>
    <col min="9986" max="9987" width="5.875" style="2" customWidth="1"/>
    <col min="9988" max="9988" width="15.875" style="2" customWidth="1"/>
    <col min="9989" max="9990" width="13.375" style="2" customWidth="1"/>
    <col min="9991" max="9991" width="14.625" style="2" customWidth="1"/>
    <col min="9992" max="9994" width="13.375" style="2" customWidth="1"/>
    <col min="9995" max="10240" width="12.125" style="2"/>
    <col min="10241" max="10241" width="13.375" style="2" customWidth="1"/>
    <col min="10242" max="10243" width="5.875" style="2" customWidth="1"/>
    <col min="10244" max="10244" width="15.875" style="2" customWidth="1"/>
    <col min="10245" max="10246" width="13.375" style="2" customWidth="1"/>
    <col min="10247" max="10247" width="14.625" style="2" customWidth="1"/>
    <col min="10248" max="10250" width="13.375" style="2" customWidth="1"/>
    <col min="10251" max="10496" width="12.125" style="2"/>
    <col min="10497" max="10497" width="13.375" style="2" customWidth="1"/>
    <col min="10498" max="10499" width="5.875" style="2" customWidth="1"/>
    <col min="10500" max="10500" width="15.875" style="2" customWidth="1"/>
    <col min="10501" max="10502" width="13.375" style="2" customWidth="1"/>
    <col min="10503" max="10503" width="14.625" style="2" customWidth="1"/>
    <col min="10504" max="10506" width="13.375" style="2" customWidth="1"/>
    <col min="10507" max="10752" width="12.125" style="2"/>
    <col min="10753" max="10753" width="13.375" style="2" customWidth="1"/>
    <col min="10754" max="10755" width="5.875" style="2" customWidth="1"/>
    <col min="10756" max="10756" width="15.875" style="2" customWidth="1"/>
    <col min="10757" max="10758" width="13.375" style="2" customWidth="1"/>
    <col min="10759" max="10759" width="14.625" style="2" customWidth="1"/>
    <col min="10760" max="10762" width="13.375" style="2" customWidth="1"/>
    <col min="10763" max="11008" width="12.125" style="2"/>
    <col min="11009" max="11009" width="13.375" style="2" customWidth="1"/>
    <col min="11010" max="11011" width="5.875" style="2" customWidth="1"/>
    <col min="11012" max="11012" width="15.875" style="2" customWidth="1"/>
    <col min="11013" max="11014" width="13.375" style="2" customWidth="1"/>
    <col min="11015" max="11015" width="14.625" style="2" customWidth="1"/>
    <col min="11016" max="11018" width="13.375" style="2" customWidth="1"/>
    <col min="11019" max="11264" width="12.125" style="2"/>
    <col min="11265" max="11265" width="13.375" style="2" customWidth="1"/>
    <col min="11266" max="11267" width="5.875" style="2" customWidth="1"/>
    <col min="11268" max="11268" width="15.875" style="2" customWidth="1"/>
    <col min="11269" max="11270" width="13.375" style="2" customWidth="1"/>
    <col min="11271" max="11271" width="14.625" style="2" customWidth="1"/>
    <col min="11272" max="11274" width="13.375" style="2" customWidth="1"/>
    <col min="11275" max="11520" width="12.125" style="2"/>
    <col min="11521" max="11521" width="13.375" style="2" customWidth="1"/>
    <col min="11522" max="11523" width="5.875" style="2" customWidth="1"/>
    <col min="11524" max="11524" width="15.875" style="2" customWidth="1"/>
    <col min="11525" max="11526" width="13.375" style="2" customWidth="1"/>
    <col min="11527" max="11527" width="14.625" style="2" customWidth="1"/>
    <col min="11528" max="11530" width="13.375" style="2" customWidth="1"/>
    <col min="11531" max="11776" width="12.125" style="2"/>
    <col min="11777" max="11777" width="13.375" style="2" customWidth="1"/>
    <col min="11778" max="11779" width="5.875" style="2" customWidth="1"/>
    <col min="11780" max="11780" width="15.875" style="2" customWidth="1"/>
    <col min="11781" max="11782" width="13.375" style="2" customWidth="1"/>
    <col min="11783" max="11783" width="14.625" style="2" customWidth="1"/>
    <col min="11784" max="11786" width="13.375" style="2" customWidth="1"/>
    <col min="11787" max="12032" width="12.125" style="2"/>
    <col min="12033" max="12033" width="13.375" style="2" customWidth="1"/>
    <col min="12034" max="12035" width="5.875" style="2" customWidth="1"/>
    <col min="12036" max="12036" width="15.875" style="2" customWidth="1"/>
    <col min="12037" max="12038" width="13.375" style="2" customWidth="1"/>
    <col min="12039" max="12039" width="14.625" style="2" customWidth="1"/>
    <col min="12040" max="12042" width="13.375" style="2" customWidth="1"/>
    <col min="12043" max="12288" width="12.125" style="2"/>
    <col min="12289" max="12289" width="13.375" style="2" customWidth="1"/>
    <col min="12290" max="12291" width="5.875" style="2" customWidth="1"/>
    <col min="12292" max="12292" width="15.875" style="2" customWidth="1"/>
    <col min="12293" max="12294" width="13.375" style="2" customWidth="1"/>
    <col min="12295" max="12295" width="14.625" style="2" customWidth="1"/>
    <col min="12296" max="12298" width="13.375" style="2" customWidth="1"/>
    <col min="12299" max="12544" width="12.125" style="2"/>
    <col min="12545" max="12545" width="13.375" style="2" customWidth="1"/>
    <col min="12546" max="12547" width="5.875" style="2" customWidth="1"/>
    <col min="12548" max="12548" width="15.875" style="2" customWidth="1"/>
    <col min="12549" max="12550" width="13.375" style="2" customWidth="1"/>
    <col min="12551" max="12551" width="14.625" style="2" customWidth="1"/>
    <col min="12552" max="12554" width="13.375" style="2" customWidth="1"/>
    <col min="12555" max="12800" width="12.125" style="2"/>
    <col min="12801" max="12801" width="13.375" style="2" customWidth="1"/>
    <col min="12802" max="12803" width="5.875" style="2" customWidth="1"/>
    <col min="12804" max="12804" width="15.875" style="2" customWidth="1"/>
    <col min="12805" max="12806" width="13.375" style="2" customWidth="1"/>
    <col min="12807" max="12807" width="14.625" style="2" customWidth="1"/>
    <col min="12808" max="12810" width="13.375" style="2" customWidth="1"/>
    <col min="12811" max="13056" width="12.125" style="2"/>
    <col min="13057" max="13057" width="13.375" style="2" customWidth="1"/>
    <col min="13058" max="13059" width="5.875" style="2" customWidth="1"/>
    <col min="13060" max="13060" width="15.875" style="2" customWidth="1"/>
    <col min="13061" max="13062" width="13.375" style="2" customWidth="1"/>
    <col min="13063" max="13063" width="14.625" style="2" customWidth="1"/>
    <col min="13064" max="13066" width="13.375" style="2" customWidth="1"/>
    <col min="13067" max="13312" width="12.125" style="2"/>
    <col min="13313" max="13313" width="13.375" style="2" customWidth="1"/>
    <col min="13314" max="13315" width="5.875" style="2" customWidth="1"/>
    <col min="13316" max="13316" width="15.875" style="2" customWidth="1"/>
    <col min="13317" max="13318" width="13.375" style="2" customWidth="1"/>
    <col min="13319" max="13319" width="14.625" style="2" customWidth="1"/>
    <col min="13320" max="13322" width="13.375" style="2" customWidth="1"/>
    <col min="13323" max="13568" width="12.125" style="2"/>
    <col min="13569" max="13569" width="13.375" style="2" customWidth="1"/>
    <col min="13570" max="13571" width="5.875" style="2" customWidth="1"/>
    <col min="13572" max="13572" width="15.875" style="2" customWidth="1"/>
    <col min="13573" max="13574" width="13.375" style="2" customWidth="1"/>
    <col min="13575" max="13575" width="14.625" style="2" customWidth="1"/>
    <col min="13576" max="13578" width="13.375" style="2" customWidth="1"/>
    <col min="13579" max="13824" width="12.125" style="2"/>
    <col min="13825" max="13825" width="13.375" style="2" customWidth="1"/>
    <col min="13826" max="13827" width="5.875" style="2" customWidth="1"/>
    <col min="13828" max="13828" width="15.875" style="2" customWidth="1"/>
    <col min="13829" max="13830" width="13.375" style="2" customWidth="1"/>
    <col min="13831" max="13831" width="14.625" style="2" customWidth="1"/>
    <col min="13832" max="13834" width="13.375" style="2" customWidth="1"/>
    <col min="13835" max="14080" width="12.125" style="2"/>
    <col min="14081" max="14081" width="13.375" style="2" customWidth="1"/>
    <col min="14082" max="14083" width="5.875" style="2" customWidth="1"/>
    <col min="14084" max="14084" width="15.875" style="2" customWidth="1"/>
    <col min="14085" max="14086" width="13.375" style="2" customWidth="1"/>
    <col min="14087" max="14087" width="14.625" style="2" customWidth="1"/>
    <col min="14088" max="14090" width="13.375" style="2" customWidth="1"/>
    <col min="14091" max="14336" width="12.125" style="2"/>
    <col min="14337" max="14337" width="13.375" style="2" customWidth="1"/>
    <col min="14338" max="14339" width="5.875" style="2" customWidth="1"/>
    <col min="14340" max="14340" width="15.875" style="2" customWidth="1"/>
    <col min="14341" max="14342" width="13.375" style="2" customWidth="1"/>
    <col min="14343" max="14343" width="14.625" style="2" customWidth="1"/>
    <col min="14344" max="14346" width="13.375" style="2" customWidth="1"/>
    <col min="14347" max="14592" width="12.125" style="2"/>
    <col min="14593" max="14593" width="13.375" style="2" customWidth="1"/>
    <col min="14594" max="14595" width="5.875" style="2" customWidth="1"/>
    <col min="14596" max="14596" width="15.875" style="2" customWidth="1"/>
    <col min="14597" max="14598" width="13.375" style="2" customWidth="1"/>
    <col min="14599" max="14599" width="14.625" style="2" customWidth="1"/>
    <col min="14600" max="14602" width="13.375" style="2" customWidth="1"/>
    <col min="14603" max="14848" width="12.125" style="2"/>
    <col min="14849" max="14849" width="13.375" style="2" customWidth="1"/>
    <col min="14850" max="14851" width="5.875" style="2" customWidth="1"/>
    <col min="14852" max="14852" width="15.875" style="2" customWidth="1"/>
    <col min="14853" max="14854" width="13.375" style="2" customWidth="1"/>
    <col min="14855" max="14855" width="14.625" style="2" customWidth="1"/>
    <col min="14856" max="14858" width="13.375" style="2" customWidth="1"/>
    <col min="14859" max="15104" width="12.125" style="2"/>
    <col min="15105" max="15105" width="13.375" style="2" customWidth="1"/>
    <col min="15106" max="15107" width="5.875" style="2" customWidth="1"/>
    <col min="15108" max="15108" width="15.875" style="2" customWidth="1"/>
    <col min="15109" max="15110" width="13.375" style="2" customWidth="1"/>
    <col min="15111" max="15111" width="14.625" style="2" customWidth="1"/>
    <col min="15112" max="15114" width="13.375" style="2" customWidth="1"/>
    <col min="15115" max="15360" width="12.125" style="2"/>
    <col min="15361" max="15361" width="13.375" style="2" customWidth="1"/>
    <col min="15362" max="15363" width="5.875" style="2" customWidth="1"/>
    <col min="15364" max="15364" width="15.875" style="2" customWidth="1"/>
    <col min="15365" max="15366" width="13.375" style="2" customWidth="1"/>
    <col min="15367" max="15367" width="14.625" style="2" customWidth="1"/>
    <col min="15368" max="15370" width="13.375" style="2" customWidth="1"/>
    <col min="15371" max="15616" width="12.125" style="2"/>
    <col min="15617" max="15617" width="13.375" style="2" customWidth="1"/>
    <col min="15618" max="15619" width="5.875" style="2" customWidth="1"/>
    <col min="15620" max="15620" width="15.875" style="2" customWidth="1"/>
    <col min="15621" max="15622" width="13.375" style="2" customWidth="1"/>
    <col min="15623" max="15623" width="14.625" style="2" customWidth="1"/>
    <col min="15624" max="15626" width="13.375" style="2" customWidth="1"/>
    <col min="15627" max="15872" width="12.125" style="2"/>
    <col min="15873" max="15873" width="13.375" style="2" customWidth="1"/>
    <col min="15874" max="15875" width="5.875" style="2" customWidth="1"/>
    <col min="15876" max="15876" width="15.875" style="2" customWidth="1"/>
    <col min="15877" max="15878" width="13.375" style="2" customWidth="1"/>
    <col min="15879" max="15879" width="14.625" style="2" customWidth="1"/>
    <col min="15880" max="15882" width="13.375" style="2" customWidth="1"/>
    <col min="15883" max="16128" width="12.125" style="2"/>
    <col min="16129" max="16129" width="13.375" style="2" customWidth="1"/>
    <col min="16130" max="16131" width="5.875" style="2" customWidth="1"/>
    <col min="16132" max="16132" width="15.875" style="2" customWidth="1"/>
    <col min="16133" max="16134" width="13.375" style="2" customWidth="1"/>
    <col min="16135" max="16135" width="14.625" style="2" customWidth="1"/>
    <col min="16136" max="16138" width="13.375" style="2" customWidth="1"/>
    <col min="16139" max="16384" width="12.125" style="2"/>
  </cols>
  <sheetData>
    <row r="1" spans="1:12" x14ac:dyDescent="0.2">
      <c r="A1" s="1"/>
    </row>
    <row r="5" spans="1:12" x14ac:dyDescent="0.2">
      <c r="E5" s="10"/>
      <c r="F5" s="10"/>
      <c r="K5" s="10"/>
    </row>
    <row r="6" spans="1:12" x14ac:dyDescent="0.2">
      <c r="E6" s="10"/>
      <c r="F6" s="11" t="s">
        <v>392</v>
      </c>
      <c r="K6" s="10"/>
    </row>
    <row r="7" spans="1:12" x14ac:dyDescent="0.2">
      <c r="E7" s="11" t="s">
        <v>393</v>
      </c>
    </row>
    <row r="8" spans="1:12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5" t="s">
        <v>394</v>
      </c>
      <c r="L8" s="3"/>
    </row>
    <row r="9" spans="1:12" x14ac:dyDescent="0.2">
      <c r="E9" s="27"/>
      <c r="F9" s="7"/>
      <c r="G9" s="28" t="s">
        <v>395</v>
      </c>
      <c r="H9" s="7"/>
      <c r="I9" s="7"/>
      <c r="J9" s="7"/>
      <c r="K9" s="8" t="s">
        <v>396</v>
      </c>
      <c r="L9" s="7"/>
    </row>
    <row r="10" spans="1:12" x14ac:dyDescent="0.2">
      <c r="E10" s="9"/>
      <c r="F10" s="7"/>
      <c r="G10" s="9"/>
      <c r="H10" s="7"/>
      <c r="I10" s="7"/>
      <c r="J10" s="7"/>
      <c r="K10" s="9"/>
      <c r="L10" s="9"/>
    </row>
    <row r="11" spans="1:12" x14ac:dyDescent="0.2">
      <c r="B11" s="7"/>
      <c r="C11" s="7"/>
      <c r="D11" s="7"/>
      <c r="E11" s="8" t="s">
        <v>397</v>
      </c>
      <c r="F11" s="30" t="s">
        <v>398</v>
      </c>
      <c r="G11" s="8" t="s">
        <v>399</v>
      </c>
      <c r="H11" s="30" t="s">
        <v>400</v>
      </c>
      <c r="I11" s="8" t="s">
        <v>401</v>
      </c>
      <c r="J11" s="30" t="s">
        <v>402</v>
      </c>
      <c r="K11" s="30" t="s">
        <v>403</v>
      </c>
      <c r="L11" s="30" t="s">
        <v>404</v>
      </c>
    </row>
    <row r="12" spans="1:12" x14ac:dyDescent="0.2">
      <c r="E12" s="9"/>
    </row>
    <row r="13" spans="1:12" x14ac:dyDescent="0.2">
      <c r="B13" s="1" t="s">
        <v>405</v>
      </c>
      <c r="E13" s="15">
        <v>65638</v>
      </c>
      <c r="F13" s="16">
        <v>52247</v>
      </c>
      <c r="G13" s="16">
        <v>63208</v>
      </c>
      <c r="H13" s="16">
        <v>26820</v>
      </c>
      <c r="I13" s="24" t="s">
        <v>406</v>
      </c>
      <c r="J13" s="16">
        <v>7139</v>
      </c>
      <c r="K13" s="16">
        <v>53670</v>
      </c>
      <c r="L13" s="16">
        <v>61259</v>
      </c>
    </row>
    <row r="14" spans="1:12" x14ac:dyDescent="0.2">
      <c r="B14" s="1" t="s">
        <v>407</v>
      </c>
      <c r="E14" s="15">
        <v>67958</v>
      </c>
      <c r="F14" s="16">
        <v>56381.000999999997</v>
      </c>
      <c r="G14" s="16">
        <v>66089</v>
      </c>
      <c r="H14" s="16">
        <v>27385.1</v>
      </c>
      <c r="I14" s="16">
        <v>4533</v>
      </c>
      <c r="J14" s="16">
        <v>7401</v>
      </c>
      <c r="K14" s="16">
        <v>46296</v>
      </c>
      <c r="L14" s="16">
        <v>52957</v>
      </c>
    </row>
    <row r="15" spans="1:12" x14ac:dyDescent="0.2">
      <c r="B15" s="1" t="s">
        <v>408</v>
      </c>
      <c r="E15" s="15">
        <v>71418</v>
      </c>
      <c r="F15" s="16">
        <v>59345</v>
      </c>
      <c r="G15" s="16">
        <v>68439</v>
      </c>
      <c r="H15" s="16">
        <v>28025</v>
      </c>
      <c r="I15" s="16">
        <v>4959</v>
      </c>
      <c r="J15" s="16">
        <v>7713</v>
      </c>
      <c r="K15" s="16">
        <v>41810</v>
      </c>
      <c r="L15" s="16">
        <v>49002</v>
      </c>
    </row>
    <row r="16" spans="1:12" x14ac:dyDescent="0.2">
      <c r="B16" s="1" t="s">
        <v>409</v>
      </c>
      <c r="E16" s="15">
        <v>73593</v>
      </c>
      <c r="F16" s="16">
        <v>61363</v>
      </c>
      <c r="G16" s="16">
        <v>70506</v>
      </c>
      <c r="H16" s="16">
        <v>28713</v>
      </c>
      <c r="I16" s="16">
        <v>5278</v>
      </c>
      <c r="J16" s="16">
        <v>7645</v>
      </c>
      <c r="K16" s="16">
        <v>49759</v>
      </c>
      <c r="L16" s="16">
        <v>58044</v>
      </c>
    </row>
    <row r="17" spans="2:12" x14ac:dyDescent="0.2">
      <c r="B17" s="1" t="s">
        <v>410</v>
      </c>
      <c r="E17" s="15">
        <v>75359</v>
      </c>
      <c r="F17" s="16">
        <v>63315.8</v>
      </c>
      <c r="G17" s="16">
        <v>72187.8</v>
      </c>
      <c r="H17" s="16">
        <v>29500.799999999999</v>
      </c>
      <c r="I17" s="16">
        <v>5557.8</v>
      </c>
      <c r="J17" s="16">
        <v>7835.8</v>
      </c>
      <c r="K17" s="16">
        <v>49941.599999999999</v>
      </c>
      <c r="L17" s="16">
        <v>60938</v>
      </c>
    </row>
    <row r="18" spans="2:12" x14ac:dyDescent="0.2">
      <c r="B18" s="11" t="s">
        <v>411</v>
      </c>
      <c r="C18" s="11" t="s">
        <v>412</v>
      </c>
      <c r="D18" s="10"/>
      <c r="E18" s="12">
        <f t="shared" ref="E18:L18" si="0">E20+E27</f>
        <v>80000</v>
      </c>
      <c r="F18" s="10">
        <f t="shared" si="0"/>
        <v>67909</v>
      </c>
      <c r="G18" s="10">
        <f t="shared" si="0"/>
        <v>75041</v>
      </c>
      <c r="H18" s="10">
        <f t="shared" si="0"/>
        <v>30336</v>
      </c>
      <c r="I18" s="10">
        <f t="shared" si="0"/>
        <v>5762</v>
      </c>
      <c r="J18" s="10">
        <f t="shared" si="0"/>
        <v>8795</v>
      </c>
      <c r="K18" s="10">
        <f t="shared" si="0"/>
        <v>57853</v>
      </c>
      <c r="L18" s="10">
        <f t="shared" si="0"/>
        <v>70324</v>
      </c>
    </row>
    <row r="19" spans="2:12" x14ac:dyDescent="0.2">
      <c r="E19" s="9"/>
    </row>
    <row r="20" spans="2:12" x14ac:dyDescent="0.2">
      <c r="C20" s="1" t="s">
        <v>373</v>
      </c>
      <c r="E20" s="13">
        <f t="shared" ref="E20:L20" si="1">SUM(E21:E25)</f>
        <v>66662</v>
      </c>
      <c r="F20" s="14">
        <f t="shared" si="1"/>
        <v>59429</v>
      </c>
      <c r="G20" s="14">
        <f t="shared" si="1"/>
        <v>64675</v>
      </c>
      <c r="H20" s="14">
        <f t="shared" si="1"/>
        <v>28711</v>
      </c>
      <c r="I20" s="14">
        <f t="shared" si="1"/>
        <v>5762</v>
      </c>
      <c r="J20" s="14">
        <f t="shared" si="1"/>
        <v>4970</v>
      </c>
      <c r="K20" s="14">
        <f t="shared" si="1"/>
        <v>23268</v>
      </c>
      <c r="L20" s="14">
        <f t="shared" si="1"/>
        <v>30461</v>
      </c>
    </row>
    <row r="21" spans="2:12" x14ac:dyDescent="0.2">
      <c r="D21" s="1" t="s">
        <v>374</v>
      </c>
      <c r="E21" s="15">
        <v>21775</v>
      </c>
      <c r="F21" s="16">
        <v>20228</v>
      </c>
      <c r="G21" s="16">
        <v>19593</v>
      </c>
      <c r="H21" s="16">
        <v>5410</v>
      </c>
      <c r="I21" s="16">
        <v>4097</v>
      </c>
      <c r="J21" s="16">
        <v>3899</v>
      </c>
      <c r="K21" s="16">
        <v>6737</v>
      </c>
      <c r="L21" s="16">
        <v>13058</v>
      </c>
    </row>
    <row r="22" spans="2:12" x14ac:dyDescent="0.2">
      <c r="D22" s="1" t="s">
        <v>375</v>
      </c>
      <c r="E22" s="15">
        <v>2352</v>
      </c>
      <c r="F22" s="16">
        <v>2349</v>
      </c>
      <c r="G22" s="16">
        <v>2060</v>
      </c>
      <c r="H22" s="16">
        <v>1010</v>
      </c>
      <c r="I22" s="16">
        <v>216</v>
      </c>
      <c r="J22" s="16">
        <v>169</v>
      </c>
      <c r="K22" s="16">
        <v>1152</v>
      </c>
      <c r="L22" s="16">
        <v>1426</v>
      </c>
    </row>
    <row r="23" spans="2:12" x14ac:dyDescent="0.2">
      <c r="D23" s="1" t="s">
        <v>376</v>
      </c>
      <c r="E23" s="15">
        <v>42266</v>
      </c>
      <c r="F23" s="16">
        <v>36614</v>
      </c>
      <c r="G23" s="16">
        <v>42728</v>
      </c>
      <c r="H23" s="16">
        <v>22217</v>
      </c>
      <c r="I23" s="16">
        <v>1414</v>
      </c>
      <c r="J23" s="16">
        <v>889</v>
      </c>
      <c r="K23" s="16">
        <v>15198</v>
      </c>
      <c r="L23" s="16">
        <v>15770</v>
      </c>
    </row>
    <row r="24" spans="2:12" x14ac:dyDescent="0.2">
      <c r="D24" s="1" t="s">
        <v>377</v>
      </c>
      <c r="E24" s="15">
        <v>269</v>
      </c>
      <c r="F24" s="16">
        <v>238</v>
      </c>
      <c r="G24" s="16">
        <v>294</v>
      </c>
      <c r="H24" s="16">
        <v>74</v>
      </c>
      <c r="I24" s="16">
        <v>35</v>
      </c>
      <c r="J24" s="16">
        <v>13</v>
      </c>
      <c r="K24" s="16">
        <v>181</v>
      </c>
      <c r="L24" s="16">
        <v>207</v>
      </c>
    </row>
    <row r="25" spans="2:12" x14ac:dyDescent="0.2">
      <c r="D25" s="1" t="s">
        <v>378</v>
      </c>
      <c r="E25" s="17" t="s">
        <v>22</v>
      </c>
      <c r="F25" s="18" t="s">
        <v>22</v>
      </c>
      <c r="G25" s="18" t="s">
        <v>22</v>
      </c>
      <c r="H25" s="18" t="s">
        <v>22</v>
      </c>
      <c r="I25" s="18" t="s">
        <v>22</v>
      </c>
      <c r="J25" s="18" t="s">
        <v>22</v>
      </c>
      <c r="K25" s="18" t="s">
        <v>22</v>
      </c>
      <c r="L25" s="18" t="s">
        <v>22</v>
      </c>
    </row>
    <row r="26" spans="2:12" x14ac:dyDescent="0.2">
      <c r="E26" s="15"/>
      <c r="F26" s="16"/>
      <c r="G26" s="16"/>
      <c r="H26" s="16"/>
      <c r="I26" s="16"/>
      <c r="J26" s="16"/>
      <c r="K26" s="16"/>
      <c r="L26" s="16"/>
    </row>
    <row r="27" spans="2:12" x14ac:dyDescent="0.2">
      <c r="C27" s="1" t="s">
        <v>379</v>
      </c>
      <c r="E27" s="13">
        <f>SUM(E28:E37)</f>
        <v>13338</v>
      </c>
      <c r="F27" s="14">
        <f>SUM(F28:F37)</f>
        <v>8480</v>
      </c>
      <c r="G27" s="14">
        <f>SUM(G28:G37)</f>
        <v>10366</v>
      </c>
      <c r="H27" s="14">
        <f>SUM(H28:H37)</f>
        <v>1625</v>
      </c>
      <c r="I27" s="31" t="s">
        <v>406</v>
      </c>
      <c r="J27" s="14">
        <f>SUM(J28:J37)</f>
        <v>3825</v>
      </c>
      <c r="K27" s="14">
        <f>SUM(K28:K37)</f>
        <v>34585</v>
      </c>
      <c r="L27" s="14">
        <f>SUM(L28:L37)</f>
        <v>39863</v>
      </c>
    </row>
    <row r="28" spans="2:12" x14ac:dyDescent="0.2">
      <c r="D28" s="1" t="s">
        <v>380</v>
      </c>
      <c r="E28" s="15">
        <v>1856</v>
      </c>
      <c r="F28" s="16">
        <v>1441</v>
      </c>
      <c r="G28" s="16">
        <v>1525</v>
      </c>
      <c r="H28" s="16">
        <v>457</v>
      </c>
      <c r="I28" s="31" t="s">
        <v>406</v>
      </c>
      <c r="J28" s="16">
        <v>367</v>
      </c>
      <c r="K28" s="16">
        <v>2953</v>
      </c>
      <c r="L28" s="16">
        <v>3199</v>
      </c>
    </row>
    <row r="29" spans="2:12" x14ac:dyDescent="0.2">
      <c r="D29" s="1" t="s">
        <v>381</v>
      </c>
      <c r="E29" s="15">
        <v>4983</v>
      </c>
      <c r="F29" s="16">
        <v>1521</v>
      </c>
      <c r="G29" s="16">
        <v>5029</v>
      </c>
      <c r="H29" s="16">
        <v>458</v>
      </c>
      <c r="I29" s="31" t="s">
        <v>406</v>
      </c>
      <c r="J29" s="16">
        <v>2161</v>
      </c>
      <c r="K29" s="16">
        <v>24162</v>
      </c>
      <c r="L29" s="16">
        <v>25117</v>
      </c>
    </row>
    <row r="30" spans="2:12" x14ac:dyDescent="0.2">
      <c r="D30" s="1" t="s">
        <v>382</v>
      </c>
      <c r="E30" s="15">
        <v>26</v>
      </c>
      <c r="F30" s="16">
        <v>15</v>
      </c>
      <c r="G30" s="16">
        <v>24</v>
      </c>
      <c r="H30" s="16">
        <v>18</v>
      </c>
      <c r="I30" s="31" t="s">
        <v>406</v>
      </c>
      <c r="J30" s="18" t="s">
        <v>22</v>
      </c>
      <c r="K30" s="16">
        <v>3</v>
      </c>
      <c r="L30" s="16">
        <v>3</v>
      </c>
    </row>
    <row r="31" spans="2:12" x14ac:dyDescent="0.2">
      <c r="D31" s="1" t="s">
        <v>383</v>
      </c>
      <c r="E31" s="15">
        <v>722</v>
      </c>
      <c r="F31" s="16">
        <v>359</v>
      </c>
      <c r="G31" s="16">
        <v>714</v>
      </c>
      <c r="H31" s="16">
        <v>249</v>
      </c>
      <c r="I31" s="31" t="s">
        <v>406</v>
      </c>
      <c r="J31" s="16">
        <v>30</v>
      </c>
      <c r="K31" s="16">
        <v>82</v>
      </c>
      <c r="L31" s="16">
        <v>82</v>
      </c>
    </row>
    <row r="32" spans="2:12" x14ac:dyDescent="0.2">
      <c r="D32" s="1" t="s">
        <v>384</v>
      </c>
      <c r="E32" s="15">
        <v>123</v>
      </c>
      <c r="F32" s="16">
        <v>16</v>
      </c>
      <c r="G32" s="16">
        <v>122</v>
      </c>
      <c r="H32" s="16">
        <v>40</v>
      </c>
      <c r="I32" s="31" t="s">
        <v>406</v>
      </c>
      <c r="J32" s="16">
        <v>7</v>
      </c>
      <c r="K32" s="16">
        <v>10</v>
      </c>
      <c r="L32" s="16">
        <v>11</v>
      </c>
    </row>
    <row r="33" spans="2:12" x14ac:dyDescent="0.2">
      <c r="D33" s="1" t="s">
        <v>377</v>
      </c>
      <c r="E33" s="15">
        <v>1077</v>
      </c>
      <c r="F33" s="16">
        <v>812</v>
      </c>
      <c r="G33" s="16">
        <v>1075</v>
      </c>
      <c r="H33" s="16">
        <v>367</v>
      </c>
      <c r="I33" s="31" t="s">
        <v>406</v>
      </c>
      <c r="J33" s="16">
        <v>19</v>
      </c>
      <c r="K33" s="16">
        <v>330</v>
      </c>
      <c r="L33" s="16">
        <v>390</v>
      </c>
    </row>
    <row r="34" spans="2:12" x14ac:dyDescent="0.2">
      <c r="D34" s="1" t="s">
        <v>378</v>
      </c>
      <c r="E34" s="15">
        <v>3436</v>
      </c>
      <c r="F34" s="16">
        <v>3431</v>
      </c>
      <c r="G34" s="16">
        <v>1028</v>
      </c>
      <c r="H34" s="16">
        <v>21</v>
      </c>
      <c r="I34" s="31" t="s">
        <v>406</v>
      </c>
      <c r="J34" s="16">
        <v>879</v>
      </c>
      <c r="K34" s="16">
        <v>15</v>
      </c>
      <c r="L34" s="16">
        <v>3717</v>
      </c>
    </row>
    <row r="35" spans="2:12" x14ac:dyDescent="0.2">
      <c r="D35" s="1" t="s">
        <v>385</v>
      </c>
      <c r="E35" s="15">
        <v>750</v>
      </c>
      <c r="F35" s="16">
        <v>731</v>
      </c>
      <c r="G35" s="16">
        <v>500</v>
      </c>
      <c r="H35" s="18" t="s">
        <v>22</v>
      </c>
      <c r="I35" s="31" t="s">
        <v>406</v>
      </c>
      <c r="J35" s="16">
        <v>188</v>
      </c>
      <c r="K35" s="16">
        <v>59</v>
      </c>
      <c r="L35" s="16">
        <v>422</v>
      </c>
    </row>
    <row r="36" spans="2:12" x14ac:dyDescent="0.2">
      <c r="D36" s="1" t="s">
        <v>386</v>
      </c>
      <c r="E36" s="15">
        <v>305</v>
      </c>
      <c r="F36" s="16">
        <v>94</v>
      </c>
      <c r="G36" s="16">
        <v>289</v>
      </c>
      <c r="H36" s="16">
        <v>15</v>
      </c>
      <c r="I36" s="31" t="s">
        <v>406</v>
      </c>
      <c r="J36" s="16">
        <v>161</v>
      </c>
      <c r="K36" s="16">
        <v>6971</v>
      </c>
      <c r="L36" s="16">
        <v>6922</v>
      </c>
    </row>
    <row r="37" spans="2:12" x14ac:dyDescent="0.2">
      <c r="D37" s="1" t="s">
        <v>387</v>
      </c>
      <c r="E37" s="15">
        <v>60</v>
      </c>
      <c r="F37" s="16">
        <v>60</v>
      </c>
      <c r="G37" s="16">
        <v>60</v>
      </c>
      <c r="H37" s="18" t="s">
        <v>22</v>
      </c>
      <c r="I37" s="31" t="s">
        <v>406</v>
      </c>
      <c r="J37" s="16">
        <v>13</v>
      </c>
      <c r="K37" s="18" t="s">
        <v>22</v>
      </c>
      <c r="L37" s="18" t="s">
        <v>22</v>
      </c>
    </row>
    <row r="38" spans="2:12" ht="18" thickBot="1" x14ac:dyDescent="0.25">
      <c r="B38" s="3"/>
      <c r="C38" s="3"/>
      <c r="D38" s="3"/>
      <c r="E38" s="19"/>
      <c r="F38" s="3"/>
      <c r="G38" s="3"/>
      <c r="H38" s="3"/>
      <c r="I38" s="3"/>
      <c r="J38" s="3"/>
      <c r="K38" s="3"/>
      <c r="L38" s="3"/>
    </row>
    <row r="39" spans="2:12" x14ac:dyDescent="0.2">
      <c r="E39" s="41" t="s">
        <v>142</v>
      </c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3" width="5.875" style="2" customWidth="1"/>
    <col min="4" max="4" width="15.875" style="2" customWidth="1"/>
    <col min="5" max="6" width="13.375" style="2" customWidth="1"/>
    <col min="7" max="7" width="14.625" style="2" customWidth="1"/>
    <col min="8" max="10" width="13.375" style="2" customWidth="1"/>
    <col min="11" max="256" width="12.125" style="2"/>
    <col min="257" max="257" width="13.375" style="2" customWidth="1"/>
    <col min="258" max="259" width="5.875" style="2" customWidth="1"/>
    <col min="260" max="260" width="15.875" style="2" customWidth="1"/>
    <col min="261" max="262" width="13.375" style="2" customWidth="1"/>
    <col min="263" max="263" width="14.625" style="2" customWidth="1"/>
    <col min="264" max="266" width="13.375" style="2" customWidth="1"/>
    <col min="267" max="512" width="12.125" style="2"/>
    <col min="513" max="513" width="13.375" style="2" customWidth="1"/>
    <col min="514" max="515" width="5.875" style="2" customWidth="1"/>
    <col min="516" max="516" width="15.875" style="2" customWidth="1"/>
    <col min="517" max="518" width="13.375" style="2" customWidth="1"/>
    <col min="519" max="519" width="14.625" style="2" customWidth="1"/>
    <col min="520" max="522" width="13.375" style="2" customWidth="1"/>
    <col min="523" max="768" width="12.125" style="2"/>
    <col min="769" max="769" width="13.375" style="2" customWidth="1"/>
    <col min="770" max="771" width="5.875" style="2" customWidth="1"/>
    <col min="772" max="772" width="15.875" style="2" customWidth="1"/>
    <col min="773" max="774" width="13.375" style="2" customWidth="1"/>
    <col min="775" max="775" width="14.625" style="2" customWidth="1"/>
    <col min="776" max="778" width="13.375" style="2" customWidth="1"/>
    <col min="779" max="1024" width="12.125" style="2"/>
    <col min="1025" max="1025" width="13.375" style="2" customWidth="1"/>
    <col min="1026" max="1027" width="5.875" style="2" customWidth="1"/>
    <col min="1028" max="1028" width="15.875" style="2" customWidth="1"/>
    <col min="1029" max="1030" width="13.375" style="2" customWidth="1"/>
    <col min="1031" max="1031" width="14.625" style="2" customWidth="1"/>
    <col min="1032" max="1034" width="13.375" style="2" customWidth="1"/>
    <col min="1035" max="1280" width="12.125" style="2"/>
    <col min="1281" max="1281" width="13.375" style="2" customWidth="1"/>
    <col min="1282" max="1283" width="5.875" style="2" customWidth="1"/>
    <col min="1284" max="1284" width="15.875" style="2" customWidth="1"/>
    <col min="1285" max="1286" width="13.375" style="2" customWidth="1"/>
    <col min="1287" max="1287" width="14.625" style="2" customWidth="1"/>
    <col min="1288" max="1290" width="13.375" style="2" customWidth="1"/>
    <col min="1291" max="1536" width="12.125" style="2"/>
    <col min="1537" max="1537" width="13.375" style="2" customWidth="1"/>
    <col min="1538" max="1539" width="5.875" style="2" customWidth="1"/>
    <col min="1540" max="1540" width="15.875" style="2" customWidth="1"/>
    <col min="1541" max="1542" width="13.375" style="2" customWidth="1"/>
    <col min="1543" max="1543" width="14.625" style="2" customWidth="1"/>
    <col min="1544" max="1546" width="13.375" style="2" customWidth="1"/>
    <col min="1547" max="1792" width="12.125" style="2"/>
    <col min="1793" max="1793" width="13.375" style="2" customWidth="1"/>
    <col min="1794" max="1795" width="5.875" style="2" customWidth="1"/>
    <col min="1796" max="1796" width="15.875" style="2" customWidth="1"/>
    <col min="1797" max="1798" width="13.375" style="2" customWidth="1"/>
    <col min="1799" max="1799" width="14.625" style="2" customWidth="1"/>
    <col min="1800" max="1802" width="13.375" style="2" customWidth="1"/>
    <col min="1803" max="2048" width="12.125" style="2"/>
    <col min="2049" max="2049" width="13.375" style="2" customWidth="1"/>
    <col min="2050" max="2051" width="5.875" style="2" customWidth="1"/>
    <col min="2052" max="2052" width="15.875" style="2" customWidth="1"/>
    <col min="2053" max="2054" width="13.375" style="2" customWidth="1"/>
    <col min="2055" max="2055" width="14.625" style="2" customWidth="1"/>
    <col min="2056" max="2058" width="13.375" style="2" customWidth="1"/>
    <col min="2059" max="2304" width="12.125" style="2"/>
    <col min="2305" max="2305" width="13.375" style="2" customWidth="1"/>
    <col min="2306" max="2307" width="5.875" style="2" customWidth="1"/>
    <col min="2308" max="2308" width="15.875" style="2" customWidth="1"/>
    <col min="2309" max="2310" width="13.375" style="2" customWidth="1"/>
    <col min="2311" max="2311" width="14.625" style="2" customWidth="1"/>
    <col min="2312" max="2314" width="13.375" style="2" customWidth="1"/>
    <col min="2315" max="2560" width="12.125" style="2"/>
    <col min="2561" max="2561" width="13.375" style="2" customWidth="1"/>
    <col min="2562" max="2563" width="5.875" style="2" customWidth="1"/>
    <col min="2564" max="2564" width="15.875" style="2" customWidth="1"/>
    <col min="2565" max="2566" width="13.375" style="2" customWidth="1"/>
    <col min="2567" max="2567" width="14.625" style="2" customWidth="1"/>
    <col min="2568" max="2570" width="13.375" style="2" customWidth="1"/>
    <col min="2571" max="2816" width="12.125" style="2"/>
    <col min="2817" max="2817" width="13.375" style="2" customWidth="1"/>
    <col min="2818" max="2819" width="5.875" style="2" customWidth="1"/>
    <col min="2820" max="2820" width="15.875" style="2" customWidth="1"/>
    <col min="2821" max="2822" width="13.375" style="2" customWidth="1"/>
    <col min="2823" max="2823" width="14.625" style="2" customWidth="1"/>
    <col min="2824" max="2826" width="13.375" style="2" customWidth="1"/>
    <col min="2827" max="3072" width="12.125" style="2"/>
    <col min="3073" max="3073" width="13.375" style="2" customWidth="1"/>
    <col min="3074" max="3075" width="5.875" style="2" customWidth="1"/>
    <col min="3076" max="3076" width="15.875" style="2" customWidth="1"/>
    <col min="3077" max="3078" width="13.375" style="2" customWidth="1"/>
    <col min="3079" max="3079" width="14.625" style="2" customWidth="1"/>
    <col min="3080" max="3082" width="13.375" style="2" customWidth="1"/>
    <col min="3083" max="3328" width="12.125" style="2"/>
    <col min="3329" max="3329" width="13.375" style="2" customWidth="1"/>
    <col min="3330" max="3331" width="5.875" style="2" customWidth="1"/>
    <col min="3332" max="3332" width="15.875" style="2" customWidth="1"/>
    <col min="3333" max="3334" width="13.375" style="2" customWidth="1"/>
    <col min="3335" max="3335" width="14.625" style="2" customWidth="1"/>
    <col min="3336" max="3338" width="13.375" style="2" customWidth="1"/>
    <col min="3339" max="3584" width="12.125" style="2"/>
    <col min="3585" max="3585" width="13.375" style="2" customWidth="1"/>
    <col min="3586" max="3587" width="5.875" style="2" customWidth="1"/>
    <col min="3588" max="3588" width="15.875" style="2" customWidth="1"/>
    <col min="3589" max="3590" width="13.375" style="2" customWidth="1"/>
    <col min="3591" max="3591" width="14.625" style="2" customWidth="1"/>
    <col min="3592" max="3594" width="13.375" style="2" customWidth="1"/>
    <col min="3595" max="3840" width="12.125" style="2"/>
    <col min="3841" max="3841" width="13.375" style="2" customWidth="1"/>
    <col min="3842" max="3843" width="5.875" style="2" customWidth="1"/>
    <col min="3844" max="3844" width="15.875" style="2" customWidth="1"/>
    <col min="3845" max="3846" width="13.375" style="2" customWidth="1"/>
    <col min="3847" max="3847" width="14.625" style="2" customWidth="1"/>
    <col min="3848" max="3850" width="13.375" style="2" customWidth="1"/>
    <col min="3851" max="4096" width="12.125" style="2"/>
    <col min="4097" max="4097" width="13.375" style="2" customWidth="1"/>
    <col min="4098" max="4099" width="5.875" style="2" customWidth="1"/>
    <col min="4100" max="4100" width="15.875" style="2" customWidth="1"/>
    <col min="4101" max="4102" width="13.375" style="2" customWidth="1"/>
    <col min="4103" max="4103" width="14.625" style="2" customWidth="1"/>
    <col min="4104" max="4106" width="13.375" style="2" customWidth="1"/>
    <col min="4107" max="4352" width="12.125" style="2"/>
    <col min="4353" max="4353" width="13.375" style="2" customWidth="1"/>
    <col min="4354" max="4355" width="5.875" style="2" customWidth="1"/>
    <col min="4356" max="4356" width="15.875" style="2" customWidth="1"/>
    <col min="4357" max="4358" width="13.375" style="2" customWidth="1"/>
    <col min="4359" max="4359" width="14.625" style="2" customWidth="1"/>
    <col min="4360" max="4362" width="13.375" style="2" customWidth="1"/>
    <col min="4363" max="4608" width="12.125" style="2"/>
    <col min="4609" max="4609" width="13.375" style="2" customWidth="1"/>
    <col min="4610" max="4611" width="5.875" style="2" customWidth="1"/>
    <col min="4612" max="4612" width="15.875" style="2" customWidth="1"/>
    <col min="4613" max="4614" width="13.375" style="2" customWidth="1"/>
    <col min="4615" max="4615" width="14.625" style="2" customWidth="1"/>
    <col min="4616" max="4618" width="13.375" style="2" customWidth="1"/>
    <col min="4619" max="4864" width="12.125" style="2"/>
    <col min="4865" max="4865" width="13.375" style="2" customWidth="1"/>
    <col min="4866" max="4867" width="5.875" style="2" customWidth="1"/>
    <col min="4868" max="4868" width="15.875" style="2" customWidth="1"/>
    <col min="4869" max="4870" width="13.375" style="2" customWidth="1"/>
    <col min="4871" max="4871" width="14.625" style="2" customWidth="1"/>
    <col min="4872" max="4874" width="13.375" style="2" customWidth="1"/>
    <col min="4875" max="5120" width="12.125" style="2"/>
    <col min="5121" max="5121" width="13.375" style="2" customWidth="1"/>
    <col min="5122" max="5123" width="5.875" style="2" customWidth="1"/>
    <col min="5124" max="5124" width="15.875" style="2" customWidth="1"/>
    <col min="5125" max="5126" width="13.375" style="2" customWidth="1"/>
    <col min="5127" max="5127" width="14.625" style="2" customWidth="1"/>
    <col min="5128" max="5130" width="13.375" style="2" customWidth="1"/>
    <col min="5131" max="5376" width="12.125" style="2"/>
    <col min="5377" max="5377" width="13.375" style="2" customWidth="1"/>
    <col min="5378" max="5379" width="5.875" style="2" customWidth="1"/>
    <col min="5380" max="5380" width="15.875" style="2" customWidth="1"/>
    <col min="5381" max="5382" width="13.375" style="2" customWidth="1"/>
    <col min="5383" max="5383" width="14.625" style="2" customWidth="1"/>
    <col min="5384" max="5386" width="13.375" style="2" customWidth="1"/>
    <col min="5387" max="5632" width="12.125" style="2"/>
    <col min="5633" max="5633" width="13.375" style="2" customWidth="1"/>
    <col min="5634" max="5635" width="5.875" style="2" customWidth="1"/>
    <col min="5636" max="5636" width="15.875" style="2" customWidth="1"/>
    <col min="5637" max="5638" width="13.375" style="2" customWidth="1"/>
    <col min="5639" max="5639" width="14.625" style="2" customWidth="1"/>
    <col min="5640" max="5642" width="13.375" style="2" customWidth="1"/>
    <col min="5643" max="5888" width="12.125" style="2"/>
    <col min="5889" max="5889" width="13.375" style="2" customWidth="1"/>
    <col min="5890" max="5891" width="5.875" style="2" customWidth="1"/>
    <col min="5892" max="5892" width="15.875" style="2" customWidth="1"/>
    <col min="5893" max="5894" width="13.375" style="2" customWidth="1"/>
    <col min="5895" max="5895" width="14.625" style="2" customWidth="1"/>
    <col min="5896" max="5898" width="13.375" style="2" customWidth="1"/>
    <col min="5899" max="6144" width="12.125" style="2"/>
    <col min="6145" max="6145" width="13.375" style="2" customWidth="1"/>
    <col min="6146" max="6147" width="5.875" style="2" customWidth="1"/>
    <col min="6148" max="6148" width="15.875" style="2" customWidth="1"/>
    <col min="6149" max="6150" width="13.375" style="2" customWidth="1"/>
    <col min="6151" max="6151" width="14.625" style="2" customWidth="1"/>
    <col min="6152" max="6154" width="13.375" style="2" customWidth="1"/>
    <col min="6155" max="6400" width="12.125" style="2"/>
    <col min="6401" max="6401" width="13.375" style="2" customWidth="1"/>
    <col min="6402" max="6403" width="5.875" style="2" customWidth="1"/>
    <col min="6404" max="6404" width="15.875" style="2" customWidth="1"/>
    <col min="6405" max="6406" width="13.375" style="2" customWidth="1"/>
    <col min="6407" max="6407" width="14.625" style="2" customWidth="1"/>
    <col min="6408" max="6410" width="13.375" style="2" customWidth="1"/>
    <col min="6411" max="6656" width="12.125" style="2"/>
    <col min="6657" max="6657" width="13.375" style="2" customWidth="1"/>
    <col min="6658" max="6659" width="5.875" style="2" customWidth="1"/>
    <col min="6660" max="6660" width="15.875" style="2" customWidth="1"/>
    <col min="6661" max="6662" width="13.375" style="2" customWidth="1"/>
    <col min="6663" max="6663" width="14.625" style="2" customWidth="1"/>
    <col min="6664" max="6666" width="13.375" style="2" customWidth="1"/>
    <col min="6667" max="6912" width="12.125" style="2"/>
    <col min="6913" max="6913" width="13.375" style="2" customWidth="1"/>
    <col min="6914" max="6915" width="5.875" style="2" customWidth="1"/>
    <col min="6916" max="6916" width="15.875" style="2" customWidth="1"/>
    <col min="6917" max="6918" width="13.375" style="2" customWidth="1"/>
    <col min="6919" max="6919" width="14.625" style="2" customWidth="1"/>
    <col min="6920" max="6922" width="13.375" style="2" customWidth="1"/>
    <col min="6923" max="7168" width="12.125" style="2"/>
    <col min="7169" max="7169" width="13.375" style="2" customWidth="1"/>
    <col min="7170" max="7171" width="5.875" style="2" customWidth="1"/>
    <col min="7172" max="7172" width="15.875" style="2" customWidth="1"/>
    <col min="7173" max="7174" width="13.375" style="2" customWidth="1"/>
    <col min="7175" max="7175" width="14.625" style="2" customWidth="1"/>
    <col min="7176" max="7178" width="13.375" style="2" customWidth="1"/>
    <col min="7179" max="7424" width="12.125" style="2"/>
    <col min="7425" max="7425" width="13.375" style="2" customWidth="1"/>
    <col min="7426" max="7427" width="5.875" style="2" customWidth="1"/>
    <col min="7428" max="7428" width="15.875" style="2" customWidth="1"/>
    <col min="7429" max="7430" width="13.375" style="2" customWidth="1"/>
    <col min="7431" max="7431" width="14.625" style="2" customWidth="1"/>
    <col min="7432" max="7434" width="13.375" style="2" customWidth="1"/>
    <col min="7435" max="7680" width="12.125" style="2"/>
    <col min="7681" max="7681" width="13.375" style="2" customWidth="1"/>
    <col min="7682" max="7683" width="5.875" style="2" customWidth="1"/>
    <col min="7684" max="7684" width="15.875" style="2" customWidth="1"/>
    <col min="7685" max="7686" width="13.375" style="2" customWidth="1"/>
    <col min="7687" max="7687" width="14.625" style="2" customWidth="1"/>
    <col min="7688" max="7690" width="13.375" style="2" customWidth="1"/>
    <col min="7691" max="7936" width="12.125" style="2"/>
    <col min="7937" max="7937" width="13.375" style="2" customWidth="1"/>
    <col min="7938" max="7939" width="5.875" style="2" customWidth="1"/>
    <col min="7940" max="7940" width="15.875" style="2" customWidth="1"/>
    <col min="7941" max="7942" width="13.375" style="2" customWidth="1"/>
    <col min="7943" max="7943" width="14.625" style="2" customWidth="1"/>
    <col min="7944" max="7946" width="13.375" style="2" customWidth="1"/>
    <col min="7947" max="8192" width="12.125" style="2"/>
    <col min="8193" max="8193" width="13.375" style="2" customWidth="1"/>
    <col min="8194" max="8195" width="5.875" style="2" customWidth="1"/>
    <col min="8196" max="8196" width="15.875" style="2" customWidth="1"/>
    <col min="8197" max="8198" width="13.375" style="2" customWidth="1"/>
    <col min="8199" max="8199" width="14.625" style="2" customWidth="1"/>
    <col min="8200" max="8202" width="13.375" style="2" customWidth="1"/>
    <col min="8203" max="8448" width="12.125" style="2"/>
    <col min="8449" max="8449" width="13.375" style="2" customWidth="1"/>
    <col min="8450" max="8451" width="5.875" style="2" customWidth="1"/>
    <col min="8452" max="8452" width="15.875" style="2" customWidth="1"/>
    <col min="8453" max="8454" width="13.375" style="2" customWidth="1"/>
    <col min="8455" max="8455" width="14.625" style="2" customWidth="1"/>
    <col min="8456" max="8458" width="13.375" style="2" customWidth="1"/>
    <col min="8459" max="8704" width="12.125" style="2"/>
    <col min="8705" max="8705" width="13.375" style="2" customWidth="1"/>
    <col min="8706" max="8707" width="5.875" style="2" customWidth="1"/>
    <col min="8708" max="8708" width="15.875" style="2" customWidth="1"/>
    <col min="8709" max="8710" width="13.375" style="2" customWidth="1"/>
    <col min="8711" max="8711" width="14.625" style="2" customWidth="1"/>
    <col min="8712" max="8714" width="13.375" style="2" customWidth="1"/>
    <col min="8715" max="8960" width="12.125" style="2"/>
    <col min="8961" max="8961" width="13.375" style="2" customWidth="1"/>
    <col min="8962" max="8963" width="5.875" style="2" customWidth="1"/>
    <col min="8964" max="8964" width="15.875" style="2" customWidth="1"/>
    <col min="8965" max="8966" width="13.375" style="2" customWidth="1"/>
    <col min="8967" max="8967" width="14.625" style="2" customWidth="1"/>
    <col min="8968" max="8970" width="13.375" style="2" customWidth="1"/>
    <col min="8971" max="9216" width="12.125" style="2"/>
    <col min="9217" max="9217" width="13.375" style="2" customWidth="1"/>
    <col min="9218" max="9219" width="5.875" style="2" customWidth="1"/>
    <col min="9220" max="9220" width="15.875" style="2" customWidth="1"/>
    <col min="9221" max="9222" width="13.375" style="2" customWidth="1"/>
    <col min="9223" max="9223" width="14.625" style="2" customWidth="1"/>
    <col min="9224" max="9226" width="13.375" style="2" customWidth="1"/>
    <col min="9227" max="9472" width="12.125" style="2"/>
    <col min="9473" max="9473" width="13.375" style="2" customWidth="1"/>
    <col min="9474" max="9475" width="5.875" style="2" customWidth="1"/>
    <col min="9476" max="9476" width="15.875" style="2" customWidth="1"/>
    <col min="9477" max="9478" width="13.375" style="2" customWidth="1"/>
    <col min="9479" max="9479" width="14.625" style="2" customWidth="1"/>
    <col min="9480" max="9482" width="13.375" style="2" customWidth="1"/>
    <col min="9483" max="9728" width="12.125" style="2"/>
    <col min="9729" max="9729" width="13.375" style="2" customWidth="1"/>
    <col min="9730" max="9731" width="5.875" style="2" customWidth="1"/>
    <col min="9732" max="9732" width="15.875" style="2" customWidth="1"/>
    <col min="9733" max="9734" width="13.375" style="2" customWidth="1"/>
    <col min="9735" max="9735" width="14.625" style="2" customWidth="1"/>
    <col min="9736" max="9738" width="13.375" style="2" customWidth="1"/>
    <col min="9739" max="9984" width="12.125" style="2"/>
    <col min="9985" max="9985" width="13.375" style="2" customWidth="1"/>
    <col min="9986" max="9987" width="5.875" style="2" customWidth="1"/>
    <col min="9988" max="9988" width="15.875" style="2" customWidth="1"/>
    <col min="9989" max="9990" width="13.375" style="2" customWidth="1"/>
    <col min="9991" max="9991" width="14.625" style="2" customWidth="1"/>
    <col min="9992" max="9994" width="13.375" style="2" customWidth="1"/>
    <col min="9995" max="10240" width="12.125" style="2"/>
    <col min="10241" max="10241" width="13.375" style="2" customWidth="1"/>
    <col min="10242" max="10243" width="5.875" style="2" customWidth="1"/>
    <col min="10244" max="10244" width="15.875" style="2" customWidth="1"/>
    <col min="10245" max="10246" width="13.375" style="2" customWidth="1"/>
    <col min="10247" max="10247" width="14.625" style="2" customWidth="1"/>
    <col min="10248" max="10250" width="13.375" style="2" customWidth="1"/>
    <col min="10251" max="10496" width="12.125" style="2"/>
    <col min="10497" max="10497" width="13.375" style="2" customWidth="1"/>
    <col min="10498" max="10499" width="5.875" style="2" customWidth="1"/>
    <col min="10500" max="10500" width="15.875" style="2" customWidth="1"/>
    <col min="10501" max="10502" width="13.375" style="2" customWidth="1"/>
    <col min="10503" max="10503" width="14.625" style="2" customWidth="1"/>
    <col min="10504" max="10506" width="13.375" style="2" customWidth="1"/>
    <col min="10507" max="10752" width="12.125" style="2"/>
    <col min="10753" max="10753" width="13.375" style="2" customWidth="1"/>
    <col min="10754" max="10755" width="5.875" style="2" customWidth="1"/>
    <col min="10756" max="10756" width="15.875" style="2" customWidth="1"/>
    <col min="10757" max="10758" width="13.375" style="2" customWidth="1"/>
    <col min="10759" max="10759" width="14.625" style="2" customWidth="1"/>
    <col min="10760" max="10762" width="13.375" style="2" customWidth="1"/>
    <col min="10763" max="11008" width="12.125" style="2"/>
    <col min="11009" max="11009" width="13.375" style="2" customWidth="1"/>
    <col min="11010" max="11011" width="5.875" style="2" customWidth="1"/>
    <col min="11012" max="11012" width="15.875" style="2" customWidth="1"/>
    <col min="11013" max="11014" width="13.375" style="2" customWidth="1"/>
    <col min="11015" max="11015" width="14.625" style="2" customWidth="1"/>
    <col min="11016" max="11018" width="13.375" style="2" customWidth="1"/>
    <col min="11019" max="11264" width="12.125" style="2"/>
    <col min="11265" max="11265" width="13.375" style="2" customWidth="1"/>
    <col min="11266" max="11267" width="5.875" style="2" customWidth="1"/>
    <col min="11268" max="11268" width="15.875" style="2" customWidth="1"/>
    <col min="11269" max="11270" width="13.375" style="2" customWidth="1"/>
    <col min="11271" max="11271" width="14.625" style="2" customWidth="1"/>
    <col min="11272" max="11274" width="13.375" style="2" customWidth="1"/>
    <col min="11275" max="11520" width="12.125" style="2"/>
    <col min="11521" max="11521" width="13.375" style="2" customWidth="1"/>
    <col min="11522" max="11523" width="5.875" style="2" customWidth="1"/>
    <col min="11524" max="11524" width="15.875" style="2" customWidth="1"/>
    <col min="11525" max="11526" width="13.375" style="2" customWidth="1"/>
    <col min="11527" max="11527" width="14.625" style="2" customWidth="1"/>
    <col min="11528" max="11530" width="13.375" style="2" customWidth="1"/>
    <col min="11531" max="11776" width="12.125" style="2"/>
    <col min="11777" max="11777" width="13.375" style="2" customWidth="1"/>
    <col min="11778" max="11779" width="5.875" style="2" customWidth="1"/>
    <col min="11780" max="11780" width="15.875" style="2" customWidth="1"/>
    <col min="11781" max="11782" width="13.375" style="2" customWidth="1"/>
    <col min="11783" max="11783" width="14.625" style="2" customWidth="1"/>
    <col min="11784" max="11786" width="13.375" style="2" customWidth="1"/>
    <col min="11787" max="12032" width="12.125" style="2"/>
    <col min="12033" max="12033" width="13.375" style="2" customWidth="1"/>
    <col min="12034" max="12035" width="5.875" style="2" customWidth="1"/>
    <col min="12036" max="12036" width="15.875" style="2" customWidth="1"/>
    <col min="12037" max="12038" width="13.375" style="2" customWidth="1"/>
    <col min="12039" max="12039" width="14.625" style="2" customWidth="1"/>
    <col min="12040" max="12042" width="13.375" style="2" customWidth="1"/>
    <col min="12043" max="12288" width="12.125" style="2"/>
    <col min="12289" max="12289" width="13.375" style="2" customWidth="1"/>
    <col min="12290" max="12291" width="5.875" style="2" customWidth="1"/>
    <col min="12292" max="12292" width="15.875" style="2" customWidth="1"/>
    <col min="12293" max="12294" width="13.375" style="2" customWidth="1"/>
    <col min="12295" max="12295" width="14.625" style="2" customWidth="1"/>
    <col min="12296" max="12298" width="13.375" style="2" customWidth="1"/>
    <col min="12299" max="12544" width="12.125" style="2"/>
    <col min="12545" max="12545" width="13.375" style="2" customWidth="1"/>
    <col min="12546" max="12547" width="5.875" style="2" customWidth="1"/>
    <col min="12548" max="12548" width="15.875" style="2" customWidth="1"/>
    <col min="12549" max="12550" width="13.375" style="2" customWidth="1"/>
    <col min="12551" max="12551" width="14.625" style="2" customWidth="1"/>
    <col min="12552" max="12554" width="13.375" style="2" customWidth="1"/>
    <col min="12555" max="12800" width="12.125" style="2"/>
    <col min="12801" max="12801" width="13.375" style="2" customWidth="1"/>
    <col min="12802" max="12803" width="5.875" style="2" customWidth="1"/>
    <col min="12804" max="12804" width="15.875" style="2" customWidth="1"/>
    <col min="12805" max="12806" width="13.375" style="2" customWidth="1"/>
    <col min="12807" max="12807" width="14.625" style="2" customWidth="1"/>
    <col min="12808" max="12810" width="13.375" style="2" customWidth="1"/>
    <col min="12811" max="13056" width="12.125" style="2"/>
    <col min="13057" max="13057" width="13.375" style="2" customWidth="1"/>
    <col min="13058" max="13059" width="5.875" style="2" customWidth="1"/>
    <col min="13060" max="13060" width="15.875" style="2" customWidth="1"/>
    <col min="13061" max="13062" width="13.375" style="2" customWidth="1"/>
    <col min="13063" max="13063" width="14.625" style="2" customWidth="1"/>
    <col min="13064" max="13066" width="13.375" style="2" customWidth="1"/>
    <col min="13067" max="13312" width="12.125" style="2"/>
    <col min="13313" max="13313" width="13.375" style="2" customWidth="1"/>
    <col min="13314" max="13315" width="5.875" style="2" customWidth="1"/>
    <col min="13316" max="13316" width="15.875" style="2" customWidth="1"/>
    <col min="13317" max="13318" width="13.375" style="2" customWidth="1"/>
    <col min="13319" max="13319" width="14.625" style="2" customWidth="1"/>
    <col min="13320" max="13322" width="13.375" style="2" customWidth="1"/>
    <col min="13323" max="13568" width="12.125" style="2"/>
    <col min="13569" max="13569" width="13.375" style="2" customWidth="1"/>
    <col min="13570" max="13571" width="5.875" style="2" customWidth="1"/>
    <col min="13572" max="13572" width="15.875" style="2" customWidth="1"/>
    <col min="13573" max="13574" width="13.375" style="2" customWidth="1"/>
    <col min="13575" max="13575" width="14.625" style="2" customWidth="1"/>
    <col min="13576" max="13578" width="13.375" style="2" customWidth="1"/>
    <col min="13579" max="13824" width="12.125" style="2"/>
    <col min="13825" max="13825" width="13.375" style="2" customWidth="1"/>
    <col min="13826" max="13827" width="5.875" style="2" customWidth="1"/>
    <col min="13828" max="13828" width="15.875" style="2" customWidth="1"/>
    <col min="13829" max="13830" width="13.375" style="2" customWidth="1"/>
    <col min="13831" max="13831" width="14.625" style="2" customWidth="1"/>
    <col min="13832" max="13834" width="13.375" style="2" customWidth="1"/>
    <col min="13835" max="14080" width="12.125" style="2"/>
    <col min="14081" max="14081" width="13.375" style="2" customWidth="1"/>
    <col min="14082" max="14083" width="5.875" style="2" customWidth="1"/>
    <col min="14084" max="14084" width="15.875" style="2" customWidth="1"/>
    <col min="14085" max="14086" width="13.375" style="2" customWidth="1"/>
    <col min="14087" max="14087" width="14.625" style="2" customWidth="1"/>
    <col min="14088" max="14090" width="13.375" style="2" customWidth="1"/>
    <col min="14091" max="14336" width="12.125" style="2"/>
    <col min="14337" max="14337" width="13.375" style="2" customWidth="1"/>
    <col min="14338" max="14339" width="5.875" style="2" customWidth="1"/>
    <col min="14340" max="14340" width="15.875" style="2" customWidth="1"/>
    <col min="14341" max="14342" width="13.375" style="2" customWidth="1"/>
    <col min="14343" max="14343" width="14.625" style="2" customWidth="1"/>
    <col min="14344" max="14346" width="13.375" style="2" customWidth="1"/>
    <col min="14347" max="14592" width="12.125" style="2"/>
    <col min="14593" max="14593" width="13.375" style="2" customWidth="1"/>
    <col min="14594" max="14595" width="5.875" style="2" customWidth="1"/>
    <col min="14596" max="14596" width="15.875" style="2" customWidth="1"/>
    <col min="14597" max="14598" width="13.375" style="2" customWidth="1"/>
    <col min="14599" max="14599" width="14.625" style="2" customWidth="1"/>
    <col min="14600" max="14602" width="13.375" style="2" customWidth="1"/>
    <col min="14603" max="14848" width="12.125" style="2"/>
    <col min="14849" max="14849" width="13.375" style="2" customWidth="1"/>
    <col min="14850" max="14851" width="5.875" style="2" customWidth="1"/>
    <col min="14852" max="14852" width="15.875" style="2" customWidth="1"/>
    <col min="14853" max="14854" width="13.375" style="2" customWidth="1"/>
    <col min="14855" max="14855" width="14.625" style="2" customWidth="1"/>
    <col min="14856" max="14858" width="13.375" style="2" customWidth="1"/>
    <col min="14859" max="15104" width="12.125" style="2"/>
    <col min="15105" max="15105" width="13.375" style="2" customWidth="1"/>
    <col min="15106" max="15107" width="5.875" style="2" customWidth="1"/>
    <col min="15108" max="15108" width="15.875" style="2" customWidth="1"/>
    <col min="15109" max="15110" width="13.375" style="2" customWidth="1"/>
    <col min="15111" max="15111" width="14.625" style="2" customWidth="1"/>
    <col min="15112" max="15114" width="13.375" style="2" customWidth="1"/>
    <col min="15115" max="15360" width="12.125" style="2"/>
    <col min="15361" max="15361" width="13.375" style="2" customWidth="1"/>
    <col min="15362" max="15363" width="5.875" style="2" customWidth="1"/>
    <col min="15364" max="15364" width="15.875" style="2" customWidth="1"/>
    <col min="15365" max="15366" width="13.375" style="2" customWidth="1"/>
    <col min="15367" max="15367" width="14.625" style="2" customWidth="1"/>
    <col min="15368" max="15370" width="13.375" style="2" customWidth="1"/>
    <col min="15371" max="15616" width="12.125" style="2"/>
    <col min="15617" max="15617" width="13.375" style="2" customWidth="1"/>
    <col min="15618" max="15619" width="5.875" style="2" customWidth="1"/>
    <col min="15620" max="15620" width="15.875" style="2" customWidth="1"/>
    <col min="15621" max="15622" width="13.375" style="2" customWidth="1"/>
    <col min="15623" max="15623" width="14.625" style="2" customWidth="1"/>
    <col min="15624" max="15626" width="13.375" style="2" customWidth="1"/>
    <col min="15627" max="15872" width="12.125" style="2"/>
    <col min="15873" max="15873" width="13.375" style="2" customWidth="1"/>
    <col min="15874" max="15875" width="5.875" style="2" customWidth="1"/>
    <col min="15876" max="15876" width="15.875" style="2" customWidth="1"/>
    <col min="15877" max="15878" width="13.375" style="2" customWidth="1"/>
    <col min="15879" max="15879" width="14.625" style="2" customWidth="1"/>
    <col min="15880" max="15882" width="13.375" style="2" customWidth="1"/>
    <col min="15883" max="16128" width="12.125" style="2"/>
    <col min="16129" max="16129" width="13.375" style="2" customWidth="1"/>
    <col min="16130" max="16131" width="5.875" style="2" customWidth="1"/>
    <col min="16132" max="16132" width="15.875" style="2" customWidth="1"/>
    <col min="16133" max="16134" width="13.375" style="2" customWidth="1"/>
    <col min="16135" max="16135" width="14.625" style="2" customWidth="1"/>
    <col min="16136" max="16138" width="13.375" style="2" customWidth="1"/>
    <col min="16139" max="16384" width="12.125" style="2"/>
  </cols>
  <sheetData>
    <row r="1" spans="1:12" x14ac:dyDescent="0.2">
      <c r="A1" s="1"/>
    </row>
    <row r="5" spans="1:12" x14ac:dyDescent="0.2">
      <c r="E5" s="10"/>
      <c r="F5" s="10"/>
      <c r="K5" s="10"/>
    </row>
    <row r="6" spans="1:12" x14ac:dyDescent="0.2">
      <c r="E6" s="10"/>
      <c r="F6" s="11" t="s">
        <v>392</v>
      </c>
      <c r="K6" s="10"/>
    </row>
    <row r="7" spans="1:12" x14ac:dyDescent="0.2">
      <c r="E7" s="43" t="s">
        <v>413</v>
      </c>
    </row>
    <row r="8" spans="1:12" ht="18" thickBot="1" x14ac:dyDescent="0.25">
      <c r="B8" s="3"/>
      <c r="C8" s="3"/>
      <c r="D8" s="5" t="s">
        <v>414</v>
      </c>
      <c r="E8" s="3"/>
      <c r="F8" s="3"/>
      <c r="G8" s="3"/>
      <c r="H8" s="3"/>
      <c r="I8" s="3"/>
      <c r="J8" s="3"/>
      <c r="K8" s="5" t="s">
        <v>394</v>
      </c>
      <c r="L8" s="3"/>
    </row>
    <row r="9" spans="1:12" x14ac:dyDescent="0.2">
      <c r="E9" s="27"/>
      <c r="F9" s="7"/>
      <c r="G9" s="28" t="s">
        <v>415</v>
      </c>
      <c r="H9" s="7"/>
      <c r="I9" s="7"/>
      <c r="J9" s="7"/>
      <c r="K9" s="9"/>
    </row>
    <row r="10" spans="1:12" x14ac:dyDescent="0.2">
      <c r="E10" s="27"/>
      <c r="F10" s="28" t="s">
        <v>416</v>
      </c>
      <c r="G10" s="7"/>
      <c r="H10" s="27"/>
      <c r="I10" s="28" t="s">
        <v>417</v>
      </c>
      <c r="J10" s="7"/>
      <c r="K10" s="8" t="s">
        <v>418</v>
      </c>
      <c r="L10" s="7"/>
    </row>
    <row r="11" spans="1:12" x14ac:dyDescent="0.2">
      <c r="B11" s="7"/>
      <c r="C11" s="7"/>
      <c r="D11" s="7"/>
      <c r="E11" s="30" t="s">
        <v>419</v>
      </c>
      <c r="F11" s="30" t="s">
        <v>420</v>
      </c>
      <c r="G11" s="30" t="s">
        <v>421</v>
      </c>
      <c r="H11" s="30" t="s">
        <v>419</v>
      </c>
      <c r="I11" s="30" t="s">
        <v>420</v>
      </c>
      <c r="J11" s="30" t="s">
        <v>422</v>
      </c>
      <c r="K11" s="30" t="s">
        <v>419</v>
      </c>
      <c r="L11" s="30" t="s">
        <v>420</v>
      </c>
    </row>
    <row r="12" spans="1:12" x14ac:dyDescent="0.2">
      <c r="E12" s="9"/>
    </row>
    <row r="13" spans="1:12" x14ac:dyDescent="0.2">
      <c r="C13" s="1" t="s">
        <v>423</v>
      </c>
      <c r="E13" s="15">
        <v>68621</v>
      </c>
      <c r="F13" s="16">
        <v>76004</v>
      </c>
      <c r="G13" s="16">
        <v>-10504</v>
      </c>
      <c r="H13" s="16">
        <v>976</v>
      </c>
      <c r="I13" s="16">
        <v>1156</v>
      </c>
      <c r="J13" s="16">
        <v>-286</v>
      </c>
      <c r="K13" s="16">
        <v>62768</v>
      </c>
      <c r="L13" s="16">
        <v>62755</v>
      </c>
    </row>
    <row r="14" spans="1:12" x14ac:dyDescent="0.2">
      <c r="C14" s="1" t="s">
        <v>424</v>
      </c>
      <c r="E14" s="15">
        <v>71321</v>
      </c>
      <c r="F14" s="16">
        <v>77998</v>
      </c>
      <c r="G14" s="16">
        <v>-9348</v>
      </c>
      <c r="H14" s="16">
        <v>953</v>
      </c>
      <c r="I14" s="16">
        <v>1132</v>
      </c>
      <c r="J14" s="16">
        <v>-328</v>
      </c>
      <c r="K14" s="16">
        <v>67640</v>
      </c>
      <c r="L14" s="16">
        <v>67198</v>
      </c>
    </row>
    <row r="15" spans="1:12" x14ac:dyDescent="0.2">
      <c r="C15" s="1" t="s">
        <v>425</v>
      </c>
      <c r="E15" s="15">
        <v>74637</v>
      </c>
      <c r="F15" s="16">
        <v>80371</v>
      </c>
      <c r="G15" s="16">
        <v>-8366</v>
      </c>
      <c r="H15" s="16">
        <v>1090</v>
      </c>
      <c r="I15" s="16">
        <v>1242</v>
      </c>
      <c r="J15" s="16">
        <v>-299</v>
      </c>
      <c r="K15" s="16">
        <v>71956</v>
      </c>
      <c r="L15" s="16">
        <v>71659</v>
      </c>
    </row>
    <row r="16" spans="1:12" x14ac:dyDescent="0.2">
      <c r="C16" s="1" t="s">
        <v>426</v>
      </c>
      <c r="E16" s="15">
        <v>77431</v>
      </c>
      <c r="F16" s="16">
        <v>82516</v>
      </c>
      <c r="G16" s="16">
        <v>-8130</v>
      </c>
      <c r="H16" s="16">
        <v>918</v>
      </c>
      <c r="I16" s="16">
        <v>1131</v>
      </c>
      <c r="J16" s="16">
        <v>-311</v>
      </c>
      <c r="K16" s="16">
        <v>78538</v>
      </c>
      <c r="L16" s="16">
        <v>78706</v>
      </c>
    </row>
    <row r="17" spans="2:12" x14ac:dyDescent="0.2">
      <c r="E17" s="9"/>
    </row>
    <row r="18" spans="2:12" x14ac:dyDescent="0.2">
      <c r="B18" s="10"/>
      <c r="C18" s="1" t="s">
        <v>427</v>
      </c>
      <c r="E18" s="15">
        <v>79273</v>
      </c>
      <c r="F18" s="16">
        <v>83349</v>
      </c>
      <c r="G18" s="16">
        <v>-1094</v>
      </c>
      <c r="H18" s="16">
        <v>1025</v>
      </c>
      <c r="I18" s="16">
        <v>1274</v>
      </c>
      <c r="J18" s="16">
        <v>-372</v>
      </c>
      <c r="K18" s="16">
        <v>86158</v>
      </c>
      <c r="L18" s="16">
        <v>86327</v>
      </c>
    </row>
    <row r="19" spans="2:12" x14ac:dyDescent="0.2">
      <c r="C19" s="1" t="s">
        <v>428</v>
      </c>
      <c r="E19" s="15">
        <v>81878</v>
      </c>
      <c r="F19" s="16">
        <v>85908</v>
      </c>
      <c r="G19" s="16">
        <v>-6616</v>
      </c>
      <c r="H19" s="16">
        <v>1016</v>
      </c>
      <c r="I19" s="16">
        <v>1226</v>
      </c>
      <c r="J19" s="16">
        <v>-365</v>
      </c>
      <c r="K19" s="16">
        <v>95420</v>
      </c>
      <c r="L19" s="16">
        <v>95740</v>
      </c>
    </row>
    <row r="20" spans="2:12" x14ac:dyDescent="0.2">
      <c r="C20" s="1" t="s">
        <v>429</v>
      </c>
      <c r="E20" s="15">
        <v>83836</v>
      </c>
      <c r="F20" s="16">
        <v>86801</v>
      </c>
      <c r="G20" s="16">
        <v>-6443</v>
      </c>
      <c r="H20" s="16">
        <v>894</v>
      </c>
      <c r="I20" s="16">
        <v>1142</v>
      </c>
      <c r="J20" s="16">
        <v>-323</v>
      </c>
      <c r="K20" s="16">
        <v>100198</v>
      </c>
      <c r="L20" s="16">
        <v>100341</v>
      </c>
    </row>
    <row r="21" spans="2:12" x14ac:dyDescent="0.2">
      <c r="B21" s="10"/>
      <c r="C21" s="11" t="s">
        <v>430</v>
      </c>
      <c r="D21" s="10"/>
      <c r="E21" s="44">
        <v>80823</v>
      </c>
      <c r="F21" s="26">
        <v>84401</v>
      </c>
      <c r="G21" s="26">
        <v>-3578</v>
      </c>
      <c r="H21" s="26">
        <v>847</v>
      </c>
      <c r="I21" s="26">
        <v>1125</v>
      </c>
      <c r="J21" s="26">
        <v>-278</v>
      </c>
      <c r="K21" s="26">
        <v>105426</v>
      </c>
      <c r="L21" s="26">
        <v>106080</v>
      </c>
    </row>
    <row r="22" spans="2:12" x14ac:dyDescent="0.2">
      <c r="B22" s="7"/>
      <c r="C22" s="7"/>
      <c r="D22" s="7"/>
      <c r="E22" s="27"/>
      <c r="F22" s="7"/>
      <c r="G22" s="7"/>
      <c r="H22" s="7"/>
      <c r="I22" s="7"/>
      <c r="J22" s="7"/>
      <c r="K22" s="7"/>
      <c r="L22" s="7"/>
    </row>
    <row r="23" spans="2:12" x14ac:dyDescent="0.2">
      <c r="E23" s="29" t="s">
        <v>431</v>
      </c>
      <c r="F23" s="9"/>
      <c r="I23" s="9"/>
    </row>
    <row r="24" spans="2:12" x14ac:dyDescent="0.2">
      <c r="B24" s="22"/>
      <c r="C24" s="22"/>
      <c r="D24" s="22"/>
      <c r="E24" s="30" t="s">
        <v>432</v>
      </c>
      <c r="F24" s="8" t="s">
        <v>433</v>
      </c>
      <c r="G24" s="7"/>
      <c r="H24" s="7"/>
      <c r="I24" s="8" t="s">
        <v>434</v>
      </c>
      <c r="J24" s="7"/>
      <c r="K24" s="7"/>
      <c r="L24" s="22"/>
    </row>
    <row r="25" spans="2:12" x14ac:dyDescent="0.2">
      <c r="B25" s="7"/>
      <c r="C25" s="7"/>
      <c r="D25" s="7"/>
      <c r="E25" s="8" t="s">
        <v>435</v>
      </c>
      <c r="F25" s="30" t="s">
        <v>436</v>
      </c>
      <c r="G25" s="30" t="s">
        <v>437</v>
      </c>
      <c r="H25" s="8" t="s">
        <v>435</v>
      </c>
      <c r="I25" s="30" t="s">
        <v>436</v>
      </c>
      <c r="J25" s="30" t="s">
        <v>437</v>
      </c>
      <c r="K25" s="8" t="s">
        <v>421</v>
      </c>
      <c r="L25" s="22"/>
    </row>
    <row r="26" spans="2:12" x14ac:dyDescent="0.2">
      <c r="E26" s="9"/>
    </row>
    <row r="27" spans="2:12" x14ac:dyDescent="0.2">
      <c r="C27" s="1" t="s">
        <v>423</v>
      </c>
      <c r="E27" s="15">
        <v>101</v>
      </c>
      <c r="F27" s="16">
        <v>35</v>
      </c>
      <c r="G27" s="16">
        <v>25</v>
      </c>
      <c r="H27" s="16">
        <v>4</v>
      </c>
      <c r="I27" s="16">
        <v>73</v>
      </c>
      <c r="J27" s="16">
        <v>73</v>
      </c>
      <c r="K27" s="16">
        <v>35</v>
      </c>
    </row>
    <row r="28" spans="2:12" x14ac:dyDescent="0.2">
      <c r="C28" s="1" t="s">
        <v>424</v>
      </c>
      <c r="E28" s="15">
        <v>75</v>
      </c>
      <c r="F28" s="16">
        <v>31</v>
      </c>
      <c r="G28" s="16">
        <v>23</v>
      </c>
      <c r="H28" s="16">
        <v>2</v>
      </c>
      <c r="I28" s="16">
        <v>2</v>
      </c>
      <c r="J28" s="16">
        <v>3</v>
      </c>
      <c r="K28" s="16">
        <v>1</v>
      </c>
    </row>
    <row r="29" spans="2:12" x14ac:dyDescent="0.2">
      <c r="C29" s="1" t="s">
        <v>438</v>
      </c>
      <c r="E29" s="15">
        <v>33</v>
      </c>
      <c r="F29" s="16">
        <v>28</v>
      </c>
      <c r="G29" s="16">
        <v>22</v>
      </c>
      <c r="H29" s="16">
        <v>0.2</v>
      </c>
      <c r="I29" s="24" t="s">
        <v>22</v>
      </c>
      <c r="J29" s="24" t="s">
        <v>22</v>
      </c>
      <c r="K29" s="24" t="s">
        <v>22</v>
      </c>
    </row>
    <row r="30" spans="2:12" x14ac:dyDescent="0.2">
      <c r="C30" s="1" t="s">
        <v>439</v>
      </c>
      <c r="E30" s="15">
        <v>119</v>
      </c>
      <c r="F30" s="16">
        <v>26</v>
      </c>
      <c r="G30" s="16">
        <v>20</v>
      </c>
      <c r="H30" s="16">
        <v>-1</v>
      </c>
      <c r="I30" s="24" t="s">
        <v>22</v>
      </c>
      <c r="J30" s="24" t="s">
        <v>22</v>
      </c>
      <c r="K30" s="24" t="s">
        <v>22</v>
      </c>
    </row>
    <row r="31" spans="2:12" x14ac:dyDescent="0.2">
      <c r="E31" s="9"/>
    </row>
    <row r="32" spans="2:12" x14ac:dyDescent="0.2">
      <c r="C32" s="1" t="s">
        <v>427</v>
      </c>
      <c r="E32" s="15">
        <v>45</v>
      </c>
      <c r="F32" s="16">
        <v>25</v>
      </c>
      <c r="G32" s="16">
        <v>19</v>
      </c>
      <c r="H32" s="16">
        <v>-1</v>
      </c>
      <c r="I32" s="24" t="s">
        <v>22</v>
      </c>
      <c r="J32" s="24" t="s">
        <v>22</v>
      </c>
      <c r="K32" s="24" t="s">
        <v>22</v>
      </c>
    </row>
    <row r="33" spans="1:12" x14ac:dyDescent="0.2">
      <c r="C33" s="1" t="s">
        <v>428</v>
      </c>
      <c r="E33" s="15">
        <v>148</v>
      </c>
      <c r="F33" s="16">
        <v>24</v>
      </c>
      <c r="G33" s="16">
        <v>18</v>
      </c>
      <c r="H33" s="16">
        <v>-2</v>
      </c>
      <c r="I33" s="24" t="s">
        <v>22</v>
      </c>
      <c r="J33" s="24" t="s">
        <v>22</v>
      </c>
      <c r="K33" s="24" t="s">
        <v>22</v>
      </c>
    </row>
    <row r="34" spans="1:12" x14ac:dyDescent="0.2">
      <c r="C34" s="1" t="s">
        <v>429</v>
      </c>
      <c r="E34" s="15">
        <v>131</v>
      </c>
      <c r="F34" s="16">
        <v>24</v>
      </c>
      <c r="G34" s="16">
        <v>18</v>
      </c>
      <c r="H34" s="16">
        <v>-2</v>
      </c>
      <c r="I34" s="24" t="s">
        <v>22</v>
      </c>
      <c r="J34" s="24" t="s">
        <v>22</v>
      </c>
      <c r="K34" s="24" t="s">
        <v>22</v>
      </c>
    </row>
    <row r="35" spans="1:12" x14ac:dyDescent="0.2">
      <c r="B35" s="10"/>
      <c r="C35" s="11" t="s">
        <v>430</v>
      </c>
      <c r="D35" s="10"/>
      <c r="E35" s="44">
        <v>72</v>
      </c>
      <c r="F35" s="26">
        <v>22</v>
      </c>
      <c r="G35" s="26">
        <v>15</v>
      </c>
      <c r="H35" s="26">
        <v>1</v>
      </c>
      <c r="I35" s="45" t="s">
        <v>22</v>
      </c>
      <c r="J35" s="45" t="s">
        <v>22</v>
      </c>
      <c r="K35" s="45" t="s">
        <v>22</v>
      </c>
    </row>
    <row r="36" spans="1:12" ht="18" thickBot="1" x14ac:dyDescent="0.25">
      <c r="B36" s="3"/>
      <c r="C36" s="3"/>
      <c r="D36" s="3"/>
      <c r="E36" s="19"/>
      <c r="F36" s="3"/>
      <c r="G36" s="3"/>
      <c r="H36" s="3"/>
      <c r="I36" s="3"/>
      <c r="J36" s="3"/>
      <c r="K36" s="3"/>
      <c r="L36" s="22"/>
    </row>
    <row r="37" spans="1:12" x14ac:dyDescent="0.2">
      <c r="A37" s="10"/>
      <c r="D37" s="1" t="s">
        <v>440</v>
      </c>
    </row>
    <row r="38" spans="1:12" x14ac:dyDescent="0.2">
      <c r="D38" s="1" t="s">
        <v>142</v>
      </c>
    </row>
    <row r="39" spans="1:12" x14ac:dyDescent="0.2">
      <c r="A39" s="1"/>
      <c r="E39" s="10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3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2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.125" style="2" customWidth="1"/>
    <col min="3" max="3" width="5.875" style="2" customWidth="1"/>
    <col min="4" max="4" width="10.875" style="2" customWidth="1"/>
    <col min="5" max="6" width="15.875" style="2" customWidth="1"/>
    <col min="7" max="256" width="14.625" style="2"/>
    <col min="257" max="257" width="13.375" style="2" customWidth="1"/>
    <col min="258" max="258" width="2.125" style="2" customWidth="1"/>
    <col min="259" max="259" width="5.875" style="2" customWidth="1"/>
    <col min="260" max="260" width="10.875" style="2" customWidth="1"/>
    <col min="261" max="262" width="15.875" style="2" customWidth="1"/>
    <col min="263" max="512" width="14.625" style="2"/>
    <col min="513" max="513" width="13.375" style="2" customWidth="1"/>
    <col min="514" max="514" width="2.125" style="2" customWidth="1"/>
    <col min="515" max="515" width="5.875" style="2" customWidth="1"/>
    <col min="516" max="516" width="10.875" style="2" customWidth="1"/>
    <col min="517" max="518" width="15.875" style="2" customWidth="1"/>
    <col min="519" max="768" width="14.625" style="2"/>
    <col min="769" max="769" width="13.375" style="2" customWidth="1"/>
    <col min="770" max="770" width="2.125" style="2" customWidth="1"/>
    <col min="771" max="771" width="5.875" style="2" customWidth="1"/>
    <col min="772" max="772" width="10.875" style="2" customWidth="1"/>
    <col min="773" max="774" width="15.875" style="2" customWidth="1"/>
    <col min="775" max="1024" width="14.625" style="2"/>
    <col min="1025" max="1025" width="13.375" style="2" customWidth="1"/>
    <col min="1026" max="1026" width="2.125" style="2" customWidth="1"/>
    <col min="1027" max="1027" width="5.875" style="2" customWidth="1"/>
    <col min="1028" max="1028" width="10.875" style="2" customWidth="1"/>
    <col min="1029" max="1030" width="15.875" style="2" customWidth="1"/>
    <col min="1031" max="1280" width="14.625" style="2"/>
    <col min="1281" max="1281" width="13.375" style="2" customWidth="1"/>
    <col min="1282" max="1282" width="2.125" style="2" customWidth="1"/>
    <col min="1283" max="1283" width="5.875" style="2" customWidth="1"/>
    <col min="1284" max="1284" width="10.875" style="2" customWidth="1"/>
    <col min="1285" max="1286" width="15.875" style="2" customWidth="1"/>
    <col min="1287" max="1536" width="14.625" style="2"/>
    <col min="1537" max="1537" width="13.375" style="2" customWidth="1"/>
    <col min="1538" max="1538" width="2.125" style="2" customWidth="1"/>
    <col min="1539" max="1539" width="5.875" style="2" customWidth="1"/>
    <col min="1540" max="1540" width="10.875" style="2" customWidth="1"/>
    <col min="1541" max="1542" width="15.875" style="2" customWidth="1"/>
    <col min="1543" max="1792" width="14.625" style="2"/>
    <col min="1793" max="1793" width="13.375" style="2" customWidth="1"/>
    <col min="1794" max="1794" width="2.125" style="2" customWidth="1"/>
    <col min="1795" max="1795" width="5.875" style="2" customWidth="1"/>
    <col min="1796" max="1796" width="10.875" style="2" customWidth="1"/>
    <col min="1797" max="1798" width="15.875" style="2" customWidth="1"/>
    <col min="1799" max="2048" width="14.625" style="2"/>
    <col min="2049" max="2049" width="13.375" style="2" customWidth="1"/>
    <col min="2050" max="2050" width="2.125" style="2" customWidth="1"/>
    <col min="2051" max="2051" width="5.875" style="2" customWidth="1"/>
    <col min="2052" max="2052" width="10.875" style="2" customWidth="1"/>
    <col min="2053" max="2054" width="15.875" style="2" customWidth="1"/>
    <col min="2055" max="2304" width="14.625" style="2"/>
    <col min="2305" max="2305" width="13.375" style="2" customWidth="1"/>
    <col min="2306" max="2306" width="2.125" style="2" customWidth="1"/>
    <col min="2307" max="2307" width="5.875" style="2" customWidth="1"/>
    <col min="2308" max="2308" width="10.875" style="2" customWidth="1"/>
    <col min="2309" max="2310" width="15.875" style="2" customWidth="1"/>
    <col min="2311" max="2560" width="14.625" style="2"/>
    <col min="2561" max="2561" width="13.375" style="2" customWidth="1"/>
    <col min="2562" max="2562" width="2.125" style="2" customWidth="1"/>
    <col min="2563" max="2563" width="5.875" style="2" customWidth="1"/>
    <col min="2564" max="2564" width="10.875" style="2" customWidth="1"/>
    <col min="2565" max="2566" width="15.875" style="2" customWidth="1"/>
    <col min="2567" max="2816" width="14.625" style="2"/>
    <col min="2817" max="2817" width="13.375" style="2" customWidth="1"/>
    <col min="2818" max="2818" width="2.125" style="2" customWidth="1"/>
    <col min="2819" max="2819" width="5.875" style="2" customWidth="1"/>
    <col min="2820" max="2820" width="10.875" style="2" customWidth="1"/>
    <col min="2821" max="2822" width="15.875" style="2" customWidth="1"/>
    <col min="2823" max="3072" width="14.625" style="2"/>
    <col min="3073" max="3073" width="13.375" style="2" customWidth="1"/>
    <col min="3074" max="3074" width="2.125" style="2" customWidth="1"/>
    <col min="3075" max="3075" width="5.875" style="2" customWidth="1"/>
    <col min="3076" max="3076" width="10.875" style="2" customWidth="1"/>
    <col min="3077" max="3078" width="15.875" style="2" customWidth="1"/>
    <col min="3079" max="3328" width="14.625" style="2"/>
    <col min="3329" max="3329" width="13.375" style="2" customWidth="1"/>
    <col min="3330" max="3330" width="2.125" style="2" customWidth="1"/>
    <col min="3331" max="3331" width="5.875" style="2" customWidth="1"/>
    <col min="3332" max="3332" width="10.875" style="2" customWidth="1"/>
    <col min="3333" max="3334" width="15.875" style="2" customWidth="1"/>
    <col min="3335" max="3584" width="14.625" style="2"/>
    <col min="3585" max="3585" width="13.375" style="2" customWidth="1"/>
    <col min="3586" max="3586" width="2.125" style="2" customWidth="1"/>
    <col min="3587" max="3587" width="5.875" style="2" customWidth="1"/>
    <col min="3588" max="3588" width="10.875" style="2" customWidth="1"/>
    <col min="3589" max="3590" width="15.875" style="2" customWidth="1"/>
    <col min="3591" max="3840" width="14.625" style="2"/>
    <col min="3841" max="3841" width="13.375" style="2" customWidth="1"/>
    <col min="3842" max="3842" width="2.125" style="2" customWidth="1"/>
    <col min="3843" max="3843" width="5.875" style="2" customWidth="1"/>
    <col min="3844" max="3844" width="10.875" style="2" customWidth="1"/>
    <col min="3845" max="3846" width="15.875" style="2" customWidth="1"/>
    <col min="3847" max="4096" width="14.625" style="2"/>
    <col min="4097" max="4097" width="13.375" style="2" customWidth="1"/>
    <col min="4098" max="4098" width="2.125" style="2" customWidth="1"/>
    <col min="4099" max="4099" width="5.875" style="2" customWidth="1"/>
    <col min="4100" max="4100" width="10.875" style="2" customWidth="1"/>
    <col min="4101" max="4102" width="15.875" style="2" customWidth="1"/>
    <col min="4103" max="4352" width="14.625" style="2"/>
    <col min="4353" max="4353" width="13.375" style="2" customWidth="1"/>
    <col min="4354" max="4354" width="2.125" style="2" customWidth="1"/>
    <col min="4355" max="4355" width="5.875" style="2" customWidth="1"/>
    <col min="4356" max="4356" width="10.875" style="2" customWidth="1"/>
    <col min="4357" max="4358" width="15.875" style="2" customWidth="1"/>
    <col min="4359" max="4608" width="14.625" style="2"/>
    <col min="4609" max="4609" width="13.375" style="2" customWidth="1"/>
    <col min="4610" max="4610" width="2.125" style="2" customWidth="1"/>
    <col min="4611" max="4611" width="5.875" style="2" customWidth="1"/>
    <col min="4612" max="4612" width="10.875" style="2" customWidth="1"/>
    <col min="4613" max="4614" width="15.875" style="2" customWidth="1"/>
    <col min="4615" max="4864" width="14.625" style="2"/>
    <col min="4865" max="4865" width="13.375" style="2" customWidth="1"/>
    <col min="4866" max="4866" width="2.125" style="2" customWidth="1"/>
    <col min="4867" max="4867" width="5.875" style="2" customWidth="1"/>
    <col min="4868" max="4868" width="10.875" style="2" customWidth="1"/>
    <col min="4869" max="4870" width="15.875" style="2" customWidth="1"/>
    <col min="4871" max="5120" width="14.625" style="2"/>
    <col min="5121" max="5121" width="13.375" style="2" customWidth="1"/>
    <col min="5122" max="5122" width="2.125" style="2" customWidth="1"/>
    <col min="5123" max="5123" width="5.875" style="2" customWidth="1"/>
    <col min="5124" max="5124" width="10.875" style="2" customWidth="1"/>
    <col min="5125" max="5126" width="15.875" style="2" customWidth="1"/>
    <col min="5127" max="5376" width="14.625" style="2"/>
    <col min="5377" max="5377" width="13.375" style="2" customWidth="1"/>
    <col min="5378" max="5378" width="2.125" style="2" customWidth="1"/>
    <col min="5379" max="5379" width="5.875" style="2" customWidth="1"/>
    <col min="5380" max="5380" width="10.875" style="2" customWidth="1"/>
    <col min="5381" max="5382" width="15.875" style="2" customWidth="1"/>
    <col min="5383" max="5632" width="14.625" style="2"/>
    <col min="5633" max="5633" width="13.375" style="2" customWidth="1"/>
    <col min="5634" max="5634" width="2.125" style="2" customWidth="1"/>
    <col min="5635" max="5635" width="5.875" style="2" customWidth="1"/>
    <col min="5636" max="5636" width="10.875" style="2" customWidth="1"/>
    <col min="5637" max="5638" width="15.875" style="2" customWidth="1"/>
    <col min="5639" max="5888" width="14.625" style="2"/>
    <col min="5889" max="5889" width="13.375" style="2" customWidth="1"/>
    <col min="5890" max="5890" width="2.125" style="2" customWidth="1"/>
    <col min="5891" max="5891" width="5.875" style="2" customWidth="1"/>
    <col min="5892" max="5892" width="10.875" style="2" customWidth="1"/>
    <col min="5893" max="5894" width="15.875" style="2" customWidth="1"/>
    <col min="5895" max="6144" width="14.625" style="2"/>
    <col min="6145" max="6145" width="13.375" style="2" customWidth="1"/>
    <col min="6146" max="6146" width="2.125" style="2" customWidth="1"/>
    <col min="6147" max="6147" width="5.875" style="2" customWidth="1"/>
    <col min="6148" max="6148" width="10.875" style="2" customWidth="1"/>
    <col min="6149" max="6150" width="15.875" style="2" customWidth="1"/>
    <col min="6151" max="6400" width="14.625" style="2"/>
    <col min="6401" max="6401" width="13.375" style="2" customWidth="1"/>
    <col min="6402" max="6402" width="2.125" style="2" customWidth="1"/>
    <col min="6403" max="6403" width="5.875" style="2" customWidth="1"/>
    <col min="6404" max="6404" width="10.875" style="2" customWidth="1"/>
    <col min="6405" max="6406" width="15.875" style="2" customWidth="1"/>
    <col min="6407" max="6656" width="14.625" style="2"/>
    <col min="6657" max="6657" width="13.375" style="2" customWidth="1"/>
    <col min="6658" max="6658" width="2.125" style="2" customWidth="1"/>
    <col min="6659" max="6659" width="5.875" style="2" customWidth="1"/>
    <col min="6660" max="6660" width="10.875" style="2" customWidth="1"/>
    <col min="6661" max="6662" width="15.875" style="2" customWidth="1"/>
    <col min="6663" max="6912" width="14.625" style="2"/>
    <col min="6913" max="6913" width="13.375" style="2" customWidth="1"/>
    <col min="6914" max="6914" width="2.125" style="2" customWidth="1"/>
    <col min="6915" max="6915" width="5.875" style="2" customWidth="1"/>
    <col min="6916" max="6916" width="10.875" style="2" customWidth="1"/>
    <col min="6917" max="6918" width="15.875" style="2" customWidth="1"/>
    <col min="6919" max="7168" width="14.625" style="2"/>
    <col min="7169" max="7169" width="13.375" style="2" customWidth="1"/>
    <col min="7170" max="7170" width="2.125" style="2" customWidth="1"/>
    <col min="7171" max="7171" width="5.875" style="2" customWidth="1"/>
    <col min="7172" max="7172" width="10.875" style="2" customWidth="1"/>
    <col min="7173" max="7174" width="15.875" style="2" customWidth="1"/>
    <col min="7175" max="7424" width="14.625" style="2"/>
    <col min="7425" max="7425" width="13.375" style="2" customWidth="1"/>
    <col min="7426" max="7426" width="2.125" style="2" customWidth="1"/>
    <col min="7427" max="7427" width="5.875" style="2" customWidth="1"/>
    <col min="7428" max="7428" width="10.875" style="2" customWidth="1"/>
    <col min="7429" max="7430" width="15.875" style="2" customWidth="1"/>
    <col min="7431" max="7680" width="14.625" style="2"/>
    <col min="7681" max="7681" width="13.375" style="2" customWidth="1"/>
    <col min="7682" max="7682" width="2.125" style="2" customWidth="1"/>
    <col min="7683" max="7683" width="5.875" style="2" customWidth="1"/>
    <col min="7684" max="7684" width="10.875" style="2" customWidth="1"/>
    <col min="7685" max="7686" width="15.875" style="2" customWidth="1"/>
    <col min="7687" max="7936" width="14.625" style="2"/>
    <col min="7937" max="7937" width="13.375" style="2" customWidth="1"/>
    <col min="7938" max="7938" width="2.125" style="2" customWidth="1"/>
    <col min="7939" max="7939" width="5.875" style="2" customWidth="1"/>
    <col min="7940" max="7940" width="10.875" style="2" customWidth="1"/>
    <col min="7941" max="7942" width="15.875" style="2" customWidth="1"/>
    <col min="7943" max="8192" width="14.625" style="2"/>
    <col min="8193" max="8193" width="13.375" style="2" customWidth="1"/>
    <col min="8194" max="8194" width="2.125" style="2" customWidth="1"/>
    <col min="8195" max="8195" width="5.875" style="2" customWidth="1"/>
    <col min="8196" max="8196" width="10.875" style="2" customWidth="1"/>
    <col min="8197" max="8198" width="15.875" style="2" customWidth="1"/>
    <col min="8199" max="8448" width="14.625" style="2"/>
    <col min="8449" max="8449" width="13.375" style="2" customWidth="1"/>
    <col min="8450" max="8450" width="2.125" style="2" customWidth="1"/>
    <col min="8451" max="8451" width="5.875" style="2" customWidth="1"/>
    <col min="8452" max="8452" width="10.875" style="2" customWidth="1"/>
    <col min="8453" max="8454" width="15.875" style="2" customWidth="1"/>
    <col min="8455" max="8704" width="14.625" style="2"/>
    <col min="8705" max="8705" width="13.375" style="2" customWidth="1"/>
    <col min="8706" max="8706" width="2.125" style="2" customWidth="1"/>
    <col min="8707" max="8707" width="5.875" style="2" customWidth="1"/>
    <col min="8708" max="8708" width="10.875" style="2" customWidth="1"/>
    <col min="8709" max="8710" width="15.875" style="2" customWidth="1"/>
    <col min="8711" max="8960" width="14.625" style="2"/>
    <col min="8961" max="8961" width="13.375" style="2" customWidth="1"/>
    <col min="8962" max="8962" width="2.125" style="2" customWidth="1"/>
    <col min="8963" max="8963" width="5.875" style="2" customWidth="1"/>
    <col min="8964" max="8964" width="10.875" style="2" customWidth="1"/>
    <col min="8965" max="8966" width="15.875" style="2" customWidth="1"/>
    <col min="8967" max="9216" width="14.625" style="2"/>
    <col min="9217" max="9217" width="13.375" style="2" customWidth="1"/>
    <col min="9218" max="9218" width="2.125" style="2" customWidth="1"/>
    <col min="9219" max="9219" width="5.875" style="2" customWidth="1"/>
    <col min="9220" max="9220" width="10.875" style="2" customWidth="1"/>
    <col min="9221" max="9222" width="15.875" style="2" customWidth="1"/>
    <col min="9223" max="9472" width="14.625" style="2"/>
    <col min="9473" max="9473" width="13.375" style="2" customWidth="1"/>
    <col min="9474" max="9474" width="2.125" style="2" customWidth="1"/>
    <col min="9475" max="9475" width="5.875" style="2" customWidth="1"/>
    <col min="9476" max="9476" width="10.875" style="2" customWidth="1"/>
    <col min="9477" max="9478" width="15.875" style="2" customWidth="1"/>
    <col min="9479" max="9728" width="14.625" style="2"/>
    <col min="9729" max="9729" width="13.375" style="2" customWidth="1"/>
    <col min="9730" max="9730" width="2.125" style="2" customWidth="1"/>
    <col min="9731" max="9731" width="5.875" style="2" customWidth="1"/>
    <col min="9732" max="9732" width="10.875" style="2" customWidth="1"/>
    <col min="9733" max="9734" width="15.875" style="2" customWidth="1"/>
    <col min="9735" max="9984" width="14.625" style="2"/>
    <col min="9985" max="9985" width="13.375" style="2" customWidth="1"/>
    <col min="9986" max="9986" width="2.125" style="2" customWidth="1"/>
    <col min="9987" max="9987" width="5.875" style="2" customWidth="1"/>
    <col min="9988" max="9988" width="10.875" style="2" customWidth="1"/>
    <col min="9989" max="9990" width="15.875" style="2" customWidth="1"/>
    <col min="9991" max="10240" width="14.625" style="2"/>
    <col min="10241" max="10241" width="13.375" style="2" customWidth="1"/>
    <col min="10242" max="10242" width="2.125" style="2" customWidth="1"/>
    <col min="10243" max="10243" width="5.875" style="2" customWidth="1"/>
    <col min="10244" max="10244" width="10.875" style="2" customWidth="1"/>
    <col min="10245" max="10246" width="15.875" style="2" customWidth="1"/>
    <col min="10247" max="10496" width="14.625" style="2"/>
    <col min="10497" max="10497" width="13.375" style="2" customWidth="1"/>
    <col min="10498" max="10498" width="2.125" style="2" customWidth="1"/>
    <col min="10499" max="10499" width="5.875" style="2" customWidth="1"/>
    <col min="10500" max="10500" width="10.875" style="2" customWidth="1"/>
    <col min="10501" max="10502" width="15.875" style="2" customWidth="1"/>
    <col min="10503" max="10752" width="14.625" style="2"/>
    <col min="10753" max="10753" width="13.375" style="2" customWidth="1"/>
    <col min="10754" max="10754" width="2.125" style="2" customWidth="1"/>
    <col min="10755" max="10755" width="5.875" style="2" customWidth="1"/>
    <col min="10756" max="10756" width="10.875" style="2" customWidth="1"/>
    <col min="10757" max="10758" width="15.875" style="2" customWidth="1"/>
    <col min="10759" max="11008" width="14.625" style="2"/>
    <col min="11009" max="11009" width="13.375" style="2" customWidth="1"/>
    <col min="11010" max="11010" width="2.125" style="2" customWidth="1"/>
    <col min="11011" max="11011" width="5.875" style="2" customWidth="1"/>
    <col min="11012" max="11012" width="10.875" style="2" customWidth="1"/>
    <col min="11013" max="11014" width="15.875" style="2" customWidth="1"/>
    <col min="11015" max="11264" width="14.625" style="2"/>
    <col min="11265" max="11265" width="13.375" style="2" customWidth="1"/>
    <col min="11266" max="11266" width="2.125" style="2" customWidth="1"/>
    <col min="11267" max="11267" width="5.875" style="2" customWidth="1"/>
    <col min="11268" max="11268" width="10.875" style="2" customWidth="1"/>
    <col min="11269" max="11270" width="15.875" style="2" customWidth="1"/>
    <col min="11271" max="11520" width="14.625" style="2"/>
    <col min="11521" max="11521" width="13.375" style="2" customWidth="1"/>
    <col min="11522" max="11522" width="2.125" style="2" customWidth="1"/>
    <col min="11523" max="11523" width="5.875" style="2" customWidth="1"/>
    <col min="11524" max="11524" width="10.875" style="2" customWidth="1"/>
    <col min="11525" max="11526" width="15.875" style="2" customWidth="1"/>
    <col min="11527" max="11776" width="14.625" style="2"/>
    <col min="11777" max="11777" width="13.375" style="2" customWidth="1"/>
    <col min="11778" max="11778" width="2.125" style="2" customWidth="1"/>
    <col min="11779" max="11779" width="5.875" style="2" customWidth="1"/>
    <col min="11780" max="11780" width="10.875" style="2" customWidth="1"/>
    <col min="11781" max="11782" width="15.875" style="2" customWidth="1"/>
    <col min="11783" max="12032" width="14.625" style="2"/>
    <col min="12033" max="12033" width="13.375" style="2" customWidth="1"/>
    <col min="12034" max="12034" width="2.125" style="2" customWidth="1"/>
    <col min="12035" max="12035" width="5.875" style="2" customWidth="1"/>
    <col min="12036" max="12036" width="10.875" style="2" customWidth="1"/>
    <col min="12037" max="12038" width="15.875" style="2" customWidth="1"/>
    <col min="12039" max="12288" width="14.625" style="2"/>
    <col min="12289" max="12289" width="13.375" style="2" customWidth="1"/>
    <col min="12290" max="12290" width="2.125" style="2" customWidth="1"/>
    <col min="12291" max="12291" width="5.875" style="2" customWidth="1"/>
    <col min="12292" max="12292" width="10.875" style="2" customWidth="1"/>
    <col min="12293" max="12294" width="15.875" style="2" customWidth="1"/>
    <col min="12295" max="12544" width="14.625" style="2"/>
    <col min="12545" max="12545" width="13.375" style="2" customWidth="1"/>
    <col min="12546" max="12546" width="2.125" style="2" customWidth="1"/>
    <col min="12547" max="12547" width="5.875" style="2" customWidth="1"/>
    <col min="12548" max="12548" width="10.875" style="2" customWidth="1"/>
    <col min="12549" max="12550" width="15.875" style="2" customWidth="1"/>
    <col min="12551" max="12800" width="14.625" style="2"/>
    <col min="12801" max="12801" width="13.375" style="2" customWidth="1"/>
    <col min="12802" max="12802" width="2.125" style="2" customWidth="1"/>
    <col min="12803" max="12803" width="5.875" style="2" customWidth="1"/>
    <col min="12804" max="12804" width="10.875" style="2" customWidth="1"/>
    <col min="12805" max="12806" width="15.875" style="2" customWidth="1"/>
    <col min="12807" max="13056" width="14.625" style="2"/>
    <col min="13057" max="13057" width="13.375" style="2" customWidth="1"/>
    <col min="13058" max="13058" width="2.125" style="2" customWidth="1"/>
    <col min="13059" max="13059" width="5.875" style="2" customWidth="1"/>
    <col min="13060" max="13060" width="10.875" style="2" customWidth="1"/>
    <col min="13061" max="13062" width="15.875" style="2" customWidth="1"/>
    <col min="13063" max="13312" width="14.625" style="2"/>
    <col min="13313" max="13313" width="13.375" style="2" customWidth="1"/>
    <col min="13314" max="13314" width="2.125" style="2" customWidth="1"/>
    <col min="13315" max="13315" width="5.875" style="2" customWidth="1"/>
    <col min="13316" max="13316" width="10.875" style="2" customWidth="1"/>
    <col min="13317" max="13318" width="15.875" style="2" customWidth="1"/>
    <col min="13319" max="13568" width="14.625" style="2"/>
    <col min="13569" max="13569" width="13.375" style="2" customWidth="1"/>
    <col min="13570" max="13570" width="2.125" style="2" customWidth="1"/>
    <col min="13571" max="13571" width="5.875" style="2" customWidth="1"/>
    <col min="13572" max="13572" width="10.875" style="2" customWidth="1"/>
    <col min="13573" max="13574" width="15.875" style="2" customWidth="1"/>
    <col min="13575" max="13824" width="14.625" style="2"/>
    <col min="13825" max="13825" width="13.375" style="2" customWidth="1"/>
    <col min="13826" max="13826" width="2.125" style="2" customWidth="1"/>
    <col min="13827" max="13827" width="5.875" style="2" customWidth="1"/>
    <col min="13828" max="13828" width="10.875" style="2" customWidth="1"/>
    <col min="13829" max="13830" width="15.875" style="2" customWidth="1"/>
    <col min="13831" max="14080" width="14.625" style="2"/>
    <col min="14081" max="14081" width="13.375" style="2" customWidth="1"/>
    <col min="14082" max="14082" width="2.125" style="2" customWidth="1"/>
    <col min="14083" max="14083" width="5.875" style="2" customWidth="1"/>
    <col min="14084" max="14084" width="10.875" style="2" customWidth="1"/>
    <col min="14085" max="14086" width="15.875" style="2" customWidth="1"/>
    <col min="14087" max="14336" width="14.625" style="2"/>
    <col min="14337" max="14337" width="13.375" style="2" customWidth="1"/>
    <col min="14338" max="14338" width="2.125" style="2" customWidth="1"/>
    <col min="14339" max="14339" width="5.875" style="2" customWidth="1"/>
    <col min="14340" max="14340" width="10.875" style="2" customWidth="1"/>
    <col min="14341" max="14342" width="15.875" style="2" customWidth="1"/>
    <col min="14343" max="14592" width="14.625" style="2"/>
    <col min="14593" max="14593" width="13.375" style="2" customWidth="1"/>
    <col min="14594" max="14594" width="2.125" style="2" customWidth="1"/>
    <col min="14595" max="14595" width="5.875" style="2" customWidth="1"/>
    <col min="14596" max="14596" width="10.875" style="2" customWidth="1"/>
    <col min="14597" max="14598" width="15.875" style="2" customWidth="1"/>
    <col min="14599" max="14848" width="14.625" style="2"/>
    <col min="14849" max="14849" width="13.375" style="2" customWidth="1"/>
    <col min="14850" max="14850" width="2.125" style="2" customWidth="1"/>
    <col min="14851" max="14851" width="5.875" style="2" customWidth="1"/>
    <col min="14852" max="14852" width="10.875" style="2" customWidth="1"/>
    <col min="14853" max="14854" width="15.875" style="2" customWidth="1"/>
    <col min="14855" max="15104" width="14.625" style="2"/>
    <col min="15105" max="15105" width="13.375" style="2" customWidth="1"/>
    <col min="15106" max="15106" width="2.125" style="2" customWidth="1"/>
    <col min="15107" max="15107" width="5.875" style="2" customWidth="1"/>
    <col min="15108" max="15108" width="10.875" style="2" customWidth="1"/>
    <col min="15109" max="15110" width="15.875" style="2" customWidth="1"/>
    <col min="15111" max="15360" width="14.625" style="2"/>
    <col min="15361" max="15361" width="13.375" style="2" customWidth="1"/>
    <col min="15362" max="15362" width="2.125" style="2" customWidth="1"/>
    <col min="15363" max="15363" width="5.875" style="2" customWidth="1"/>
    <col min="15364" max="15364" width="10.875" style="2" customWidth="1"/>
    <col min="15365" max="15366" width="15.875" style="2" customWidth="1"/>
    <col min="15367" max="15616" width="14.625" style="2"/>
    <col min="15617" max="15617" width="13.375" style="2" customWidth="1"/>
    <col min="15618" max="15618" width="2.125" style="2" customWidth="1"/>
    <col min="15619" max="15619" width="5.875" style="2" customWidth="1"/>
    <col min="15620" max="15620" width="10.875" style="2" customWidth="1"/>
    <col min="15621" max="15622" width="15.875" style="2" customWidth="1"/>
    <col min="15623" max="15872" width="14.625" style="2"/>
    <col min="15873" max="15873" width="13.375" style="2" customWidth="1"/>
    <col min="15874" max="15874" width="2.125" style="2" customWidth="1"/>
    <col min="15875" max="15875" width="5.875" style="2" customWidth="1"/>
    <col min="15876" max="15876" width="10.875" style="2" customWidth="1"/>
    <col min="15877" max="15878" width="15.875" style="2" customWidth="1"/>
    <col min="15879" max="16128" width="14.625" style="2"/>
    <col min="16129" max="16129" width="13.375" style="2" customWidth="1"/>
    <col min="16130" max="16130" width="2.125" style="2" customWidth="1"/>
    <col min="16131" max="16131" width="5.875" style="2" customWidth="1"/>
    <col min="16132" max="16132" width="10.875" style="2" customWidth="1"/>
    <col min="16133" max="16134" width="15.875" style="2" customWidth="1"/>
    <col min="16135" max="16384" width="14.625" style="2"/>
  </cols>
  <sheetData>
    <row r="1" spans="1:11" x14ac:dyDescent="0.2">
      <c r="A1" s="1"/>
    </row>
    <row r="6" spans="1:11" x14ac:dyDescent="0.2">
      <c r="G6" s="11" t="s">
        <v>441</v>
      </c>
    </row>
    <row r="8" spans="1:11" x14ac:dyDescent="0.2">
      <c r="E8" s="1" t="s">
        <v>442</v>
      </c>
    </row>
    <row r="9" spans="1:11" x14ac:dyDescent="0.2">
      <c r="E9" s="1" t="s">
        <v>443</v>
      </c>
    </row>
    <row r="10" spans="1:11" x14ac:dyDescent="0.2">
      <c r="E10" s="1" t="s">
        <v>444</v>
      </c>
    </row>
    <row r="11" spans="1:11" x14ac:dyDescent="0.2">
      <c r="E11" s="1" t="s">
        <v>445</v>
      </c>
    </row>
    <row r="13" spans="1:11" x14ac:dyDescent="0.2">
      <c r="F13" s="11" t="s">
        <v>446</v>
      </c>
    </row>
    <row r="14" spans="1:11" ht="18" thickBot="1" x14ac:dyDescent="0.25">
      <c r="B14" s="3"/>
      <c r="C14" s="3"/>
      <c r="D14" s="3"/>
      <c r="E14" s="3"/>
      <c r="F14" s="3"/>
      <c r="G14" s="3"/>
      <c r="H14" s="3"/>
      <c r="I14" s="3"/>
      <c r="J14" s="5" t="s">
        <v>447</v>
      </c>
      <c r="K14" s="3"/>
    </row>
    <row r="15" spans="1:11" x14ac:dyDescent="0.2">
      <c r="F15" s="29" t="s">
        <v>448</v>
      </c>
      <c r="G15" s="29" t="s">
        <v>449</v>
      </c>
      <c r="H15" s="29" t="s">
        <v>450</v>
      </c>
      <c r="I15" s="29" t="s">
        <v>210</v>
      </c>
      <c r="J15" s="29" t="s">
        <v>206</v>
      </c>
      <c r="K15" s="29" t="s">
        <v>207</v>
      </c>
    </row>
    <row r="16" spans="1:11" x14ac:dyDescent="0.2">
      <c r="B16" s="7"/>
      <c r="C16" s="7"/>
      <c r="D16" s="7"/>
      <c r="E16" s="7"/>
      <c r="F16" s="8" t="s">
        <v>451</v>
      </c>
      <c r="G16" s="8" t="s">
        <v>452</v>
      </c>
      <c r="H16" s="8" t="s">
        <v>453</v>
      </c>
      <c r="I16" s="8" t="s">
        <v>10</v>
      </c>
      <c r="J16" s="8" t="s">
        <v>11</v>
      </c>
      <c r="K16" s="8" t="s">
        <v>12</v>
      </c>
    </row>
    <row r="17" spans="3:11" x14ac:dyDescent="0.2">
      <c r="F17" s="9"/>
    </row>
    <row r="18" spans="3:11" x14ac:dyDescent="0.2">
      <c r="C18" s="10"/>
      <c r="D18" s="11" t="s">
        <v>454</v>
      </c>
      <c r="E18" s="10"/>
      <c r="F18" s="12">
        <f t="shared" ref="F18:K18" si="0">F20+F34</f>
        <v>145149</v>
      </c>
      <c r="G18" s="10">
        <f t="shared" si="0"/>
        <v>194802.51799999998</v>
      </c>
      <c r="H18" s="10">
        <f t="shared" si="0"/>
        <v>339905.49599999998</v>
      </c>
      <c r="I18" s="10">
        <f t="shared" si="0"/>
        <v>324399.91500000004</v>
      </c>
      <c r="J18" s="10">
        <f t="shared" si="0"/>
        <v>322504.01699999999</v>
      </c>
      <c r="K18" s="10">
        <f t="shared" si="0"/>
        <v>326837.36699999997</v>
      </c>
    </row>
    <row r="19" spans="3:11" x14ac:dyDescent="0.2">
      <c r="F19" s="9"/>
    </row>
    <row r="20" spans="3:11" x14ac:dyDescent="0.2">
      <c r="C20" s="11" t="s">
        <v>455</v>
      </c>
      <c r="D20" s="10"/>
      <c r="E20" s="10"/>
      <c r="F20" s="12">
        <f t="shared" ref="F20:K20" si="1">F22+SUM(F26:F32)</f>
        <v>96926</v>
      </c>
      <c r="G20" s="10">
        <f t="shared" si="1"/>
        <v>126718.462</v>
      </c>
      <c r="H20" s="10">
        <f t="shared" si="1"/>
        <v>221648</v>
      </c>
      <c r="I20" s="10">
        <f t="shared" si="1"/>
        <v>173381.89500000002</v>
      </c>
      <c r="J20" s="10">
        <f t="shared" si="1"/>
        <v>170503</v>
      </c>
      <c r="K20" s="10">
        <f t="shared" si="1"/>
        <v>170031.29399999999</v>
      </c>
    </row>
    <row r="21" spans="3:11" x14ac:dyDescent="0.2">
      <c r="F21" s="9"/>
    </row>
    <row r="22" spans="3:11" x14ac:dyDescent="0.2">
      <c r="D22" s="1" t="s">
        <v>456</v>
      </c>
      <c r="F22" s="13">
        <f t="shared" ref="F22:K22" si="2">F23+F24</f>
        <v>66716</v>
      </c>
      <c r="G22" s="14">
        <f t="shared" si="2"/>
        <v>85022.445999999996</v>
      </c>
      <c r="H22" s="14">
        <f t="shared" si="2"/>
        <v>146296</v>
      </c>
      <c r="I22" s="14">
        <f t="shared" si="2"/>
        <v>114496.895</v>
      </c>
      <c r="J22" s="14">
        <f t="shared" si="2"/>
        <v>108660</v>
      </c>
      <c r="K22" s="14">
        <f t="shared" si="2"/>
        <v>110056.648</v>
      </c>
    </row>
    <row r="23" spans="3:11" x14ac:dyDescent="0.2">
      <c r="D23" s="1" t="s">
        <v>457</v>
      </c>
      <c r="F23" s="15">
        <v>47075</v>
      </c>
      <c r="G23" s="16">
        <v>63969.050999999999</v>
      </c>
      <c r="H23" s="16">
        <v>93041</v>
      </c>
      <c r="I23" s="16">
        <v>85425.065000000002</v>
      </c>
      <c r="J23" s="16">
        <v>77679</v>
      </c>
      <c r="K23" s="16">
        <v>79445.006999999998</v>
      </c>
    </row>
    <row r="24" spans="3:11" x14ac:dyDescent="0.2">
      <c r="D24" s="1" t="s">
        <v>458</v>
      </c>
      <c r="F24" s="15">
        <v>19641</v>
      </c>
      <c r="G24" s="16">
        <v>21053.395</v>
      </c>
      <c r="H24" s="16">
        <v>53255</v>
      </c>
      <c r="I24" s="16">
        <v>29071.83</v>
      </c>
      <c r="J24" s="16">
        <v>30981</v>
      </c>
      <c r="K24" s="16">
        <v>30611.641</v>
      </c>
    </row>
    <row r="25" spans="3:11" x14ac:dyDescent="0.2">
      <c r="F25" s="9"/>
      <c r="I25" s="16"/>
      <c r="J25" s="16"/>
      <c r="K25" s="16"/>
    </row>
    <row r="26" spans="3:11" x14ac:dyDescent="0.2">
      <c r="D26" s="1" t="s">
        <v>459</v>
      </c>
      <c r="E26" s="10"/>
      <c r="F26" s="15">
        <v>26808</v>
      </c>
      <c r="G26" s="16">
        <v>35418.542999999998</v>
      </c>
      <c r="H26" s="16">
        <v>66799</v>
      </c>
      <c r="I26" s="16">
        <v>45852</v>
      </c>
      <c r="J26" s="16">
        <v>49921</v>
      </c>
      <c r="K26" s="16">
        <v>48047.315000000002</v>
      </c>
    </row>
    <row r="27" spans="3:11" x14ac:dyDescent="0.2">
      <c r="F27" s="9"/>
      <c r="I27" s="16"/>
      <c r="J27" s="16"/>
      <c r="K27" s="16"/>
    </row>
    <row r="28" spans="3:11" x14ac:dyDescent="0.2">
      <c r="D28" s="1" t="s">
        <v>460</v>
      </c>
      <c r="E28" s="10"/>
      <c r="F28" s="15">
        <v>3242</v>
      </c>
      <c r="G28" s="16">
        <v>5946.8450000000003</v>
      </c>
      <c r="H28" s="16">
        <v>8205</v>
      </c>
      <c r="I28" s="16">
        <v>11875</v>
      </c>
      <c r="J28" s="16">
        <v>11294</v>
      </c>
      <c r="K28" s="16">
        <v>11277.93</v>
      </c>
    </row>
    <row r="29" spans="3:11" x14ac:dyDescent="0.2">
      <c r="F29" s="9"/>
      <c r="I29" s="22"/>
      <c r="J29" s="22"/>
    </row>
    <row r="30" spans="3:11" x14ac:dyDescent="0.2">
      <c r="D30" s="1" t="s">
        <v>461</v>
      </c>
      <c r="F30" s="15">
        <v>160</v>
      </c>
      <c r="G30" s="16">
        <v>330.62799999999999</v>
      </c>
      <c r="H30" s="16">
        <v>348</v>
      </c>
      <c r="I30" s="46">
        <v>409</v>
      </c>
      <c r="J30" s="46">
        <v>308</v>
      </c>
      <c r="K30" s="46">
        <v>378</v>
      </c>
    </row>
    <row r="31" spans="3:11" x14ac:dyDescent="0.2">
      <c r="F31" s="9"/>
      <c r="I31" s="22"/>
      <c r="J31" s="22"/>
      <c r="K31" s="22"/>
    </row>
    <row r="32" spans="3:11" x14ac:dyDescent="0.2">
      <c r="D32" s="1" t="s">
        <v>462</v>
      </c>
      <c r="F32" s="17" t="s">
        <v>463</v>
      </c>
      <c r="G32" s="18" t="s">
        <v>463</v>
      </c>
      <c r="H32" s="18" t="s">
        <v>463</v>
      </c>
      <c r="I32" s="46">
        <v>749</v>
      </c>
      <c r="J32" s="46">
        <v>320</v>
      </c>
      <c r="K32" s="46">
        <f>649.401-378</f>
        <v>271.40099999999995</v>
      </c>
    </row>
    <row r="33" spans="3:11" x14ac:dyDescent="0.2">
      <c r="F33" s="9"/>
    </row>
    <row r="34" spans="3:11" x14ac:dyDescent="0.2">
      <c r="C34" s="11" t="s">
        <v>464</v>
      </c>
      <c r="D34" s="10"/>
      <c r="E34" s="10"/>
      <c r="F34" s="12">
        <f t="shared" ref="F34:K34" si="3">SUM(F36:F49)</f>
        <v>48223</v>
      </c>
      <c r="G34" s="10">
        <f t="shared" si="3"/>
        <v>68084.055999999997</v>
      </c>
      <c r="H34" s="10">
        <f t="shared" si="3"/>
        <v>118257.496</v>
      </c>
      <c r="I34" s="10">
        <f t="shared" si="3"/>
        <v>151018.01999999999</v>
      </c>
      <c r="J34" s="10">
        <f t="shared" si="3"/>
        <v>152001.01699999999</v>
      </c>
      <c r="K34" s="10">
        <f t="shared" si="3"/>
        <v>156806.07299999995</v>
      </c>
    </row>
    <row r="35" spans="3:11" x14ac:dyDescent="0.2">
      <c r="F35" s="9"/>
    </row>
    <row r="36" spans="3:11" x14ac:dyDescent="0.2">
      <c r="D36" s="1" t="s">
        <v>465</v>
      </c>
      <c r="E36" s="10"/>
      <c r="F36" s="17" t="s">
        <v>463</v>
      </c>
      <c r="G36" s="18" t="s">
        <v>463</v>
      </c>
      <c r="H36" s="16">
        <v>23403.501</v>
      </c>
      <c r="I36" s="16">
        <v>30955</v>
      </c>
      <c r="J36" s="16">
        <v>31645.806</v>
      </c>
      <c r="K36" s="16">
        <v>7155.1379999999999</v>
      </c>
    </row>
    <row r="37" spans="3:11" x14ac:dyDescent="0.2">
      <c r="D37" s="1" t="s">
        <v>466</v>
      </c>
      <c r="F37" s="17" t="s">
        <v>463</v>
      </c>
      <c r="G37" s="18" t="s">
        <v>463</v>
      </c>
      <c r="H37" s="18" t="s">
        <v>463</v>
      </c>
      <c r="I37" s="18" t="s">
        <v>463</v>
      </c>
      <c r="J37" s="18" t="s">
        <v>463</v>
      </c>
      <c r="K37" s="16">
        <v>39922.063999999998</v>
      </c>
    </row>
    <row r="38" spans="3:11" x14ac:dyDescent="0.2">
      <c r="D38" s="1" t="s">
        <v>467</v>
      </c>
      <c r="E38" s="10"/>
      <c r="F38" s="15">
        <v>1214</v>
      </c>
      <c r="G38" s="16">
        <v>1681.2729999999999</v>
      </c>
      <c r="H38" s="16">
        <v>1302.9949999999999</v>
      </c>
      <c r="I38" s="16">
        <v>1095</v>
      </c>
      <c r="J38" s="16">
        <v>1070.7049999999999</v>
      </c>
      <c r="K38" s="16">
        <v>997.68899999999996</v>
      </c>
    </row>
    <row r="39" spans="3:11" x14ac:dyDescent="0.2">
      <c r="D39" s="1" t="s">
        <v>468</v>
      </c>
      <c r="E39" s="10"/>
      <c r="F39" s="17" t="s">
        <v>463</v>
      </c>
      <c r="G39" s="16">
        <v>8198.0519999999997</v>
      </c>
      <c r="H39" s="16">
        <v>7274</v>
      </c>
      <c r="I39" s="16">
        <v>7056</v>
      </c>
      <c r="J39" s="16">
        <v>7272.5060000000003</v>
      </c>
      <c r="K39" s="16">
        <v>6556.357</v>
      </c>
    </row>
    <row r="40" spans="3:11" x14ac:dyDescent="0.2">
      <c r="F40" s="9"/>
      <c r="I40" s="16"/>
      <c r="J40" s="16"/>
      <c r="K40" s="16"/>
    </row>
    <row r="41" spans="3:11" x14ac:dyDescent="0.2">
      <c r="D41" s="1" t="s">
        <v>469</v>
      </c>
      <c r="E41" s="10"/>
      <c r="F41" s="15">
        <v>1728</v>
      </c>
      <c r="G41" s="16">
        <v>3539.3560000000002</v>
      </c>
      <c r="H41" s="16">
        <v>15</v>
      </c>
      <c r="I41" s="16">
        <v>0.02</v>
      </c>
      <c r="J41" s="16">
        <v>2</v>
      </c>
      <c r="K41" s="18" t="s">
        <v>463</v>
      </c>
    </row>
    <row r="42" spans="3:11" x14ac:dyDescent="0.2">
      <c r="D42" s="1" t="s">
        <v>470</v>
      </c>
      <c r="E42" s="10"/>
      <c r="F42" s="17" t="s">
        <v>463</v>
      </c>
      <c r="G42" s="18" t="s">
        <v>463</v>
      </c>
      <c r="H42" s="18" t="s">
        <v>463</v>
      </c>
      <c r="I42" s="18" t="s">
        <v>463</v>
      </c>
      <c r="J42" s="18" t="s">
        <v>463</v>
      </c>
      <c r="K42" s="18" t="s">
        <v>463</v>
      </c>
    </row>
    <row r="43" spans="3:11" x14ac:dyDescent="0.2">
      <c r="D43" s="1" t="s">
        <v>471</v>
      </c>
      <c r="F43" s="9"/>
      <c r="I43" s="16"/>
      <c r="J43" s="16"/>
      <c r="K43" s="16"/>
    </row>
    <row r="44" spans="3:11" x14ac:dyDescent="0.2">
      <c r="D44" s="1" t="s">
        <v>472</v>
      </c>
      <c r="E44" s="10"/>
      <c r="F44" s="15">
        <v>44567</v>
      </c>
      <c r="G44" s="16">
        <v>53573.807999999997</v>
      </c>
      <c r="H44" s="16">
        <v>85215</v>
      </c>
      <c r="I44" s="16">
        <v>110551</v>
      </c>
      <c r="J44" s="16">
        <v>110565</v>
      </c>
      <c r="K44" s="16">
        <v>100736.39599999999</v>
      </c>
    </row>
    <row r="45" spans="3:11" x14ac:dyDescent="0.2">
      <c r="F45" s="9"/>
    </row>
    <row r="46" spans="3:11" x14ac:dyDescent="0.2">
      <c r="D46" s="1" t="s">
        <v>473</v>
      </c>
      <c r="E46" s="10"/>
      <c r="F46" s="15">
        <v>184</v>
      </c>
      <c r="G46" s="16">
        <v>197.01</v>
      </c>
      <c r="H46" s="16">
        <v>180</v>
      </c>
      <c r="I46" s="16">
        <v>170</v>
      </c>
      <c r="J46" s="16">
        <v>164</v>
      </c>
      <c r="K46" s="16">
        <v>154.80699999999999</v>
      </c>
    </row>
    <row r="47" spans="3:11" x14ac:dyDescent="0.2">
      <c r="D47" s="1" t="s">
        <v>474</v>
      </c>
      <c r="E47" s="10"/>
      <c r="F47" s="15">
        <v>446</v>
      </c>
      <c r="G47" s="16">
        <v>792.15499999999997</v>
      </c>
      <c r="H47" s="16">
        <v>817</v>
      </c>
      <c r="I47" s="16">
        <v>1138</v>
      </c>
      <c r="J47" s="16">
        <v>1201</v>
      </c>
      <c r="K47" s="16">
        <v>1203.3219999999999</v>
      </c>
    </row>
    <row r="48" spans="3:11" x14ac:dyDescent="0.2">
      <c r="F48" s="9"/>
      <c r="G48" s="22"/>
    </row>
    <row r="49" spans="1:11" x14ac:dyDescent="0.2">
      <c r="D49" s="1" t="s">
        <v>475</v>
      </c>
      <c r="F49" s="15">
        <v>84</v>
      </c>
      <c r="G49" s="46">
        <v>102.402</v>
      </c>
      <c r="H49" s="46">
        <v>50</v>
      </c>
      <c r="I49" s="16">
        <v>53</v>
      </c>
      <c r="J49" s="16">
        <v>80</v>
      </c>
      <c r="K49" s="16">
        <v>80.3</v>
      </c>
    </row>
    <row r="50" spans="1:11" ht="18" thickBot="1" x14ac:dyDescent="0.25">
      <c r="B50" s="3"/>
      <c r="C50" s="20"/>
      <c r="D50" s="3"/>
      <c r="E50" s="20"/>
      <c r="F50" s="25"/>
      <c r="G50" s="20"/>
      <c r="H50" s="20"/>
      <c r="I50" s="3"/>
      <c r="J50" s="3"/>
      <c r="K50" s="3"/>
    </row>
    <row r="51" spans="1:11" x14ac:dyDescent="0.2">
      <c r="C51" s="10"/>
      <c r="F51" s="1" t="s">
        <v>476</v>
      </c>
      <c r="G51" s="10"/>
      <c r="H51" s="10"/>
      <c r="I51" s="10"/>
      <c r="J51" s="10"/>
      <c r="K51" s="10"/>
    </row>
    <row r="52" spans="1:11" x14ac:dyDescent="0.2">
      <c r="A52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5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2"/>
  <sheetViews>
    <sheetView showGridLines="0" zoomScale="75" workbookViewId="0">
      <selection activeCell="D30" sqref="D30"/>
    </sheetView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3.375" style="2"/>
    <col min="4" max="6" width="14.625" style="2" customWidth="1"/>
    <col min="7" max="256" width="13.375" style="2"/>
    <col min="257" max="257" width="13.375" style="2" customWidth="1"/>
    <col min="258" max="258" width="20.875" style="2" customWidth="1"/>
    <col min="259" max="259" width="13.375" style="2"/>
    <col min="260" max="262" width="14.625" style="2" customWidth="1"/>
    <col min="263" max="512" width="13.375" style="2"/>
    <col min="513" max="513" width="13.375" style="2" customWidth="1"/>
    <col min="514" max="514" width="20.875" style="2" customWidth="1"/>
    <col min="515" max="515" width="13.375" style="2"/>
    <col min="516" max="518" width="14.625" style="2" customWidth="1"/>
    <col min="519" max="768" width="13.375" style="2"/>
    <col min="769" max="769" width="13.375" style="2" customWidth="1"/>
    <col min="770" max="770" width="20.875" style="2" customWidth="1"/>
    <col min="771" max="771" width="13.375" style="2"/>
    <col min="772" max="774" width="14.625" style="2" customWidth="1"/>
    <col min="775" max="1024" width="13.375" style="2"/>
    <col min="1025" max="1025" width="13.375" style="2" customWidth="1"/>
    <col min="1026" max="1026" width="20.875" style="2" customWidth="1"/>
    <col min="1027" max="1027" width="13.375" style="2"/>
    <col min="1028" max="1030" width="14.625" style="2" customWidth="1"/>
    <col min="1031" max="1280" width="13.375" style="2"/>
    <col min="1281" max="1281" width="13.375" style="2" customWidth="1"/>
    <col min="1282" max="1282" width="20.875" style="2" customWidth="1"/>
    <col min="1283" max="1283" width="13.375" style="2"/>
    <col min="1284" max="1286" width="14.625" style="2" customWidth="1"/>
    <col min="1287" max="1536" width="13.375" style="2"/>
    <col min="1537" max="1537" width="13.375" style="2" customWidth="1"/>
    <col min="1538" max="1538" width="20.875" style="2" customWidth="1"/>
    <col min="1539" max="1539" width="13.375" style="2"/>
    <col min="1540" max="1542" width="14.625" style="2" customWidth="1"/>
    <col min="1543" max="1792" width="13.375" style="2"/>
    <col min="1793" max="1793" width="13.375" style="2" customWidth="1"/>
    <col min="1794" max="1794" width="20.875" style="2" customWidth="1"/>
    <col min="1795" max="1795" width="13.375" style="2"/>
    <col min="1796" max="1798" width="14.625" style="2" customWidth="1"/>
    <col min="1799" max="2048" width="13.375" style="2"/>
    <col min="2049" max="2049" width="13.375" style="2" customWidth="1"/>
    <col min="2050" max="2050" width="20.875" style="2" customWidth="1"/>
    <col min="2051" max="2051" width="13.375" style="2"/>
    <col min="2052" max="2054" width="14.625" style="2" customWidth="1"/>
    <col min="2055" max="2304" width="13.375" style="2"/>
    <col min="2305" max="2305" width="13.375" style="2" customWidth="1"/>
    <col min="2306" max="2306" width="20.875" style="2" customWidth="1"/>
    <col min="2307" max="2307" width="13.375" style="2"/>
    <col min="2308" max="2310" width="14.625" style="2" customWidth="1"/>
    <col min="2311" max="2560" width="13.375" style="2"/>
    <col min="2561" max="2561" width="13.375" style="2" customWidth="1"/>
    <col min="2562" max="2562" width="20.875" style="2" customWidth="1"/>
    <col min="2563" max="2563" width="13.375" style="2"/>
    <col min="2564" max="2566" width="14.625" style="2" customWidth="1"/>
    <col min="2567" max="2816" width="13.375" style="2"/>
    <col min="2817" max="2817" width="13.375" style="2" customWidth="1"/>
    <col min="2818" max="2818" width="20.875" style="2" customWidth="1"/>
    <col min="2819" max="2819" width="13.375" style="2"/>
    <col min="2820" max="2822" width="14.625" style="2" customWidth="1"/>
    <col min="2823" max="3072" width="13.375" style="2"/>
    <col min="3073" max="3073" width="13.375" style="2" customWidth="1"/>
    <col min="3074" max="3074" width="20.875" style="2" customWidth="1"/>
    <col min="3075" max="3075" width="13.375" style="2"/>
    <col min="3076" max="3078" width="14.625" style="2" customWidth="1"/>
    <col min="3079" max="3328" width="13.375" style="2"/>
    <col min="3329" max="3329" width="13.375" style="2" customWidth="1"/>
    <col min="3330" max="3330" width="20.875" style="2" customWidth="1"/>
    <col min="3331" max="3331" width="13.375" style="2"/>
    <col min="3332" max="3334" width="14.625" style="2" customWidth="1"/>
    <col min="3335" max="3584" width="13.375" style="2"/>
    <col min="3585" max="3585" width="13.375" style="2" customWidth="1"/>
    <col min="3586" max="3586" width="20.875" style="2" customWidth="1"/>
    <col min="3587" max="3587" width="13.375" style="2"/>
    <col min="3588" max="3590" width="14.625" style="2" customWidth="1"/>
    <col min="3591" max="3840" width="13.375" style="2"/>
    <col min="3841" max="3841" width="13.375" style="2" customWidth="1"/>
    <col min="3842" max="3842" width="20.875" style="2" customWidth="1"/>
    <col min="3843" max="3843" width="13.375" style="2"/>
    <col min="3844" max="3846" width="14.625" style="2" customWidth="1"/>
    <col min="3847" max="4096" width="13.375" style="2"/>
    <col min="4097" max="4097" width="13.375" style="2" customWidth="1"/>
    <col min="4098" max="4098" width="20.875" style="2" customWidth="1"/>
    <col min="4099" max="4099" width="13.375" style="2"/>
    <col min="4100" max="4102" width="14.625" style="2" customWidth="1"/>
    <col min="4103" max="4352" width="13.375" style="2"/>
    <col min="4353" max="4353" width="13.375" style="2" customWidth="1"/>
    <col min="4354" max="4354" width="20.875" style="2" customWidth="1"/>
    <col min="4355" max="4355" width="13.375" style="2"/>
    <col min="4356" max="4358" width="14.625" style="2" customWidth="1"/>
    <col min="4359" max="4608" width="13.375" style="2"/>
    <col min="4609" max="4609" width="13.375" style="2" customWidth="1"/>
    <col min="4610" max="4610" width="20.875" style="2" customWidth="1"/>
    <col min="4611" max="4611" width="13.375" style="2"/>
    <col min="4612" max="4614" width="14.625" style="2" customWidth="1"/>
    <col min="4615" max="4864" width="13.375" style="2"/>
    <col min="4865" max="4865" width="13.375" style="2" customWidth="1"/>
    <col min="4866" max="4866" width="20.875" style="2" customWidth="1"/>
    <col min="4867" max="4867" width="13.375" style="2"/>
    <col min="4868" max="4870" width="14.625" style="2" customWidth="1"/>
    <col min="4871" max="5120" width="13.375" style="2"/>
    <col min="5121" max="5121" width="13.375" style="2" customWidth="1"/>
    <col min="5122" max="5122" width="20.875" style="2" customWidth="1"/>
    <col min="5123" max="5123" width="13.375" style="2"/>
    <col min="5124" max="5126" width="14.625" style="2" customWidth="1"/>
    <col min="5127" max="5376" width="13.375" style="2"/>
    <col min="5377" max="5377" width="13.375" style="2" customWidth="1"/>
    <col min="5378" max="5378" width="20.875" style="2" customWidth="1"/>
    <col min="5379" max="5379" width="13.375" style="2"/>
    <col min="5380" max="5382" width="14.625" style="2" customWidth="1"/>
    <col min="5383" max="5632" width="13.375" style="2"/>
    <col min="5633" max="5633" width="13.375" style="2" customWidth="1"/>
    <col min="5634" max="5634" width="20.875" style="2" customWidth="1"/>
    <col min="5635" max="5635" width="13.375" style="2"/>
    <col min="5636" max="5638" width="14.625" style="2" customWidth="1"/>
    <col min="5639" max="5888" width="13.375" style="2"/>
    <col min="5889" max="5889" width="13.375" style="2" customWidth="1"/>
    <col min="5890" max="5890" width="20.875" style="2" customWidth="1"/>
    <col min="5891" max="5891" width="13.375" style="2"/>
    <col min="5892" max="5894" width="14.625" style="2" customWidth="1"/>
    <col min="5895" max="6144" width="13.375" style="2"/>
    <col min="6145" max="6145" width="13.375" style="2" customWidth="1"/>
    <col min="6146" max="6146" width="20.875" style="2" customWidth="1"/>
    <col min="6147" max="6147" width="13.375" style="2"/>
    <col min="6148" max="6150" width="14.625" style="2" customWidth="1"/>
    <col min="6151" max="6400" width="13.375" style="2"/>
    <col min="6401" max="6401" width="13.375" style="2" customWidth="1"/>
    <col min="6402" max="6402" width="20.875" style="2" customWidth="1"/>
    <col min="6403" max="6403" width="13.375" style="2"/>
    <col min="6404" max="6406" width="14.625" style="2" customWidth="1"/>
    <col min="6407" max="6656" width="13.375" style="2"/>
    <col min="6657" max="6657" width="13.375" style="2" customWidth="1"/>
    <col min="6658" max="6658" width="20.875" style="2" customWidth="1"/>
    <col min="6659" max="6659" width="13.375" style="2"/>
    <col min="6660" max="6662" width="14.625" style="2" customWidth="1"/>
    <col min="6663" max="6912" width="13.375" style="2"/>
    <col min="6913" max="6913" width="13.375" style="2" customWidth="1"/>
    <col min="6914" max="6914" width="20.875" style="2" customWidth="1"/>
    <col min="6915" max="6915" width="13.375" style="2"/>
    <col min="6916" max="6918" width="14.625" style="2" customWidth="1"/>
    <col min="6919" max="7168" width="13.375" style="2"/>
    <col min="7169" max="7169" width="13.375" style="2" customWidth="1"/>
    <col min="7170" max="7170" width="20.875" style="2" customWidth="1"/>
    <col min="7171" max="7171" width="13.375" style="2"/>
    <col min="7172" max="7174" width="14.625" style="2" customWidth="1"/>
    <col min="7175" max="7424" width="13.375" style="2"/>
    <col min="7425" max="7425" width="13.375" style="2" customWidth="1"/>
    <col min="7426" max="7426" width="20.875" style="2" customWidth="1"/>
    <col min="7427" max="7427" width="13.375" style="2"/>
    <col min="7428" max="7430" width="14.625" style="2" customWidth="1"/>
    <col min="7431" max="7680" width="13.375" style="2"/>
    <col min="7681" max="7681" width="13.375" style="2" customWidth="1"/>
    <col min="7682" max="7682" width="20.875" style="2" customWidth="1"/>
    <col min="7683" max="7683" width="13.375" style="2"/>
    <col min="7684" max="7686" width="14.625" style="2" customWidth="1"/>
    <col min="7687" max="7936" width="13.375" style="2"/>
    <col min="7937" max="7937" width="13.375" style="2" customWidth="1"/>
    <col min="7938" max="7938" width="20.875" style="2" customWidth="1"/>
    <col min="7939" max="7939" width="13.375" style="2"/>
    <col min="7940" max="7942" width="14.625" style="2" customWidth="1"/>
    <col min="7943" max="8192" width="13.375" style="2"/>
    <col min="8193" max="8193" width="13.375" style="2" customWidth="1"/>
    <col min="8194" max="8194" width="20.875" style="2" customWidth="1"/>
    <col min="8195" max="8195" width="13.375" style="2"/>
    <col min="8196" max="8198" width="14.625" style="2" customWidth="1"/>
    <col min="8199" max="8448" width="13.375" style="2"/>
    <col min="8449" max="8449" width="13.375" style="2" customWidth="1"/>
    <col min="8450" max="8450" width="20.875" style="2" customWidth="1"/>
    <col min="8451" max="8451" width="13.375" style="2"/>
    <col min="8452" max="8454" width="14.625" style="2" customWidth="1"/>
    <col min="8455" max="8704" width="13.375" style="2"/>
    <col min="8705" max="8705" width="13.375" style="2" customWidth="1"/>
    <col min="8706" max="8706" width="20.875" style="2" customWidth="1"/>
    <col min="8707" max="8707" width="13.375" style="2"/>
    <col min="8708" max="8710" width="14.625" style="2" customWidth="1"/>
    <col min="8711" max="8960" width="13.375" style="2"/>
    <col min="8961" max="8961" width="13.375" style="2" customWidth="1"/>
    <col min="8962" max="8962" width="20.875" style="2" customWidth="1"/>
    <col min="8963" max="8963" width="13.375" style="2"/>
    <col min="8964" max="8966" width="14.625" style="2" customWidth="1"/>
    <col min="8967" max="9216" width="13.375" style="2"/>
    <col min="9217" max="9217" width="13.375" style="2" customWidth="1"/>
    <col min="9218" max="9218" width="20.875" style="2" customWidth="1"/>
    <col min="9219" max="9219" width="13.375" style="2"/>
    <col min="9220" max="9222" width="14.625" style="2" customWidth="1"/>
    <col min="9223" max="9472" width="13.375" style="2"/>
    <col min="9473" max="9473" width="13.375" style="2" customWidth="1"/>
    <col min="9474" max="9474" width="20.875" style="2" customWidth="1"/>
    <col min="9475" max="9475" width="13.375" style="2"/>
    <col min="9476" max="9478" width="14.625" style="2" customWidth="1"/>
    <col min="9479" max="9728" width="13.375" style="2"/>
    <col min="9729" max="9729" width="13.375" style="2" customWidth="1"/>
    <col min="9730" max="9730" width="20.875" style="2" customWidth="1"/>
    <col min="9731" max="9731" width="13.375" style="2"/>
    <col min="9732" max="9734" width="14.625" style="2" customWidth="1"/>
    <col min="9735" max="9984" width="13.375" style="2"/>
    <col min="9985" max="9985" width="13.375" style="2" customWidth="1"/>
    <col min="9986" max="9986" width="20.875" style="2" customWidth="1"/>
    <col min="9987" max="9987" width="13.375" style="2"/>
    <col min="9988" max="9990" width="14.625" style="2" customWidth="1"/>
    <col min="9991" max="10240" width="13.375" style="2"/>
    <col min="10241" max="10241" width="13.375" style="2" customWidth="1"/>
    <col min="10242" max="10242" width="20.875" style="2" customWidth="1"/>
    <col min="10243" max="10243" width="13.375" style="2"/>
    <col min="10244" max="10246" width="14.625" style="2" customWidth="1"/>
    <col min="10247" max="10496" width="13.375" style="2"/>
    <col min="10497" max="10497" width="13.375" style="2" customWidth="1"/>
    <col min="10498" max="10498" width="20.875" style="2" customWidth="1"/>
    <col min="10499" max="10499" width="13.375" style="2"/>
    <col min="10500" max="10502" width="14.625" style="2" customWidth="1"/>
    <col min="10503" max="10752" width="13.375" style="2"/>
    <col min="10753" max="10753" width="13.375" style="2" customWidth="1"/>
    <col min="10754" max="10754" width="20.875" style="2" customWidth="1"/>
    <col min="10755" max="10755" width="13.375" style="2"/>
    <col min="10756" max="10758" width="14.625" style="2" customWidth="1"/>
    <col min="10759" max="11008" width="13.375" style="2"/>
    <col min="11009" max="11009" width="13.375" style="2" customWidth="1"/>
    <col min="11010" max="11010" width="20.875" style="2" customWidth="1"/>
    <col min="11011" max="11011" width="13.375" style="2"/>
    <col min="11012" max="11014" width="14.625" style="2" customWidth="1"/>
    <col min="11015" max="11264" width="13.375" style="2"/>
    <col min="11265" max="11265" width="13.375" style="2" customWidth="1"/>
    <col min="11266" max="11266" width="20.875" style="2" customWidth="1"/>
    <col min="11267" max="11267" width="13.375" style="2"/>
    <col min="11268" max="11270" width="14.625" style="2" customWidth="1"/>
    <col min="11271" max="11520" width="13.375" style="2"/>
    <col min="11521" max="11521" width="13.375" style="2" customWidth="1"/>
    <col min="11522" max="11522" width="20.875" style="2" customWidth="1"/>
    <col min="11523" max="11523" width="13.375" style="2"/>
    <col min="11524" max="11526" width="14.625" style="2" customWidth="1"/>
    <col min="11527" max="11776" width="13.375" style="2"/>
    <col min="11777" max="11777" width="13.375" style="2" customWidth="1"/>
    <col min="11778" max="11778" width="20.875" style="2" customWidth="1"/>
    <col min="11779" max="11779" width="13.375" style="2"/>
    <col min="11780" max="11782" width="14.625" style="2" customWidth="1"/>
    <col min="11783" max="12032" width="13.375" style="2"/>
    <col min="12033" max="12033" width="13.375" style="2" customWidth="1"/>
    <col min="12034" max="12034" width="20.875" style="2" customWidth="1"/>
    <col min="12035" max="12035" width="13.375" style="2"/>
    <col min="12036" max="12038" width="14.625" style="2" customWidth="1"/>
    <col min="12039" max="12288" width="13.375" style="2"/>
    <col min="12289" max="12289" width="13.375" style="2" customWidth="1"/>
    <col min="12290" max="12290" width="20.875" style="2" customWidth="1"/>
    <col min="12291" max="12291" width="13.375" style="2"/>
    <col min="12292" max="12294" width="14.625" style="2" customWidth="1"/>
    <col min="12295" max="12544" width="13.375" style="2"/>
    <col min="12545" max="12545" width="13.375" style="2" customWidth="1"/>
    <col min="12546" max="12546" width="20.875" style="2" customWidth="1"/>
    <col min="12547" max="12547" width="13.375" style="2"/>
    <col min="12548" max="12550" width="14.625" style="2" customWidth="1"/>
    <col min="12551" max="12800" width="13.375" style="2"/>
    <col min="12801" max="12801" width="13.375" style="2" customWidth="1"/>
    <col min="12802" max="12802" width="20.875" style="2" customWidth="1"/>
    <col min="12803" max="12803" width="13.375" style="2"/>
    <col min="12804" max="12806" width="14.625" style="2" customWidth="1"/>
    <col min="12807" max="13056" width="13.375" style="2"/>
    <col min="13057" max="13057" width="13.375" style="2" customWidth="1"/>
    <col min="13058" max="13058" width="20.875" style="2" customWidth="1"/>
    <col min="13059" max="13059" width="13.375" style="2"/>
    <col min="13060" max="13062" width="14.625" style="2" customWidth="1"/>
    <col min="13063" max="13312" width="13.375" style="2"/>
    <col min="13313" max="13313" width="13.375" style="2" customWidth="1"/>
    <col min="13314" max="13314" width="20.875" style="2" customWidth="1"/>
    <col min="13315" max="13315" width="13.375" style="2"/>
    <col min="13316" max="13318" width="14.625" style="2" customWidth="1"/>
    <col min="13319" max="13568" width="13.375" style="2"/>
    <col min="13569" max="13569" width="13.375" style="2" customWidth="1"/>
    <col min="13570" max="13570" width="20.875" style="2" customWidth="1"/>
    <col min="13571" max="13571" width="13.375" style="2"/>
    <col min="13572" max="13574" width="14.625" style="2" customWidth="1"/>
    <col min="13575" max="13824" width="13.375" style="2"/>
    <col min="13825" max="13825" width="13.375" style="2" customWidth="1"/>
    <col min="13826" max="13826" width="20.875" style="2" customWidth="1"/>
    <col min="13827" max="13827" width="13.375" style="2"/>
    <col min="13828" max="13830" width="14.625" style="2" customWidth="1"/>
    <col min="13831" max="14080" width="13.375" style="2"/>
    <col min="14081" max="14081" width="13.375" style="2" customWidth="1"/>
    <col min="14082" max="14082" width="20.875" style="2" customWidth="1"/>
    <col min="14083" max="14083" width="13.375" style="2"/>
    <col min="14084" max="14086" width="14.625" style="2" customWidth="1"/>
    <col min="14087" max="14336" width="13.375" style="2"/>
    <col min="14337" max="14337" width="13.375" style="2" customWidth="1"/>
    <col min="14338" max="14338" width="20.875" style="2" customWidth="1"/>
    <col min="14339" max="14339" width="13.375" style="2"/>
    <col min="14340" max="14342" width="14.625" style="2" customWidth="1"/>
    <col min="14343" max="14592" width="13.375" style="2"/>
    <col min="14593" max="14593" width="13.375" style="2" customWidth="1"/>
    <col min="14594" max="14594" width="20.875" style="2" customWidth="1"/>
    <col min="14595" max="14595" width="13.375" style="2"/>
    <col min="14596" max="14598" width="14.625" style="2" customWidth="1"/>
    <col min="14599" max="14848" width="13.375" style="2"/>
    <col min="14849" max="14849" width="13.375" style="2" customWidth="1"/>
    <col min="14850" max="14850" width="20.875" style="2" customWidth="1"/>
    <col min="14851" max="14851" width="13.375" style="2"/>
    <col min="14852" max="14854" width="14.625" style="2" customWidth="1"/>
    <col min="14855" max="15104" width="13.375" style="2"/>
    <col min="15105" max="15105" width="13.375" style="2" customWidth="1"/>
    <col min="15106" max="15106" width="20.875" style="2" customWidth="1"/>
    <col min="15107" max="15107" width="13.375" style="2"/>
    <col min="15108" max="15110" width="14.625" style="2" customWidth="1"/>
    <col min="15111" max="15360" width="13.375" style="2"/>
    <col min="15361" max="15361" width="13.375" style="2" customWidth="1"/>
    <col min="15362" max="15362" width="20.875" style="2" customWidth="1"/>
    <col min="15363" max="15363" width="13.375" style="2"/>
    <col min="15364" max="15366" width="14.625" style="2" customWidth="1"/>
    <col min="15367" max="15616" width="13.375" style="2"/>
    <col min="15617" max="15617" width="13.375" style="2" customWidth="1"/>
    <col min="15618" max="15618" width="20.875" style="2" customWidth="1"/>
    <col min="15619" max="15619" width="13.375" style="2"/>
    <col min="15620" max="15622" width="14.625" style="2" customWidth="1"/>
    <col min="15623" max="15872" width="13.375" style="2"/>
    <col min="15873" max="15873" width="13.375" style="2" customWidth="1"/>
    <col min="15874" max="15874" width="20.875" style="2" customWidth="1"/>
    <col min="15875" max="15875" width="13.375" style="2"/>
    <col min="15876" max="15878" width="14.625" style="2" customWidth="1"/>
    <col min="15879" max="16128" width="13.375" style="2"/>
    <col min="16129" max="16129" width="13.375" style="2" customWidth="1"/>
    <col min="16130" max="16130" width="20.875" style="2" customWidth="1"/>
    <col min="16131" max="16131" width="13.375" style="2"/>
    <col min="16132" max="16134" width="14.625" style="2" customWidth="1"/>
    <col min="16135" max="16384" width="13.375" style="2"/>
  </cols>
  <sheetData>
    <row r="1" spans="1:10" x14ac:dyDescent="0.2">
      <c r="A1" s="1"/>
    </row>
    <row r="6" spans="1:10" x14ac:dyDescent="0.2">
      <c r="D6" s="11" t="s">
        <v>441</v>
      </c>
    </row>
    <row r="8" spans="1:10" x14ac:dyDescent="0.2">
      <c r="C8" s="11" t="s">
        <v>477</v>
      </c>
    </row>
    <row r="9" spans="1:10" ht="18" thickBot="1" x14ac:dyDescent="0.25">
      <c r="B9" s="3"/>
      <c r="C9" s="3"/>
      <c r="D9" s="3"/>
      <c r="E9" s="3"/>
      <c r="F9" s="3"/>
      <c r="G9" s="3"/>
      <c r="H9" s="3"/>
      <c r="I9" s="5" t="s">
        <v>478</v>
      </c>
      <c r="J9" s="3"/>
    </row>
    <row r="10" spans="1:10" x14ac:dyDescent="0.2">
      <c r="C10" s="9"/>
      <c r="D10" s="7"/>
      <c r="E10" s="7"/>
      <c r="F10" s="7"/>
      <c r="G10" s="28" t="s">
        <v>479</v>
      </c>
      <c r="H10" s="7"/>
      <c r="I10" s="7"/>
      <c r="J10" s="7"/>
    </row>
    <row r="11" spans="1:10" x14ac:dyDescent="0.2">
      <c r="C11" s="9"/>
      <c r="D11" s="9"/>
      <c r="E11" s="9"/>
      <c r="F11" s="9"/>
      <c r="G11" s="9"/>
      <c r="H11" s="9"/>
      <c r="I11" s="9"/>
      <c r="J11" s="9"/>
    </row>
    <row r="12" spans="1:10" x14ac:dyDescent="0.2">
      <c r="B12" s="7"/>
      <c r="C12" s="30" t="s">
        <v>480</v>
      </c>
      <c r="D12" s="30" t="s">
        <v>481</v>
      </c>
      <c r="E12" s="30" t="s">
        <v>482</v>
      </c>
      <c r="F12" s="30" t="s">
        <v>483</v>
      </c>
      <c r="G12" s="30" t="s">
        <v>484</v>
      </c>
      <c r="H12" s="30" t="s">
        <v>485</v>
      </c>
      <c r="I12" s="30" t="s">
        <v>486</v>
      </c>
      <c r="J12" s="30" t="s">
        <v>487</v>
      </c>
    </row>
    <row r="13" spans="1:10" x14ac:dyDescent="0.2">
      <c r="C13" s="9"/>
    </row>
    <row r="14" spans="1:10" x14ac:dyDescent="0.2">
      <c r="B14" s="1" t="s">
        <v>488</v>
      </c>
      <c r="C14" s="13">
        <f>SUM(D14:J14)</f>
        <v>87248</v>
      </c>
      <c r="D14" s="16">
        <v>36576</v>
      </c>
      <c r="E14" s="16">
        <v>4789</v>
      </c>
      <c r="F14" s="16">
        <v>11259</v>
      </c>
      <c r="G14" s="16">
        <v>23674</v>
      </c>
      <c r="H14" s="16">
        <v>2476</v>
      </c>
      <c r="I14" s="16">
        <v>5709</v>
      </c>
      <c r="J14" s="16">
        <v>2765</v>
      </c>
    </row>
    <row r="15" spans="1:10" x14ac:dyDescent="0.2">
      <c r="B15" s="1" t="s">
        <v>489</v>
      </c>
      <c r="C15" s="13">
        <f>SUM(D15:J15)+1</f>
        <v>93304</v>
      </c>
      <c r="D15" s="16">
        <v>37702</v>
      </c>
      <c r="E15" s="16">
        <v>5372</v>
      </c>
      <c r="F15" s="16">
        <v>12116</v>
      </c>
      <c r="G15" s="16">
        <v>25663</v>
      </c>
      <c r="H15" s="16">
        <v>2690</v>
      </c>
      <c r="I15" s="16">
        <v>6454</v>
      </c>
      <c r="J15" s="16">
        <v>3306</v>
      </c>
    </row>
    <row r="16" spans="1:10" x14ac:dyDescent="0.2">
      <c r="B16" s="1" t="s">
        <v>490</v>
      </c>
      <c r="C16" s="13">
        <f>SUM(D16:J16)-1</f>
        <v>96599</v>
      </c>
      <c r="D16" s="16">
        <v>38914</v>
      </c>
      <c r="E16" s="16">
        <v>5858</v>
      </c>
      <c r="F16" s="16">
        <v>12422</v>
      </c>
      <c r="G16" s="16">
        <v>26731</v>
      </c>
      <c r="H16" s="16">
        <v>2863</v>
      </c>
      <c r="I16" s="16">
        <v>6602</v>
      </c>
      <c r="J16" s="16">
        <v>3210</v>
      </c>
    </row>
    <row r="17" spans="2:10" x14ac:dyDescent="0.2">
      <c r="B17" s="1" t="s">
        <v>491</v>
      </c>
      <c r="C17" s="13">
        <f>SUM(D17:J17)</f>
        <v>116358</v>
      </c>
      <c r="D17" s="16">
        <v>47369</v>
      </c>
      <c r="E17" s="16">
        <v>6866</v>
      </c>
      <c r="F17" s="16">
        <v>14598</v>
      </c>
      <c r="G17" s="16">
        <v>30913</v>
      </c>
      <c r="H17" s="16">
        <v>3846</v>
      </c>
      <c r="I17" s="16">
        <v>8501</v>
      </c>
      <c r="J17" s="16">
        <v>4265</v>
      </c>
    </row>
    <row r="18" spans="2:10" x14ac:dyDescent="0.2">
      <c r="C18" s="9"/>
    </row>
    <row r="19" spans="2:10" x14ac:dyDescent="0.2">
      <c r="B19" s="1" t="s">
        <v>492</v>
      </c>
      <c r="C19" s="13">
        <f>SUM(D19:J19)</f>
        <v>130951</v>
      </c>
      <c r="D19" s="16">
        <v>52115</v>
      </c>
      <c r="E19" s="16">
        <v>7607</v>
      </c>
      <c r="F19" s="16">
        <v>15259</v>
      </c>
      <c r="G19" s="16">
        <v>37533</v>
      </c>
      <c r="H19" s="16">
        <v>4193</v>
      </c>
      <c r="I19" s="16">
        <v>9097</v>
      </c>
      <c r="J19" s="16">
        <v>5147</v>
      </c>
    </row>
    <row r="20" spans="2:10" x14ac:dyDescent="0.2">
      <c r="B20" s="1" t="s">
        <v>493</v>
      </c>
      <c r="C20" s="13">
        <f>SUM(D20:J20)</f>
        <v>145149</v>
      </c>
      <c r="D20" s="16">
        <v>59143</v>
      </c>
      <c r="E20" s="16">
        <v>9060</v>
      </c>
      <c r="F20" s="16">
        <v>15772</v>
      </c>
      <c r="G20" s="16">
        <v>39753</v>
      </c>
      <c r="H20" s="16">
        <v>5307</v>
      </c>
      <c r="I20" s="16">
        <v>10674</v>
      </c>
      <c r="J20" s="16">
        <v>5440</v>
      </c>
    </row>
    <row r="21" spans="2:10" x14ac:dyDescent="0.2">
      <c r="B21" s="1" t="s">
        <v>494</v>
      </c>
      <c r="C21" s="13">
        <f>SUM(D21:J21)-1</f>
        <v>153790</v>
      </c>
      <c r="D21" s="16">
        <v>66959</v>
      </c>
      <c r="E21" s="16">
        <v>10001</v>
      </c>
      <c r="F21" s="16">
        <v>16276</v>
      </c>
      <c r="G21" s="16">
        <v>38496</v>
      </c>
      <c r="H21" s="16">
        <v>5574</v>
      </c>
      <c r="I21" s="16">
        <v>10690</v>
      </c>
      <c r="J21" s="16">
        <v>5795</v>
      </c>
    </row>
    <row r="22" spans="2:10" x14ac:dyDescent="0.2">
      <c r="B22" s="1" t="s">
        <v>495</v>
      </c>
      <c r="C22" s="13">
        <f>SUM(D22:J22)</f>
        <v>159881</v>
      </c>
      <c r="D22" s="16">
        <v>74757</v>
      </c>
      <c r="E22" s="16">
        <v>9957</v>
      </c>
      <c r="F22" s="16">
        <v>14982</v>
      </c>
      <c r="G22" s="16">
        <v>37311</v>
      </c>
      <c r="H22" s="16">
        <v>5841</v>
      </c>
      <c r="I22" s="16">
        <v>11213</v>
      </c>
      <c r="J22" s="16">
        <v>5820</v>
      </c>
    </row>
    <row r="23" spans="2:10" x14ac:dyDescent="0.2">
      <c r="C23" s="9"/>
    </row>
    <row r="24" spans="2:10" x14ac:dyDescent="0.2">
      <c r="B24" s="1" t="s">
        <v>496</v>
      </c>
      <c r="C24" s="13">
        <f>SUM(D24:J24)</f>
        <v>162394</v>
      </c>
      <c r="D24" s="16">
        <v>77662</v>
      </c>
      <c r="E24" s="16">
        <v>9663</v>
      </c>
      <c r="F24" s="16">
        <v>12860</v>
      </c>
      <c r="G24" s="16">
        <v>39620</v>
      </c>
      <c r="H24" s="16">
        <v>5944</v>
      </c>
      <c r="I24" s="16">
        <v>10895</v>
      </c>
      <c r="J24" s="16">
        <v>5750</v>
      </c>
    </row>
    <row r="25" spans="2:10" x14ac:dyDescent="0.2">
      <c r="B25" s="1" t="s">
        <v>497</v>
      </c>
      <c r="C25" s="13">
        <f>SUM(D25:J25)+1</f>
        <v>172122</v>
      </c>
      <c r="D25" s="16">
        <v>80822</v>
      </c>
      <c r="E25" s="16">
        <v>9930</v>
      </c>
      <c r="F25" s="16">
        <v>11054</v>
      </c>
      <c r="G25" s="16">
        <v>47894</v>
      </c>
      <c r="H25" s="16">
        <v>5786</v>
      </c>
      <c r="I25" s="16">
        <v>10894</v>
      </c>
      <c r="J25" s="16">
        <v>5741</v>
      </c>
    </row>
    <row r="26" spans="2:10" x14ac:dyDescent="0.2">
      <c r="B26" s="1" t="s">
        <v>498</v>
      </c>
      <c r="C26" s="13">
        <f>SUM(D26:J26)</f>
        <v>194803</v>
      </c>
      <c r="D26" s="16">
        <v>94066</v>
      </c>
      <c r="E26" s="16">
        <v>10103</v>
      </c>
      <c r="F26" s="16">
        <v>9962</v>
      </c>
      <c r="G26" s="16">
        <v>56774</v>
      </c>
      <c r="H26" s="16">
        <v>6326</v>
      </c>
      <c r="I26" s="16">
        <v>11769</v>
      </c>
      <c r="J26" s="16">
        <v>5803</v>
      </c>
    </row>
    <row r="27" spans="2:10" x14ac:dyDescent="0.2">
      <c r="B27" s="1" t="s">
        <v>499</v>
      </c>
      <c r="C27" s="13">
        <f>SUM(D27:J27)</f>
        <v>232803</v>
      </c>
      <c r="D27" s="16">
        <v>100144</v>
      </c>
      <c r="E27" s="16">
        <v>11242</v>
      </c>
      <c r="F27" s="16">
        <v>8909</v>
      </c>
      <c r="G27" s="16">
        <v>86742</v>
      </c>
      <c r="H27" s="16">
        <v>6958</v>
      </c>
      <c r="I27" s="16">
        <v>12588</v>
      </c>
      <c r="J27" s="16">
        <v>6220</v>
      </c>
    </row>
    <row r="28" spans="2:10" x14ac:dyDescent="0.2">
      <c r="C28" s="9"/>
    </row>
    <row r="29" spans="2:10" x14ac:dyDescent="0.2">
      <c r="B29" s="1" t="s">
        <v>500</v>
      </c>
      <c r="C29" s="13">
        <f>SUM(D29:J29)+2</f>
        <v>242116</v>
      </c>
      <c r="D29" s="16">
        <v>99298</v>
      </c>
      <c r="E29" s="16">
        <v>11654</v>
      </c>
      <c r="F29" s="16">
        <v>8978</v>
      </c>
      <c r="G29" s="16">
        <v>88959</v>
      </c>
      <c r="H29" s="16">
        <v>7709</v>
      </c>
      <c r="I29" s="16">
        <v>19060</v>
      </c>
      <c r="J29" s="16">
        <v>6456</v>
      </c>
    </row>
    <row r="30" spans="2:10" x14ac:dyDescent="0.2">
      <c r="B30" s="1" t="s">
        <v>501</v>
      </c>
      <c r="C30" s="13">
        <f>SUM(D30:J30)+1</f>
        <v>268248</v>
      </c>
      <c r="D30" s="16">
        <v>107462</v>
      </c>
      <c r="E30" s="16">
        <v>13695</v>
      </c>
      <c r="F30" s="16">
        <v>10493</v>
      </c>
      <c r="G30" s="16">
        <v>103729</v>
      </c>
      <c r="H30" s="16">
        <v>9834</v>
      </c>
      <c r="I30" s="16">
        <v>16591</v>
      </c>
      <c r="J30" s="16">
        <v>6443</v>
      </c>
    </row>
    <row r="31" spans="2:10" x14ac:dyDescent="0.2">
      <c r="B31" s="1" t="s">
        <v>502</v>
      </c>
      <c r="C31" s="13">
        <f>SUM(D31:J31)</f>
        <v>302801</v>
      </c>
      <c r="D31" s="16">
        <v>131482</v>
      </c>
      <c r="E31" s="16">
        <v>19107</v>
      </c>
      <c r="F31" s="16">
        <v>12805</v>
      </c>
      <c r="G31" s="16">
        <v>99188</v>
      </c>
      <c r="H31" s="16">
        <v>10361</v>
      </c>
      <c r="I31" s="16">
        <v>20584</v>
      </c>
      <c r="J31" s="16">
        <v>9274</v>
      </c>
    </row>
    <row r="32" spans="2:10" x14ac:dyDescent="0.2">
      <c r="B32" s="1" t="s">
        <v>503</v>
      </c>
      <c r="C32" s="13">
        <f>SUM(D32:J32)-1</f>
        <v>339905</v>
      </c>
      <c r="D32" s="16">
        <v>150371</v>
      </c>
      <c r="E32" s="16">
        <v>27556</v>
      </c>
      <c r="F32" s="16">
        <v>16037</v>
      </c>
      <c r="G32" s="16">
        <v>97049</v>
      </c>
      <c r="H32" s="16">
        <v>13374</v>
      </c>
      <c r="I32" s="16">
        <v>25025</v>
      </c>
      <c r="J32" s="16">
        <v>10494</v>
      </c>
    </row>
    <row r="33" spans="1:10" x14ac:dyDescent="0.2">
      <c r="C33" s="9"/>
    </row>
    <row r="34" spans="1:10" x14ac:dyDescent="0.2">
      <c r="B34" s="1" t="s">
        <v>504</v>
      </c>
      <c r="C34" s="13">
        <f>SUM(D34:J34)</f>
        <v>357760</v>
      </c>
      <c r="D34" s="16">
        <v>151993</v>
      </c>
      <c r="E34" s="16">
        <v>28985</v>
      </c>
      <c r="F34" s="16">
        <v>17988</v>
      </c>
      <c r="G34" s="16">
        <v>106430</v>
      </c>
      <c r="H34" s="16">
        <v>14602</v>
      </c>
      <c r="I34" s="16">
        <v>26699</v>
      </c>
      <c r="J34" s="16">
        <v>11063</v>
      </c>
    </row>
    <row r="35" spans="1:10" x14ac:dyDescent="0.2">
      <c r="B35" s="1" t="s">
        <v>505</v>
      </c>
      <c r="C35" s="13">
        <f>SUM(D35:J35)</f>
        <v>335330</v>
      </c>
      <c r="D35" s="16">
        <v>146455</v>
      </c>
      <c r="E35" s="16">
        <v>21589</v>
      </c>
      <c r="F35" s="16">
        <v>16206</v>
      </c>
      <c r="G35" s="16">
        <v>103601</v>
      </c>
      <c r="H35" s="16">
        <v>12817</v>
      </c>
      <c r="I35" s="16">
        <v>23507</v>
      </c>
      <c r="J35" s="16">
        <v>11155</v>
      </c>
    </row>
    <row r="36" spans="1:10" x14ac:dyDescent="0.2">
      <c r="B36" s="1" t="s">
        <v>506</v>
      </c>
      <c r="C36" s="13">
        <f>SUM(D36:J36)</f>
        <v>345277.7599</v>
      </c>
      <c r="D36" s="16">
        <v>139466.51999999999</v>
      </c>
      <c r="E36" s="16">
        <v>23396.082999999999</v>
      </c>
      <c r="F36" s="16">
        <v>16324.977000000001</v>
      </c>
      <c r="G36" s="16">
        <v>115106.56200000001</v>
      </c>
      <c r="H36" s="16">
        <v>15340.246999999999</v>
      </c>
      <c r="I36" s="16">
        <v>24621.100900000001</v>
      </c>
      <c r="J36" s="16">
        <v>11022.27</v>
      </c>
    </row>
    <row r="37" spans="1:10" x14ac:dyDescent="0.2">
      <c r="B37" s="1" t="s">
        <v>507</v>
      </c>
      <c r="C37" s="13">
        <f>SUM(D37:J37)</f>
        <v>338144.67999999993</v>
      </c>
      <c r="D37" s="16">
        <v>130729.177</v>
      </c>
      <c r="E37" s="16">
        <v>22473.399000000001</v>
      </c>
      <c r="F37" s="16">
        <v>17067.002</v>
      </c>
      <c r="G37" s="16">
        <v>120159.85799999999</v>
      </c>
      <c r="H37" s="16">
        <v>14521</v>
      </c>
      <c r="I37" s="16">
        <v>23105.823</v>
      </c>
      <c r="J37" s="16">
        <v>10088.421</v>
      </c>
    </row>
    <row r="38" spans="1:10" x14ac:dyDescent="0.2">
      <c r="C38" s="9"/>
    </row>
    <row r="39" spans="1:10" x14ac:dyDescent="0.2">
      <c r="B39" s="1" t="s">
        <v>508</v>
      </c>
      <c r="C39" s="13">
        <f>SUM(D39:J39)</f>
        <v>324399.72200000001</v>
      </c>
      <c r="D39" s="16">
        <v>123377.132</v>
      </c>
      <c r="E39" s="16">
        <v>19983.442999999999</v>
      </c>
      <c r="F39" s="16">
        <v>16494.734</v>
      </c>
      <c r="G39" s="16">
        <v>121137.098</v>
      </c>
      <c r="H39" s="16">
        <v>12180.635</v>
      </c>
      <c r="I39" s="16">
        <v>21839.721000000001</v>
      </c>
      <c r="J39" s="16">
        <v>9386.9590000000007</v>
      </c>
    </row>
    <row r="40" spans="1:10" x14ac:dyDescent="0.2">
      <c r="A40" s="47"/>
      <c r="B40" s="1" t="s">
        <v>428</v>
      </c>
      <c r="C40" s="13">
        <f>SUM(D40:J40)</f>
        <v>322504.39899999998</v>
      </c>
      <c r="D40" s="16">
        <v>123728.374</v>
      </c>
      <c r="E40" s="16">
        <v>19912.406999999999</v>
      </c>
      <c r="F40" s="16">
        <v>15638.843999999999</v>
      </c>
      <c r="G40" s="16">
        <v>121052.59199999999</v>
      </c>
      <c r="H40" s="16">
        <v>12210.111000000001</v>
      </c>
      <c r="I40" s="16">
        <v>21615.600999999999</v>
      </c>
      <c r="J40" s="16">
        <v>8346.4699999999993</v>
      </c>
    </row>
    <row r="41" spans="1:10" x14ac:dyDescent="0.2">
      <c r="B41" s="11" t="s">
        <v>509</v>
      </c>
      <c r="C41" s="12">
        <f>SUM(D41:J41)</f>
        <v>326837.36699999997</v>
      </c>
      <c r="D41" s="10">
        <f t="shared" ref="D41:J41" si="0">SUM(D43:D61)</f>
        <v>130284.66600000001</v>
      </c>
      <c r="E41" s="10">
        <f t="shared" si="0"/>
        <v>21276.881000000008</v>
      </c>
      <c r="F41" s="10">
        <f t="shared" si="0"/>
        <v>16404.807999999997</v>
      </c>
      <c r="G41" s="10">
        <f t="shared" si="0"/>
        <v>111687.66899999999</v>
      </c>
      <c r="H41" s="10">
        <f t="shared" si="0"/>
        <v>13711.420000000002</v>
      </c>
      <c r="I41" s="10">
        <f t="shared" si="0"/>
        <v>23678.959999999999</v>
      </c>
      <c r="J41" s="10">
        <f t="shared" si="0"/>
        <v>9792.9629999999979</v>
      </c>
    </row>
    <row r="42" spans="1:10" x14ac:dyDescent="0.2">
      <c r="A42" s="48"/>
      <c r="C42" s="9"/>
    </row>
    <row r="43" spans="1:10" x14ac:dyDescent="0.2">
      <c r="A43" s="48"/>
      <c r="B43" s="1" t="s">
        <v>510</v>
      </c>
      <c r="C43" s="13">
        <f>SUM(D43:J43)</f>
        <v>79445.006999999998</v>
      </c>
      <c r="D43" s="16">
        <v>48764.652999999998</v>
      </c>
      <c r="E43" s="16">
        <v>6960.91</v>
      </c>
      <c r="F43" s="16">
        <v>4363.6899999999996</v>
      </c>
      <c r="G43" s="16">
        <v>4374.2659999999996</v>
      </c>
      <c r="H43" s="16">
        <v>4390.2280000000001</v>
      </c>
      <c r="I43" s="16">
        <v>7326.3280000000004</v>
      </c>
      <c r="J43" s="16">
        <v>3264.9319999999998</v>
      </c>
    </row>
    <row r="44" spans="1:10" x14ac:dyDescent="0.2">
      <c r="A44" s="48"/>
      <c r="B44" s="1" t="s">
        <v>511</v>
      </c>
      <c r="C44" s="13">
        <f>SUM(D44:J44)</f>
        <v>30611.642</v>
      </c>
      <c r="D44" s="16">
        <v>12478.817999999999</v>
      </c>
      <c r="E44" s="16">
        <v>4606.4750000000004</v>
      </c>
      <c r="F44" s="16">
        <v>2168.7440000000001</v>
      </c>
      <c r="G44" s="16">
        <v>2018.9549999999999</v>
      </c>
      <c r="H44" s="16">
        <v>3226.0149999999999</v>
      </c>
      <c r="I44" s="16">
        <v>4313.8109999999997</v>
      </c>
      <c r="J44" s="16">
        <v>1798.8240000000001</v>
      </c>
    </row>
    <row r="45" spans="1:10" x14ac:dyDescent="0.2">
      <c r="A45" s="48"/>
      <c r="B45" s="1" t="s">
        <v>512</v>
      </c>
      <c r="C45" s="13">
        <f>SUM(D45:J45)</f>
        <v>48047.315999999992</v>
      </c>
      <c r="D45" s="16">
        <v>30334.513999999999</v>
      </c>
      <c r="E45" s="16">
        <v>3412.2220000000002</v>
      </c>
      <c r="F45" s="16">
        <v>3480.9859999999999</v>
      </c>
      <c r="G45" s="16">
        <v>1962.6969999999999</v>
      </c>
      <c r="H45" s="16">
        <v>2357.9749999999999</v>
      </c>
      <c r="I45" s="16">
        <v>4734.1850000000004</v>
      </c>
      <c r="J45" s="16">
        <v>1764.7370000000001</v>
      </c>
    </row>
    <row r="46" spans="1:10" x14ac:dyDescent="0.2">
      <c r="A46" s="48"/>
      <c r="C46" s="9"/>
    </row>
    <row r="47" spans="1:10" x14ac:dyDescent="0.2">
      <c r="A47" s="48"/>
      <c r="B47" s="1" t="s">
        <v>513</v>
      </c>
      <c r="C47" s="13">
        <f>SUM(D47:J47)</f>
        <v>11277.93</v>
      </c>
      <c r="D47" s="16">
        <v>6243.3360000000002</v>
      </c>
      <c r="E47" s="16">
        <v>1628.2529999999999</v>
      </c>
      <c r="F47" s="16">
        <v>678.74800000000005</v>
      </c>
      <c r="G47" s="16">
        <v>629.375</v>
      </c>
      <c r="H47" s="16">
        <v>555.43100000000004</v>
      </c>
      <c r="I47" s="16">
        <v>1246.979</v>
      </c>
      <c r="J47" s="16">
        <v>295.80799999999999</v>
      </c>
    </row>
    <row r="48" spans="1:10" x14ac:dyDescent="0.2">
      <c r="A48" s="48"/>
      <c r="B48" s="1" t="s">
        <v>514</v>
      </c>
      <c r="C48" s="13">
        <f>SUM(D48:J48)</f>
        <v>649.4000000000002</v>
      </c>
      <c r="D48" s="16">
        <v>561.49400000000003</v>
      </c>
      <c r="E48" s="16">
        <v>9.0419999999999998</v>
      </c>
      <c r="F48" s="16">
        <v>17.533000000000001</v>
      </c>
      <c r="G48" s="16">
        <v>3.7770000000000001</v>
      </c>
      <c r="H48" s="16">
        <v>6.8490000000000002</v>
      </c>
      <c r="I48" s="16">
        <v>19.824999999999999</v>
      </c>
      <c r="J48" s="16">
        <v>30.88</v>
      </c>
    </row>
    <row r="49" spans="1:10" x14ac:dyDescent="0.2">
      <c r="A49" s="48"/>
      <c r="C49" s="9"/>
    </row>
    <row r="50" spans="1:10" x14ac:dyDescent="0.2">
      <c r="A50" s="48"/>
      <c r="B50" s="1" t="s">
        <v>515</v>
      </c>
      <c r="C50" s="13">
        <f>SUM(D50:J50)</f>
        <v>7155.1359999999995</v>
      </c>
      <c r="D50" s="16">
        <v>3607.4859999999999</v>
      </c>
      <c r="E50" s="16">
        <v>580.20000000000005</v>
      </c>
      <c r="F50" s="16">
        <v>739.35699999999997</v>
      </c>
      <c r="G50" s="16">
        <v>501.08100000000002</v>
      </c>
      <c r="H50" s="16">
        <v>501.79500000000002</v>
      </c>
      <c r="I50" s="16">
        <v>837.08</v>
      </c>
      <c r="J50" s="16">
        <v>388.137</v>
      </c>
    </row>
    <row r="51" spans="1:10" x14ac:dyDescent="0.2">
      <c r="B51" s="1" t="s">
        <v>516</v>
      </c>
      <c r="C51" s="9"/>
    </row>
    <row r="52" spans="1:10" x14ac:dyDescent="0.2">
      <c r="B52" s="31" t="s">
        <v>517</v>
      </c>
      <c r="C52" s="13">
        <f>SUM(D52:J52)</f>
        <v>39922.064000000006</v>
      </c>
      <c r="D52" s="16">
        <v>20330.162</v>
      </c>
      <c r="E52" s="16">
        <v>3870.5050000000001</v>
      </c>
      <c r="F52" s="16">
        <v>3409.4180000000001</v>
      </c>
      <c r="G52" s="16">
        <v>2485.8969999999999</v>
      </c>
      <c r="H52" s="16">
        <v>2647.5070000000001</v>
      </c>
      <c r="I52" s="16">
        <v>4982.8360000000002</v>
      </c>
      <c r="J52" s="16">
        <v>2195.739</v>
      </c>
    </row>
    <row r="53" spans="1:10" x14ac:dyDescent="0.2">
      <c r="C53" s="9"/>
    </row>
    <row r="54" spans="1:10" x14ac:dyDescent="0.2">
      <c r="A54" s="48"/>
      <c r="B54" s="1" t="s">
        <v>518</v>
      </c>
      <c r="C54" s="13">
        <f>SUM(D54:J54)</f>
        <v>997.68999999999994</v>
      </c>
      <c r="D54" s="16">
        <v>227.27600000000001</v>
      </c>
      <c r="E54" s="16">
        <v>167.166</v>
      </c>
      <c r="F54" s="16">
        <v>463.97199999999998</v>
      </c>
      <c r="G54" s="16">
        <v>19.452000000000002</v>
      </c>
      <c r="H54" s="16">
        <v>13.673999999999999</v>
      </c>
      <c r="I54" s="16">
        <v>67.899000000000001</v>
      </c>
      <c r="J54" s="16">
        <v>38.250999999999998</v>
      </c>
    </row>
    <row r="55" spans="1:10" x14ac:dyDescent="0.2">
      <c r="A55" s="48"/>
      <c r="B55" s="1" t="s">
        <v>519</v>
      </c>
      <c r="C55" s="13">
        <f>SUM(D55:J55)</f>
        <v>6556.357</v>
      </c>
      <c r="D55" s="16">
        <v>6556.357</v>
      </c>
      <c r="E55" s="24" t="s">
        <v>520</v>
      </c>
      <c r="F55" s="24" t="s">
        <v>520</v>
      </c>
      <c r="G55" s="24" t="s">
        <v>520</v>
      </c>
      <c r="H55" s="24" t="s">
        <v>520</v>
      </c>
      <c r="I55" s="24" t="s">
        <v>520</v>
      </c>
      <c r="J55" s="24" t="s">
        <v>520</v>
      </c>
    </row>
    <row r="56" spans="1:10" x14ac:dyDescent="0.2">
      <c r="A56" s="48"/>
      <c r="B56" s="1" t="s">
        <v>521</v>
      </c>
      <c r="C56" s="9"/>
    </row>
    <row r="57" spans="1:10" x14ac:dyDescent="0.2">
      <c r="A57" s="48"/>
      <c r="B57" s="1" t="s">
        <v>522</v>
      </c>
      <c r="C57" s="13">
        <f>SUM(D57:J57)</f>
        <v>100736.39599999999</v>
      </c>
      <c r="D57" s="24" t="s">
        <v>520</v>
      </c>
      <c r="E57" s="24" t="s">
        <v>520</v>
      </c>
      <c r="F57" s="16">
        <v>1066.731</v>
      </c>
      <c r="G57" s="16">
        <v>99669.664999999994</v>
      </c>
      <c r="H57" s="24" t="s">
        <v>520</v>
      </c>
      <c r="I57" s="24" t="s">
        <v>520</v>
      </c>
      <c r="J57" s="24" t="s">
        <v>520</v>
      </c>
    </row>
    <row r="58" spans="1:10" x14ac:dyDescent="0.2">
      <c r="A58" s="48"/>
      <c r="C58" s="9"/>
    </row>
    <row r="59" spans="1:10" x14ac:dyDescent="0.2">
      <c r="A59" s="48"/>
      <c r="B59" s="1" t="s">
        <v>523</v>
      </c>
      <c r="C59" s="13">
        <f>SUM(D59:J59)</f>
        <v>154.80700000000002</v>
      </c>
      <c r="D59" s="16">
        <v>107.91</v>
      </c>
      <c r="E59" s="16">
        <v>8.5399999999999991</v>
      </c>
      <c r="F59" s="24" t="s">
        <v>520</v>
      </c>
      <c r="G59" s="16">
        <v>8.8659999999999997</v>
      </c>
      <c r="H59" s="16">
        <v>6.98</v>
      </c>
      <c r="I59" s="16">
        <v>14.568</v>
      </c>
      <c r="J59" s="16">
        <v>7.9429999999999996</v>
      </c>
    </row>
    <row r="60" spans="1:10" x14ac:dyDescent="0.2">
      <c r="A60" s="48"/>
      <c r="B60" s="1" t="s">
        <v>524</v>
      </c>
      <c r="C60" s="13">
        <f>SUM(D60:J60)</f>
        <v>1203.3219999999997</v>
      </c>
      <c r="D60" s="16">
        <v>1070.6949999999999</v>
      </c>
      <c r="E60" s="16">
        <v>33.258000000000003</v>
      </c>
      <c r="F60" s="16">
        <v>15.629</v>
      </c>
      <c r="G60" s="16">
        <v>13.638</v>
      </c>
      <c r="H60" s="16">
        <v>4.8789999999999996</v>
      </c>
      <c r="I60" s="16">
        <v>57.511000000000003</v>
      </c>
      <c r="J60" s="16">
        <v>7.7119999999999997</v>
      </c>
    </row>
    <row r="61" spans="1:10" x14ac:dyDescent="0.2">
      <c r="A61" s="48"/>
      <c r="B61" s="1" t="s">
        <v>525</v>
      </c>
      <c r="C61" s="13">
        <f>SUM(D61:J61)</f>
        <v>80.3</v>
      </c>
      <c r="D61" s="16">
        <v>1.9650000000000001</v>
      </c>
      <c r="E61" s="16">
        <v>0.31</v>
      </c>
      <c r="F61" s="24" t="s">
        <v>520</v>
      </c>
      <c r="G61" s="24" t="s">
        <v>520</v>
      </c>
      <c r="H61" s="16">
        <v>8.6999999999999994E-2</v>
      </c>
      <c r="I61" s="16">
        <v>77.938000000000002</v>
      </c>
      <c r="J61" s="24" t="s">
        <v>520</v>
      </c>
    </row>
    <row r="62" spans="1:10" ht="18" thickBot="1" x14ac:dyDescent="0.25">
      <c r="B62" s="3"/>
      <c r="C62" s="49"/>
      <c r="D62" s="38"/>
      <c r="E62" s="38"/>
      <c r="F62" s="38"/>
      <c r="G62" s="3"/>
      <c r="H62" s="3"/>
      <c r="I62" s="3"/>
      <c r="J62" s="3"/>
    </row>
    <row r="63" spans="1:10" x14ac:dyDescent="0.2">
      <c r="C63" s="1" t="s">
        <v>526</v>
      </c>
    </row>
    <row r="65" spans="1:5" x14ac:dyDescent="0.2">
      <c r="C65" s="1" t="s">
        <v>527</v>
      </c>
      <c r="E65" s="1" t="s">
        <v>528</v>
      </c>
    </row>
    <row r="66" spans="1:5" x14ac:dyDescent="0.2">
      <c r="E66" s="1" t="s">
        <v>529</v>
      </c>
    </row>
    <row r="67" spans="1:5" x14ac:dyDescent="0.2">
      <c r="E67" s="1" t="s">
        <v>530</v>
      </c>
    </row>
    <row r="68" spans="1:5" x14ac:dyDescent="0.2">
      <c r="E68" s="1" t="s">
        <v>531</v>
      </c>
    </row>
    <row r="69" spans="1:5" x14ac:dyDescent="0.2">
      <c r="E69" s="1" t="s">
        <v>532</v>
      </c>
    </row>
    <row r="70" spans="1:5" x14ac:dyDescent="0.2">
      <c r="E70" s="1" t="s">
        <v>533</v>
      </c>
    </row>
    <row r="71" spans="1:5" x14ac:dyDescent="0.2">
      <c r="E71" s="1" t="s">
        <v>534</v>
      </c>
    </row>
    <row r="72" spans="1:5" x14ac:dyDescent="0.2">
      <c r="A72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0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15.875" style="2"/>
    <col min="5" max="5" width="4" style="2" customWidth="1"/>
    <col min="6" max="6" width="15.875" style="2"/>
    <col min="7" max="12" width="14.625" style="2" customWidth="1"/>
    <col min="13" max="256" width="15.875" style="2"/>
    <col min="257" max="257" width="13.375" style="2" customWidth="1"/>
    <col min="258" max="259" width="5.875" style="2" customWidth="1"/>
    <col min="260" max="260" width="15.875" style="2"/>
    <col min="261" max="261" width="4" style="2" customWidth="1"/>
    <col min="262" max="262" width="15.875" style="2"/>
    <col min="263" max="268" width="14.625" style="2" customWidth="1"/>
    <col min="269" max="512" width="15.875" style="2"/>
    <col min="513" max="513" width="13.375" style="2" customWidth="1"/>
    <col min="514" max="515" width="5.875" style="2" customWidth="1"/>
    <col min="516" max="516" width="15.875" style="2"/>
    <col min="517" max="517" width="4" style="2" customWidth="1"/>
    <col min="518" max="518" width="15.875" style="2"/>
    <col min="519" max="524" width="14.625" style="2" customWidth="1"/>
    <col min="525" max="768" width="15.875" style="2"/>
    <col min="769" max="769" width="13.375" style="2" customWidth="1"/>
    <col min="770" max="771" width="5.875" style="2" customWidth="1"/>
    <col min="772" max="772" width="15.875" style="2"/>
    <col min="773" max="773" width="4" style="2" customWidth="1"/>
    <col min="774" max="774" width="15.875" style="2"/>
    <col min="775" max="780" width="14.625" style="2" customWidth="1"/>
    <col min="781" max="1024" width="15.875" style="2"/>
    <col min="1025" max="1025" width="13.375" style="2" customWidth="1"/>
    <col min="1026" max="1027" width="5.875" style="2" customWidth="1"/>
    <col min="1028" max="1028" width="15.875" style="2"/>
    <col min="1029" max="1029" width="4" style="2" customWidth="1"/>
    <col min="1030" max="1030" width="15.875" style="2"/>
    <col min="1031" max="1036" width="14.625" style="2" customWidth="1"/>
    <col min="1037" max="1280" width="15.875" style="2"/>
    <col min="1281" max="1281" width="13.375" style="2" customWidth="1"/>
    <col min="1282" max="1283" width="5.875" style="2" customWidth="1"/>
    <col min="1284" max="1284" width="15.875" style="2"/>
    <col min="1285" max="1285" width="4" style="2" customWidth="1"/>
    <col min="1286" max="1286" width="15.875" style="2"/>
    <col min="1287" max="1292" width="14.625" style="2" customWidth="1"/>
    <col min="1293" max="1536" width="15.875" style="2"/>
    <col min="1537" max="1537" width="13.375" style="2" customWidth="1"/>
    <col min="1538" max="1539" width="5.875" style="2" customWidth="1"/>
    <col min="1540" max="1540" width="15.875" style="2"/>
    <col min="1541" max="1541" width="4" style="2" customWidth="1"/>
    <col min="1542" max="1542" width="15.875" style="2"/>
    <col min="1543" max="1548" width="14.625" style="2" customWidth="1"/>
    <col min="1549" max="1792" width="15.875" style="2"/>
    <col min="1793" max="1793" width="13.375" style="2" customWidth="1"/>
    <col min="1794" max="1795" width="5.875" style="2" customWidth="1"/>
    <col min="1796" max="1796" width="15.875" style="2"/>
    <col min="1797" max="1797" width="4" style="2" customWidth="1"/>
    <col min="1798" max="1798" width="15.875" style="2"/>
    <col min="1799" max="1804" width="14.625" style="2" customWidth="1"/>
    <col min="1805" max="2048" width="15.875" style="2"/>
    <col min="2049" max="2049" width="13.375" style="2" customWidth="1"/>
    <col min="2050" max="2051" width="5.875" style="2" customWidth="1"/>
    <col min="2052" max="2052" width="15.875" style="2"/>
    <col min="2053" max="2053" width="4" style="2" customWidth="1"/>
    <col min="2054" max="2054" width="15.875" style="2"/>
    <col min="2055" max="2060" width="14.625" style="2" customWidth="1"/>
    <col min="2061" max="2304" width="15.875" style="2"/>
    <col min="2305" max="2305" width="13.375" style="2" customWidth="1"/>
    <col min="2306" max="2307" width="5.875" style="2" customWidth="1"/>
    <col min="2308" max="2308" width="15.875" style="2"/>
    <col min="2309" max="2309" width="4" style="2" customWidth="1"/>
    <col min="2310" max="2310" width="15.875" style="2"/>
    <col min="2311" max="2316" width="14.625" style="2" customWidth="1"/>
    <col min="2317" max="2560" width="15.875" style="2"/>
    <col min="2561" max="2561" width="13.375" style="2" customWidth="1"/>
    <col min="2562" max="2563" width="5.875" style="2" customWidth="1"/>
    <col min="2564" max="2564" width="15.875" style="2"/>
    <col min="2565" max="2565" width="4" style="2" customWidth="1"/>
    <col min="2566" max="2566" width="15.875" style="2"/>
    <col min="2567" max="2572" width="14.625" style="2" customWidth="1"/>
    <col min="2573" max="2816" width="15.875" style="2"/>
    <col min="2817" max="2817" width="13.375" style="2" customWidth="1"/>
    <col min="2818" max="2819" width="5.875" style="2" customWidth="1"/>
    <col min="2820" max="2820" width="15.875" style="2"/>
    <col min="2821" max="2821" width="4" style="2" customWidth="1"/>
    <col min="2822" max="2822" width="15.875" style="2"/>
    <col min="2823" max="2828" width="14.625" style="2" customWidth="1"/>
    <col min="2829" max="3072" width="15.875" style="2"/>
    <col min="3073" max="3073" width="13.375" style="2" customWidth="1"/>
    <col min="3074" max="3075" width="5.875" style="2" customWidth="1"/>
    <col min="3076" max="3076" width="15.875" style="2"/>
    <col min="3077" max="3077" width="4" style="2" customWidth="1"/>
    <col min="3078" max="3078" width="15.875" style="2"/>
    <col min="3079" max="3084" width="14.625" style="2" customWidth="1"/>
    <col min="3085" max="3328" width="15.875" style="2"/>
    <col min="3329" max="3329" width="13.375" style="2" customWidth="1"/>
    <col min="3330" max="3331" width="5.875" style="2" customWidth="1"/>
    <col min="3332" max="3332" width="15.875" style="2"/>
    <col min="3333" max="3333" width="4" style="2" customWidth="1"/>
    <col min="3334" max="3334" width="15.875" style="2"/>
    <col min="3335" max="3340" width="14.625" style="2" customWidth="1"/>
    <col min="3341" max="3584" width="15.875" style="2"/>
    <col min="3585" max="3585" width="13.375" style="2" customWidth="1"/>
    <col min="3586" max="3587" width="5.875" style="2" customWidth="1"/>
    <col min="3588" max="3588" width="15.875" style="2"/>
    <col min="3589" max="3589" width="4" style="2" customWidth="1"/>
    <col min="3590" max="3590" width="15.875" style="2"/>
    <col min="3591" max="3596" width="14.625" style="2" customWidth="1"/>
    <col min="3597" max="3840" width="15.875" style="2"/>
    <col min="3841" max="3841" width="13.375" style="2" customWidth="1"/>
    <col min="3842" max="3843" width="5.875" style="2" customWidth="1"/>
    <col min="3844" max="3844" width="15.875" style="2"/>
    <col min="3845" max="3845" width="4" style="2" customWidth="1"/>
    <col min="3846" max="3846" width="15.875" style="2"/>
    <col min="3847" max="3852" width="14.625" style="2" customWidth="1"/>
    <col min="3853" max="4096" width="15.875" style="2"/>
    <col min="4097" max="4097" width="13.375" style="2" customWidth="1"/>
    <col min="4098" max="4099" width="5.875" style="2" customWidth="1"/>
    <col min="4100" max="4100" width="15.875" style="2"/>
    <col min="4101" max="4101" width="4" style="2" customWidth="1"/>
    <col min="4102" max="4102" width="15.875" style="2"/>
    <col min="4103" max="4108" width="14.625" style="2" customWidth="1"/>
    <col min="4109" max="4352" width="15.875" style="2"/>
    <col min="4353" max="4353" width="13.375" style="2" customWidth="1"/>
    <col min="4354" max="4355" width="5.875" style="2" customWidth="1"/>
    <col min="4356" max="4356" width="15.875" style="2"/>
    <col min="4357" max="4357" width="4" style="2" customWidth="1"/>
    <col min="4358" max="4358" width="15.875" style="2"/>
    <col min="4359" max="4364" width="14.625" style="2" customWidth="1"/>
    <col min="4365" max="4608" width="15.875" style="2"/>
    <col min="4609" max="4609" width="13.375" style="2" customWidth="1"/>
    <col min="4610" max="4611" width="5.875" style="2" customWidth="1"/>
    <col min="4612" max="4612" width="15.875" style="2"/>
    <col min="4613" max="4613" width="4" style="2" customWidth="1"/>
    <col min="4614" max="4614" width="15.875" style="2"/>
    <col min="4615" max="4620" width="14.625" style="2" customWidth="1"/>
    <col min="4621" max="4864" width="15.875" style="2"/>
    <col min="4865" max="4865" width="13.375" style="2" customWidth="1"/>
    <col min="4866" max="4867" width="5.875" style="2" customWidth="1"/>
    <col min="4868" max="4868" width="15.875" style="2"/>
    <col min="4869" max="4869" width="4" style="2" customWidth="1"/>
    <col min="4870" max="4870" width="15.875" style="2"/>
    <col min="4871" max="4876" width="14.625" style="2" customWidth="1"/>
    <col min="4877" max="5120" width="15.875" style="2"/>
    <col min="5121" max="5121" width="13.375" style="2" customWidth="1"/>
    <col min="5122" max="5123" width="5.875" style="2" customWidth="1"/>
    <col min="5124" max="5124" width="15.875" style="2"/>
    <col min="5125" max="5125" width="4" style="2" customWidth="1"/>
    <col min="5126" max="5126" width="15.875" style="2"/>
    <col min="5127" max="5132" width="14.625" style="2" customWidth="1"/>
    <col min="5133" max="5376" width="15.875" style="2"/>
    <col min="5377" max="5377" width="13.375" style="2" customWidth="1"/>
    <col min="5378" max="5379" width="5.875" style="2" customWidth="1"/>
    <col min="5380" max="5380" width="15.875" style="2"/>
    <col min="5381" max="5381" width="4" style="2" customWidth="1"/>
    <col min="5382" max="5382" width="15.875" style="2"/>
    <col min="5383" max="5388" width="14.625" style="2" customWidth="1"/>
    <col min="5389" max="5632" width="15.875" style="2"/>
    <col min="5633" max="5633" width="13.375" style="2" customWidth="1"/>
    <col min="5634" max="5635" width="5.875" style="2" customWidth="1"/>
    <col min="5636" max="5636" width="15.875" style="2"/>
    <col min="5637" max="5637" width="4" style="2" customWidth="1"/>
    <col min="5638" max="5638" width="15.875" style="2"/>
    <col min="5639" max="5644" width="14.625" style="2" customWidth="1"/>
    <col min="5645" max="5888" width="15.875" style="2"/>
    <col min="5889" max="5889" width="13.375" style="2" customWidth="1"/>
    <col min="5890" max="5891" width="5.875" style="2" customWidth="1"/>
    <col min="5892" max="5892" width="15.875" style="2"/>
    <col min="5893" max="5893" width="4" style="2" customWidth="1"/>
    <col min="5894" max="5894" width="15.875" style="2"/>
    <col min="5895" max="5900" width="14.625" style="2" customWidth="1"/>
    <col min="5901" max="6144" width="15.875" style="2"/>
    <col min="6145" max="6145" width="13.375" style="2" customWidth="1"/>
    <col min="6146" max="6147" width="5.875" style="2" customWidth="1"/>
    <col min="6148" max="6148" width="15.875" style="2"/>
    <col min="6149" max="6149" width="4" style="2" customWidth="1"/>
    <col min="6150" max="6150" width="15.875" style="2"/>
    <col min="6151" max="6156" width="14.625" style="2" customWidth="1"/>
    <col min="6157" max="6400" width="15.875" style="2"/>
    <col min="6401" max="6401" width="13.375" style="2" customWidth="1"/>
    <col min="6402" max="6403" width="5.875" style="2" customWidth="1"/>
    <col min="6404" max="6404" width="15.875" style="2"/>
    <col min="6405" max="6405" width="4" style="2" customWidth="1"/>
    <col min="6406" max="6406" width="15.875" style="2"/>
    <col min="6407" max="6412" width="14.625" style="2" customWidth="1"/>
    <col min="6413" max="6656" width="15.875" style="2"/>
    <col min="6657" max="6657" width="13.375" style="2" customWidth="1"/>
    <col min="6658" max="6659" width="5.875" style="2" customWidth="1"/>
    <col min="6660" max="6660" width="15.875" style="2"/>
    <col min="6661" max="6661" width="4" style="2" customWidth="1"/>
    <col min="6662" max="6662" width="15.875" style="2"/>
    <col min="6663" max="6668" width="14.625" style="2" customWidth="1"/>
    <col min="6669" max="6912" width="15.875" style="2"/>
    <col min="6913" max="6913" width="13.375" style="2" customWidth="1"/>
    <col min="6914" max="6915" width="5.875" style="2" customWidth="1"/>
    <col min="6916" max="6916" width="15.875" style="2"/>
    <col min="6917" max="6917" width="4" style="2" customWidth="1"/>
    <col min="6918" max="6918" width="15.875" style="2"/>
    <col min="6919" max="6924" width="14.625" style="2" customWidth="1"/>
    <col min="6925" max="7168" width="15.875" style="2"/>
    <col min="7169" max="7169" width="13.375" style="2" customWidth="1"/>
    <col min="7170" max="7171" width="5.875" style="2" customWidth="1"/>
    <col min="7172" max="7172" width="15.875" style="2"/>
    <col min="7173" max="7173" width="4" style="2" customWidth="1"/>
    <col min="7174" max="7174" width="15.875" style="2"/>
    <col min="7175" max="7180" width="14.625" style="2" customWidth="1"/>
    <col min="7181" max="7424" width="15.875" style="2"/>
    <col min="7425" max="7425" width="13.375" style="2" customWidth="1"/>
    <col min="7426" max="7427" width="5.875" style="2" customWidth="1"/>
    <col min="7428" max="7428" width="15.875" style="2"/>
    <col min="7429" max="7429" width="4" style="2" customWidth="1"/>
    <col min="7430" max="7430" width="15.875" style="2"/>
    <col min="7431" max="7436" width="14.625" style="2" customWidth="1"/>
    <col min="7437" max="7680" width="15.875" style="2"/>
    <col min="7681" max="7681" width="13.375" style="2" customWidth="1"/>
    <col min="7682" max="7683" width="5.875" style="2" customWidth="1"/>
    <col min="7684" max="7684" width="15.875" style="2"/>
    <col min="7685" max="7685" width="4" style="2" customWidth="1"/>
    <col min="7686" max="7686" width="15.875" style="2"/>
    <col min="7687" max="7692" width="14.625" style="2" customWidth="1"/>
    <col min="7693" max="7936" width="15.875" style="2"/>
    <col min="7937" max="7937" width="13.375" style="2" customWidth="1"/>
    <col min="7938" max="7939" width="5.875" style="2" customWidth="1"/>
    <col min="7940" max="7940" width="15.875" style="2"/>
    <col min="7941" max="7941" width="4" style="2" customWidth="1"/>
    <col min="7942" max="7942" width="15.875" style="2"/>
    <col min="7943" max="7948" width="14.625" style="2" customWidth="1"/>
    <col min="7949" max="8192" width="15.875" style="2"/>
    <col min="8193" max="8193" width="13.375" style="2" customWidth="1"/>
    <col min="8194" max="8195" width="5.875" style="2" customWidth="1"/>
    <col min="8196" max="8196" width="15.875" style="2"/>
    <col min="8197" max="8197" width="4" style="2" customWidth="1"/>
    <col min="8198" max="8198" width="15.875" style="2"/>
    <col min="8199" max="8204" width="14.625" style="2" customWidth="1"/>
    <col min="8205" max="8448" width="15.875" style="2"/>
    <col min="8449" max="8449" width="13.375" style="2" customWidth="1"/>
    <col min="8450" max="8451" width="5.875" style="2" customWidth="1"/>
    <col min="8452" max="8452" width="15.875" style="2"/>
    <col min="8453" max="8453" width="4" style="2" customWidth="1"/>
    <col min="8454" max="8454" width="15.875" style="2"/>
    <col min="8455" max="8460" width="14.625" style="2" customWidth="1"/>
    <col min="8461" max="8704" width="15.875" style="2"/>
    <col min="8705" max="8705" width="13.375" style="2" customWidth="1"/>
    <col min="8706" max="8707" width="5.875" style="2" customWidth="1"/>
    <col min="8708" max="8708" width="15.875" style="2"/>
    <col min="8709" max="8709" width="4" style="2" customWidth="1"/>
    <col min="8710" max="8710" width="15.875" style="2"/>
    <col min="8711" max="8716" width="14.625" style="2" customWidth="1"/>
    <col min="8717" max="8960" width="15.875" style="2"/>
    <col min="8961" max="8961" width="13.375" style="2" customWidth="1"/>
    <col min="8962" max="8963" width="5.875" style="2" customWidth="1"/>
    <col min="8964" max="8964" width="15.875" style="2"/>
    <col min="8965" max="8965" width="4" style="2" customWidth="1"/>
    <col min="8966" max="8966" width="15.875" style="2"/>
    <col min="8967" max="8972" width="14.625" style="2" customWidth="1"/>
    <col min="8973" max="9216" width="15.875" style="2"/>
    <col min="9217" max="9217" width="13.375" style="2" customWidth="1"/>
    <col min="9218" max="9219" width="5.875" style="2" customWidth="1"/>
    <col min="9220" max="9220" width="15.875" style="2"/>
    <col min="9221" max="9221" width="4" style="2" customWidth="1"/>
    <col min="9222" max="9222" width="15.875" style="2"/>
    <col min="9223" max="9228" width="14.625" style="2" customWidth="1"/>
    <col min="9229" max="9472" width="15.875" style="2"/>
    <col min="9473" max="9473" width="13.375" style="2" customWidth="1"/>
    <col min="9474" max="9475" width="5.875" style="2" customWidth="1"/>
    <col min="9476" max="9476" width="15.875" style="2"/>
    <col min="9477" max="9477" width="4" style="2" customWidth="1"/>
    <col min="9478" max="9478" width="15.875" style="2"/>
    <col min="9479" max="9484" width="14.625" style="2" customWidth="1"/>
    <col min="9485" max="9728" width="15.875" style="2"/>
    <col min="9729" max="9729" width="13.375" style="2" customWidth="1"/>
    <col min="9730" max="9731" width="5.875" style="2" customWidth="1"/>
    <col min="9732" max="9732" width="15.875" style="2"/>
    <col min="9733" max="9733" width="4" style="2" customWidth="1"/>
    <col min="9734" max="9734" width="15.875" style="2"/>
    <col min="9735" max="9740" width="14.625" style="2" customWidth="1"/>
    <col min="9741" max="9984" width="15.875" style="2"/>
    <col min="9985" max="9985" width="13.375" style="2" customWidth="1"/>
    <col min="9986" max="9987" width="5.875" style="2" customWidth="1"/>
    <col min="9988" max="9988" width="15.875" style="2"/>
    <col min="9989" max="9989" width="4" style="2" customWidth="1"/>
    <col min="9990" max="9990" width="15.875" style="2"/>
    <col min="9991" max="9996" width="14.625" style="2" customWidth="1"/>
    <col min="9997" max="10240" width="15.875" style="2"/>
    <col min="10241" max="10241" width="13.375" style="2" customWidth="1"/>
    <col min="10242" max="10243" width="5.875" style="2" customWidth="1"/>
    <col min="10244" max="10244" width="15.875" style="2"/>
    <col min="10245" max="10245" width="4" style="2" customWidth="1"/>
    <col min="10246" max="10246" width="15.875" style="2"/>
    <col min="10247" max="10252" width="14.625" style="2" customWidth="1"/>
    <col min="10253" max="10496" width="15.875" style="2"/>
    <col min="10497" max="10497" width="13.375" style="2" customWidth="1"/>
    <col min="10498" max="10499" width="5.875" style="2" customWidth="1"/>
    <col min="10500" max="10500" width="15.875" style="2"/>
    <col min="10501" max="10501" width="4" style="2" customWidth="1"/>
    <col min="10502" max="10502" width="15.875" style="2"/>
    <col min="10503" max="10508" width="14.625" style="2" customWidth="1"/>
    <col min="10509" max="10752" width="15.875" style="2"/>
    <col min="10753" max="10753" width="13.375" style="2" customWidth="1"/>
    <col min="10754" max="10755" width="5.875" style="2" customWidth="1"/>
    <col min="10756" max="10756" width="15.875" style="2"/>
    <col min="10757" max="10757" width="4" style="2" customWidth="1"/>
    <col min="10758" max="10758" width="15.875" style="2"/>
    <col min="10759" max="10764" width="14.625" style="2" customWidth="1"/>
    <col min="10765" max="11008" width="15.875" style="2"/>
    <col min="11009" max="11009" width="13.375" style="2" customWidth="1"/>
    <col min="11010" max="11011" width="5.875" style="2" customWidth="1"/>
    <col min="11012" max="11012" width="15.875" style="2"/>
    <col min="11013" max="11013" width="4" style="2" customWidth="1"/>
    <col min="11014" max="11014" width="15.875" style="2"/>
    <col min="11015" max="11020" width="14.625" style="2" customWidth="1"/>
    <col min="11021" max="11264" width="15.875" style="2"/>
    <col min="11265" max="11265" width="13.375" style="2" customWidth="1"/>
    <col min="11266" max="11267" width="5.875" style="2" customWidth="1"/>
    <col min="11268" max="11268" width="15.875" style="2"/>
    <col min="11269" max="11269" width="4" style="2" customWidth="1"/>
    <col min="11270" max="11270" width="15.875" style="2"/>
    <col min="11271" max="11276" width="14.625" style="2" customWidth="1"/>
    <col min="11277" max="11520" width="15.875" style="2"/>
    <col min="11521" max="11521" width="13.375" style="2" customWidth="1"/>
    <col min="11522" max="11523" width="5.875" style="2" customWidth="1"/>
    <col min="11524" max="11524" width="15.875" style="2"/>
    <col min="11525" max="11525" width="4" style="2" customWidth="1"/>
    <col min="11526" max="11526" width="15.875" style="2"/>
    <col min="11527" max="11532" width="14.625" style="2" customWidth="1"/>
    <col min="11533" max="11776" width="15.875" style="2"/>
    <col min="11777" max="11777" width="13.375" style="2" customWidth="1"/>
    <col min="11778" max="11779" width="5.875" style="2" customWidth="1"/>
    <col min="11780" max="11780" width="15.875" style="2"/>
    <col min="11781" max="11781" width="4" style="2" customWidth="1"/>
    <col min="11782" max="11782" width="15.875" style="2"/>
    <col min="11783" max="11788" width="14.625" style="2" customWidth="1"/>
    <col min="11789" max="12032" width="15.875" style="2"/>
    <col min="12033" max="12033" width="13.375" style="2" customWidth="1"/>
    <col min="12034" max="12035" width="5.875" style="2" customWidth="1"/>
    <col min="12036" max="12036" width="15.875" style="2"/>
    <col min="12037" max="12037" width="4" style="2" customWidth="1"/>
    <col min="12038" max="12038" width="15.875" style="2"/>
    <col min="12039" max="12044" width="14.625" style="2" customWidth="1"/>
    <col min="12045" max="12288" width="15.875" style="2"/>
    <col min="12289" max="12289" width="13.375" style="2" customWidth="1"/>
    <col min="12290" max="12291" width="5.875" style="2" customWidth="1"/>
    <col min="12292" max="12292" width="15.875" style="2"/>
    <col min="12293" max="12293" width="4" style="2" customWidth="1"/>
    <col min="12294" max="12294" width="15.875" style="2"/>
    <col min="12295" max="12300" width="14.625" style="2" customWidth="1"/>
    <col min="12301" max="12544" width="15.875" style="2"/>
    <col min="12545" max="12545" width="13.375" style="2" customWidth="1"/>
    <col min="12546" max="12547" width="5.875" style="2" customWidth="1"/>
    <col min="12548" max="12548" width="15.875" style="2"/>
    <col min="12549" max="12549" width="4" style="2" customWidth="1"/>
    <col min="12550" max="12550" width="15.875" style="2"/>
    <col min="12551" max="12556" width="14.625" style="2" customWidth="1"/>
    <col min="12557" max="12800" width="15.875" style="2"/>
    <col min="12801" max="12801" width="13.375" style="2" customWidth="1"/>
    <col min="12802" max="12803" width="5.875" style="2" customWidth="1"/>
    <col min="12804" max="12804" width="15.875" style="2"/>
    <col min="12805" max="12805" width="4" style="2" customWidth="1"/>
    <col min="12806" max="12806" width="15.875" style="2"/>
    <col min="12807" max="12812" width="14.625" style="2" customWidth="1"/>
    <col min="12813" max="13056" width="15.875" style="2"/>
    <col min="13057" max="13057" width="13.375" style="2" customWidth="1"/>
    <col min="13058" max="13059" width="5.875" style="2" customWidth="1"/>
    <col min="13060" max="13060" width="15.875" style="2"/>
    <col min="13061" max="13061" width="4" style="2" customWidth="1"/>
    <col min="13062" max="13062" width="15.875" style="2"/>
    <col min="13063" max="13068" width="14.625" style="2" customWidth="1"/>
    <col min="13069" max="13312" width="15.875" style="2"/>
    <col min="13313" max="13313" width="13.375" style="2" customWidth="1"/>
    <col min="13314" max="13315" width="5.875" style="2" customWidth="1"/>
    <col min="13316" max="13316" width="15.875" style="2"/>
    <col min="13317" max="13317" width="4" style="2" customWidth="1"/>
    <col min="13318" max="13318" width="15.875" style="2"/>
    <col min="13319" max="13324" width="14.625" style="2" customWidth="1"/>
    <col min="13325" max="13568" width="15.875" style="2"/>
    <col min="13569" max="13569" width="13.375" style="2" customWidth="1"/>
    <col min="13570" max="13571" width="5.875" style="2" customWidth="1"/>
    <col min="13572" max="13572" width="15.875" style="2"/>
    <col min="13573" max="13573" width="4" style="2" customWidth="1"/>
    <col min="13574" max="13574" width="15.875" style="2"/>
    <col min="13575" max="13580" width="14.625" style="2" customWidth="1"/>
    <col min="13581" max="13824" width="15.875" style="2"/>
    <col min="13825" max="13825" width="13.375" style="2" customWidth="1"/>
    <col min="13826" max="13827" width="5.875" style="2" customWidth="1"/>
    <col min="13828" max="13828" width="15.875" style="2"/>
    <col min="13829" max="13829" width="4" style="2" customWidth="1"/>
    <col min="13830" max="13830" width="15.875" style="2"/>
    <col min="13831" max="13836" width="14.625" style="2" customWidth="1"/>
    <col min="13837" max="14080" width="15.875" style="2"/>
    <col min="14081" max="14081" width="13.375" style="2" customWidth="1"/>
    <col min="14082" max="14083" width="5.875" style="2" customWidth="1"/>
    <col min="14084" max="14084" width="15.875" style="2"/>
    <col min="14085" max="14085" width="4" style="2" customWidth="1"/>
    <col min="14086" max="14086" width="15.875" style="2"/>
    <col min="14087" max="14092" width="14.625" style="2" customWidth="1"/>
    <col min="14093" max="14336" width="15.875" style="2"/>
    <col min="14337" max="14337" width="13.375" style="2" customWidth="1"/>
    <col min="14338" max="14339" width="5.875" style="2" customWidth="1"/>
    <col min="14340" max="14340" width="15.875" style="2"/>
    <col min="14341" max="14341" width="4" style="2" customWidth="1"/>
    <col min="14342" max="14342" width="15.875" style="2"/>
    <col min="14343" max="14348" width="14.625" style="2" customWidth="1"/>
    <col min="14349" max="14592" width="15.875" style="2"/>
    <col min="14593" max="14593" width="13.375" style="2" customWidth="1"/>
    <col min="14594" max="14595" width="5.875" style="2" customWidth="1"/>
    <col min="14596" max="14596" width="15.875" style="2"/>
    <col min="14597" max="14597" width="4" style="2" customWidth="1"/>
    <col min="14598" max="14598" width="15.875" style="2"/>
    <col min="14599" max="14604" width="14.625" style="2" customWidth="1"/>
    <col min="14605" max="14848" width="15.875" style="2"/>
    <col min="14849" max="14849" width="13.375" style="2" customWidth="1"/>
    <col min="14850" max="14851" width="5.875" style="2" customWidth="1"/>
    <col min="14852" max="14852" width="15.875" style="2"/>
    <col min="14853" max="14853" width="4" style="2" customWidth="1"/>
    <col min="14854" max="14854" width="15.875" style="2"/>
    <col min="14855" max="14860" width="14.625" style="2" customWidth="1"/>
    <col min="14861" max="15104" width="15.875" style="2"/>
    <col min="15105" max="15105" width="13.375" style="2" customWidth="1"/>
    <col min="15106" max="15107" width="5.875" style="2" customWidth="1"/>
    <col min="15108" max="15108" width="15.875" style="2"/>
    <col min="15109" max="15109" width="4" style="2" customWidth="1"/>
    <col min="15110" max="15110" width="15.875" style="2"/>
    <col min="15111" max="15116" width="14.625" style="2" customWidth="1"/>
    <col min="15117" max="15360" width="15.875" style="2"/>
    <col min="15361" max="15361" width="13.375" style="2" customWidth="1"/>
    <col min="15362" max="15363" width="5.875" style="2" customWidth="1"/>
    <col min="15364" max="15364" width="15.875" style="2"/>
    <col min="15365" max="15365" width="4" style="2" customWidth="1"/>
    <col min="15366" max="15366" width="15.875" style="2"/>
    <col min="15367" max="15372" width="14.625" style="2" customWidth="1"/>
    <col min="15373" max="15616" width="15.875" style="2"/>
    <col min="15617" max="15617" width="13.375" style="2" customWidth="1"/>
    <col min="15618" max="15619" width="5.875" style="2" customWidth="1"/>
    <col min="15620" max="15620" width="15.875" style="2"/>
    <col min="15621" max="15621" width="4" style="2" customWidth="1"/>
    <col min="15622" max="15622" width="15.875" style="2"/>
    <col min="15623" max="15628" width="14.625" style="2" customWidth="1"/>
    <col min="15629" max="15872" width="15.875" style="2"/>
    <col min="15873" max="15873" width="13.375" style="2" customWidth="1"/>
    <col min="15874" max="15875" width="5.875" style="2" customWidth="1"/>
    <col min="15876" max="15876" width="15.875" style="2"/>
    <col min="15877" max="15877" width="4" style="2" customWidth="1"/>
    <col min="15878" max="15878" width="15.875" style="2"/>
    <col min="15879" max="15884" width="14.625" style="2" customWidth="1"/>
    <col min="15885" max="16128" width="15.875" style="2"/>
    <col min="16129" max="16129" width="13.375" style="2" customWidth="1"/>
    <col min="16130" max="16131" width="5.875" style="2" customWidth="1"/>
    <col min="16132" max="16132" width="15.875" style="2"/>
    <col min="16133" max="16133" width="4" style="2" customWidth="1"/>
    <col min="16134" max="16134" width="15.875" style="2"/>
    <col min="16135" max="16140" width="14.625" style="2" customWidth="1"/>
    <col min="16141" max="16384" width="15.875" style="2"/>
  </cols>
  <sheetData>
    <row r="1" spans="1:12" x14ac:dyDescent="0.2">
      <c r="A1" s="1"/>
    </row>
    <row r="6" spans="1:12" x14ac:dyDescent="0.2">
      <c r="G6" s="11" t="s">
        <v>572</v>
      </c>
    </row>
    <row r="7" spans="1:12" x14ac:dyDescent="0.2">
      <c r="F7" s="1" t="s">
        <v>573</v>
      </c>
    </row>
    <row r="9" spans="1:12" x14ac:dyDescent="0.2">
      <c r="F9" s="11" t="s">
        <v>574</v>
      </c>
    </row>
    <row r="10" spans="1:12" ht="18" thickBot="1" x14ac:dyDescent="0.25">
      <c r="B10" s="3"/>
      <c r="C10" s="3"/>
      <c r="D10" s="3"/>
      <c r="E10" s="3"/>
      <c r="F10" s="3"/>
      <c r="G10" s="3"/>
      <c r="H10" s="3"/>
      <c r="I10" s="3"/>
      <c r="J10" s="3"/>
      <c r="K10" s="5" t="s">
        <v>1</v>
      </c>
      <c r="L10" s="3"/>
    </row>
    <row r="11" spans="1:12" x14ac:dyDescent="0.2">
      <c r="G11" s="6" t="s">
        <v>2</v>
      </c>
      <c r="H11" s="6" t="s">
        <v>3</v>
      </c>
      <c r="I11" s="6" t="s">
        <v>4</v>
      </c>
      <c r="J11" s="6" t="s">
        <v>5</v>
      </c>
      <c r="K11" s="6" t="s">
        <v>6</v>
      </c>
      <c r="L11" s="6" t="s">
        <v>7</v>
      </c>
    </row>
    <row r="12" spans="1:12" x14ac:dyDescent="0.2">
      <c r="B12" s="7"/>
      <c r="C12" s="7"/>
      <c r="D12" s="7"/>
      <c r="E12" s="7"/>
      <c r="F12" s="7"/>
      <c r="G12" s="8" t="s">
        <v>8</v>
      </c>
      <c r="H12" s="8" t="s">
        <v>9</v>
      </c>
      <c r="I12" s="8" t="s">
        <v>10</v>
      </c>
      <c r="J12" s="8" t="s">
        <v>11</v>
      </c>
      <c r="K12" s="8" t="s">
        <v>12</v>
      </c>
      <c r="L12" s="8" t="s">
        <v>13</v>
      </c>
    </row>
    <row r="13" spans="1:12" x14ac:dyDescent="0.2">
      <c r="G13" s="9"/>
      <c r="K13" s="10"/>
    </row>
    <row r="14" spans="1:12" x14ac:dyDescent="0.2">
      <c r="B14" s="10"/>
      <c r="C14" s="11" t="s">
        <v>575</v>
      </c>
      <c r="F14" s="10"/>
      <c r="G14" s="12">
        <f t="shared" ref="G14:L14" si="0">SUM(G16:G17,G19,G23:G26,G32,G36,G56:G57,G61:G66)</f>
        <v>575431.80000000005</v>
      </c>
      <c r="H14" s="10">
        <f t="shared" si="0"/>
        <v>593601.08600000001</v>
      </c>
      <c r="I14" s="10">
        <f t="shared" si="0"/>
        <v>587829.93400000001</v>
      </c>
      <c r="J14" s="10">
        <f t="shared" si="0"/>
        <v>600160.04500000004</v>
      </c>
      <c r="K14" s="10">
        <f t="shared" si="0"/>
        <v>604029.69500000007</v>
      </c>
      <c r="L14" s="10">
        <f t="shared" si="0"/>
        <v>630785.44700000004</v>
      </c>
    </row>
    <row r="15" spans="1:12" x14ac:dyDescent="0.2">
      <c r="B15" s="10"/>
      <c r="G15" s="9"/>
    </row>
    <row r="16" spans="1:12" x14ac:dyDescent="0.2">
      <c r="B16" s="10"/>
      <c r="C16" s="1" t="s">
        <v>576</v>
      </c>
      <c r="G16" s="15">
        <v>94088</v>
      </c>
      <c r="H16" s="16">
        <v>97022.593999999997</v>
      </c>
      <c r="I16" s="16">
        <v>92224.243000000002</v>
      </c>
      <c r="J16" s="16">
        <v>93199.725000000006</v>
      </c>
      <c r="K16" s="16">
        <v>96909.61</v>
      </c>
      <c r="L16" s="16">
        <v>98501.146999999997</v>
      </c>
    </row>
    <row r="17" spans="2:12" x14ac:dyDescent="0.2">
      <c r="B17" s="10"/>
      <c r="C17" s="1" t="s">
        <v>123</v>
      </c>
      <c r="G17" s="15">
        <v>9882</v>
      </c>
      <c r="H17" s="16">
        <v>8319.482</v>
      </c>
      <c r="I17" s="16">
        <v>8601.1530000000002</v>
      </c>
      <c r="J17" s="16">
        <v>9051.152</v>
      </c>
      <c r="K17" s="16">
        <v>4226.5039999999999</v>
      </c>
      <c r="L17" s="16">
        <v>1644.2059999999999</v>
      </c>
    </row>
    <row r="18" spans="2:12" x14ac:dyDescent="0.2">
      <c r="G18" s="15"/>
    </row>
    <row r="19" spans="2:12" x14ac:dyDescent="0.2">
      <c r="B19" s="10"/>
      <c r="C19" s="1" t="s">
        <v>129</v>
      </c>
      <c r="G19" s="13">
        <f t="shared" ref="G19:L19" si="1">G20+G21</f>
        <v>156022</v>
      </c>
      <c r="H19" s="14">
        <f t="shared" si="1"/>
        <v>159631.359</v>
      </c>
      <c r="I19" s="14">
        <f t="shared" si="1"/>
        <v>161446.962</v>
      </c>
      <c r="J19" s="14">
        <f t="shared" si="1"/>
        <v>175949.549</v>
      </c>
      <c r="K19" s="14">
        <f t="shared" si="1"/>
        <v>181023.74899999998</v>
      </c>
      <c r="L19" s="14">
        <f t="shared" si="1"/>
        <v>190134.49</v>
      </c>
    </row>
    <row r="20" spans="2:12" x14ac:dyDescent="0.2">
      <c r="D20" s="1" t="s">
        <v>577</v>
      </c>
      <c r="E20" s="1"/>
      <c r="G20" s="15">
        <v>152788</v>
      </c>
      <c r="H20" s="16">
        <v>156370.32</v>
      </c>
      <c r="I20" s="16">
        <v>158206.11300000001</v>
      </c>
      <c r="J20" s="16">
        <v>172588.55799999999</v>
      </c>
      <c r="K20" s="16">
        <v>177668.8</v>
      </c>
      <c r="L20" s="16">
        <v>185921.541</v>
      </c>
    </row>
    <row r="21" spans="2:12" x14ac:dyDescent="0.2">
      <c r="D21" s="1" t="s">
        <v>578</v>
      </c>
      <c r="E21" s="1"/>
      <c r="G21" s="15">
        <v>3234</v>
      </c>
      <c r="H21" s="16">
        <v>3261.0390000000002</v>
      </c>
      <c r="I21" s="16">
        <v>3240.8490000000002</v>
      </c>
      <c r="J21" s="16">
        <v>3360.991</v>
      </c>
      <c r="K21" s="16">
        <v>3354.9490000000001</v>
      </c>
      <c r="L21" s="16">
        <v>4212.9489999999996</v>
      </c>
    </row>
    <row r="22" spans="2:12" x14ac:dyDescent="0.2">
      <c r="G22" s="9"/>
      <c r="H22" s="16"/>
      <c r="I22" s="16"/>
      <c r="J22" s="16"/>
      <c r="K22" s="16"/>
      <c r="L22" s="16"/>
    </row>
    <row r="23" spans="2:12" x14ac:dyDescent="0.2">
      <c r="B23" s="10"/>
      <c r="C23" s="1" t="s">
        <v>130</v>
      </c>
      <c r="G23" s="15">
        <v>466</v>
      </c>
      <c r="H23" s="16">
        <v>464.505</v>
      </c>
      <c r="I23" s="16">
        <v>462.50900000000001</v>
      </c>
      <c r="J23" s="16">
        <v>483.45499999999998</v>
      </c>
      <c r="K23" s="16">
        <v>499.12900000000002</v>
      </c>
      <c r="L23" s="16">
        <v>500.86200000000002</v>
      </c>
    </row>
    <row r="24" spans="2:12" x14ac:dyDescent="0.2">
      <c r="B24" s="10"/>
      <c r="C24" s="1" t="s">
        <v>131</v>
      </c>
      <c r="G24" s="15">
        <v>8761</v>
      </c>
      <c r="H24" s="16">
        <v>8122.0140000000001</v>
      </c>
      <c r="I24" s="16">
        <v>9714.723</v>
      </c>
      <c r="J24" s="16">
        <v>8719.1010000000006</v>
      </c>
      <c r="K24" s="16">
        <v>8752.4660000000003</v>
      </c>
      <c r="L24" s="16">
        <v>9715.5450000000001</v>
      </c>
    </row>
    <row r="25" spans="2:12" x14ac:dyDescent="0.2">
      <c r="G25" s="15"/>
    </row>
    <row r="26" spans="2:12" x14ac:dyDescent="0.2">
      <c r="C26" s="1" t="s">
        <v>132</v>
      </c>
      <c r="G26" s="13">
        <f t="shared" ref="G26:L26" si="2">SUM(G27:G30)</f>
        <v>6114</v>
      </c>
      <c r="H26" s="14">
        <f t="shared" si="2"/>
        <v>6330.6590000000006</v>
      </c>
      <c r="I26" s="14">
        <f t="shared" si="2"/>
        <v>6405.3600000000006</v>
      </c>
      <c r="J26" s="14">
        <f t="shared" si="2"/>
        <v>6422.6279999999997</v>
      </c>
      <c r="K26" s="14">
        <f t="shared" si="2"/>
        <v>6484.3029999999999</v>
      </c>
      <c r="L26" s="14">
        <f t="shared" si="2"/>
        <v>6285.2669999999998</v>
      </c>
    </row>
    <row r="27" spans="2:12" x14ac:dyDescent="0.2">
      <c r="D27" s="1" t="s">
        <v>579</v>
      </c>
      <c r="E27" s="1"/>
      <c r="G27" s="15">
        <v>3469</v>
      </c>
      <c r="H27" s="16">
        <v>3475.7020000000002</v>
      </c>
      <c r="I27" s="16">
        <v>3391.8589999999999</v>
      </c>
      <c r="J27" s="16">
        <v>3433.2069999999999</v>
      </c>
      <c r="K27" s="16">
        <v>3390.886</v>
      </c>
      <c r="L27" s="16">
        <v>3457.8270000000002</v>
      </c>
    </row>
    <row r="28" spans="2:12" x14ac:dyDescent="0.2">
      <c r="D28" s="1" t="s">
        <v>580</v>
      </c>
      <c r="E28" s="1"/>
      <c r="G28" s="15">
        <v>163</v>
      </c>
      <c r="H28" s="16">
        <v>163.03200000000001</v>
      </c>
      <c r="I28" s="16">
        <v>164.78</v>
      </c>
      <c r="J28" s="16">
        <v>164.57499999999999</v>
      </c>
      <c r="K28" s="16">
        <v>160.398</v>
      </c>
      <c r="L28" s="16">
        <v>156.798</v>
      </c>
    </row>
    <row r="29" spans="2:12" x14ac:dyDescent="0.2">
      <c r="D29" s="1" t="s">
        <v>581</v>
      </c>
      <c r="E29" s="1"/>
      <c r="G29" s="15">
        <v>1346</v>
      </c>
      <c r="H29" s="16">
        <v>1462.5219999999999</v>
      </c>
      <c r="I29" s="16">
        <v>1528.337</v>
      </c>
      <c r="J29" s="16">
        <v>1543.7080000000001</v>
      </c>
      <c r="K29" s="16">
        <v>1560.269</v>
      </c>
      <c r="L29" s="16">
        <v>1261.72</v>
      </c>
    </row>
    <row r="30" spans="2:12" x14ac:dyDescent="0.2">
      <c r="D30" s="1" t="s">
        <v>85</v>
      </c>
      <c r="E30" s="1"/>
      <c r="G30" s="15">
        <v>1136</v>
      </c>
      <c r="H30" s="16">
        <v>1229.403</v>
      </c>
      <c r="I30" s="16">
        <v>1320.384</v>
      </c>
      <c r="J30" s="16">
        <v>1281.1379999999999</v>
      </c>
      <c r="K30" s="16">
        <v>1372.75</v>
      </c>
      <c r="L30" s="16">
        <v>1408.922</v>
      </c>
    </row>
    <row r="31" spans="2:12" x14ac:dyDescent="0.2">
      <c r="G31" s="15"/>
    </row>
    <row r="32" spans="2:12" x14ac:dyDescent="0.2">
      <c r="B32" s="10"/>
      <c r="C32" s="1" t="s">
        <v>133</v>
      </c>
      <c r="G32" s="13">
        <f t="shared" ref="G32:L32" si="3">G33+G34</f>
        <v>1983</v>
      </c>
      <c r="H32" s="14">
        <f t="shared" si="3"/>
        <v>2176.855</v>
      </c>
      <c r="I32" s="14">
        <f t="shared" si="3"/>
        <v>2185.0520000000001</v>
      </c>
      <c r="J32" s="14">
        <f t="shared" si="3"/>
        <v>2306.2939999999999</v>
      </c>
      <c r="K32" s="14">
        <f t="shared" si="3"/>
        <v>1884.1019999999999</v>
      </c>
      <c r="L32" s="14">
        <f t="shared" si="3"/>
        <v>1810.7620000000002</v>
      </c>
    </row>
    <row r="33" spans="2:12" x14ac:dyDescent="0.2">
      <c r="D33" s="1" t="s">
        <v>582</v>
      </c>
      <c r="E33" s="1"/>
      <c r="G33" s="15">
        <v>1548</v>
      </c>
      <c r="H33" s="16">
        <v>1715.3330000000001</v>
      </c>
      <c r="I33" s="16">
        <v>1702.367</v>
      </c>
      <c r="J33" s="16">
        <v>1638.7059999999999</v>
      </c>
      <c r="K33" s="16">
        <v>1426.6769999999999</v>
      </c>
      <c r="L33" s="16">
        <v>1334.17</v>
      </c>
    </row>
    <row r="34" spans="2:12" x14ac:dyDescent="0.2">
      <c r="D34" s="1" t="s">
        <v>583</v>
      </c>
      <c r="E34" s="1"/>
      <c r="G34" s="15">
        <v>435</v>
      </c>
      <c r="H34" s="16">
        <v>461.52199999999999</v>
      </c>
      <c r="I34" s="16">
        <v>482.685</v>
      </c>
      <c r="J34" s="16">
        <v>667.58799999999997</v>
      </c>
      <c r="K34" s="16">
        <v>457.42500000000001</v>
      </c>
      <c r="L34" s="16">
        <v>476.59199999999998</v>
      </c>
    </row>
    <row r="35" spans="2:12" x14ac:dyDescent="0.2">
      <c r="G35" s="15"/>
    </row>
    <row r="36" spans="2:12" x14ac:dyDescent="0.2">
      <c r="B36" s="10"/>
      <c r="C36" s="1" t="s">
        <v>134</v>
      </c>
      <c r="G36" s="13">
        <f t="shared" ref="G36:L36" si="4">SUM(G37:G54)</f>
        <v>136770.79999999999</v>
      </c>
      <c r="H36" s="14">
        <f t="shared" si="4"/>
        <v>142041.77500000002</v>
      </c>
      <c r="I36" s="14">
        <f t="shared" si="4"/>
        <v>120516.14600000001</v>
      </c>
      <c r="J36" s="14">
        <f t="shared" si="4"/>
        <v>117400.647</v>
      </c>
      <c r="K36" s="14">
        <f t="shared" si="4"/>
        <v>111280.867</v>
      </c>
      <c r="L36" s="14">
        <f t="shared" si="4"/>
        <v>125817.11699999998</v>
      </c>
    </row>
    <row r="37" spans="2:12" x14ac:dyDescent="0.2">
      <c r="D37" s="1" t="s">
        <v>584</v>
      </c>
      <c r="E37" s="1"/>
      <c r="G37" s="15">
        <v>30646.400000000001</v>
      </c>
      <c r="H37" s="16">
        <v>30739.192999999999</v>
      </c>
      <c r="I37" s="16">
        <v>31954.757000000001</v>
      </c>
      <c r="J37" s="16">
        <v>32490.1</v>
      </c>
      <c r="K37" s="16">
        <v>33402.5</v>
      </c>
      <c r="L37" s="16">
        <v>33813.199999999997</v>
      </c>
    </row>
    <row r="38" spans="2:12" x14ac:dyDescent="0.2">
      <c r="D38" s="1" t="s">
        <v>585</v>
      </c>
      <c r="E38" s="1"/>
      <c r="G38" s="15">
        <v>2211</v>
      </c>
      <c r="H38" s="16">
        <v>2252.8249999999998</v>
      </c>
      <c r="I38" s="16">
        <v>2502.2930000000001</v>
      </c>
      <c r="J38" s="16">
        <v>2655.0590000000002</v>
      </c>
      <c r="K38" s="16">
        <v>2570.9969999999998</v>
      </c>
      <c r="L38" s="16">
        <v>2460.5230000000001</v>
      </c>
    </row>
    <row r="39" spans="2:12" x14ac:dyDescent="0.2">
      <c r="G39" s="9"/>
    </row>
    <row r="40" spans="2:12" x14ac:dyDescent="0.2">
      <c r="D40" s="1" t="s">
        <v>586</v>
      </c>
      <c r="E40" s="1"/>
      <c r="G40" s="15">
        <v>3017.4</v>
      </c>
      <c r="H40" s="16">
        <v>3229.848</v>
      </c>
      <c r="I40" s="16">
        <v>3638.232</v>
      </c>
      <c r="J40" s="16">
        <v>3722.6819999999998</v>
      </c>
      <c r="K40" s="16">
        <v>3818.7089999999998</v>
      </c>
      <c r="L40" s="16">
        <v>4065.143</v>
      </c>
    </row>
    <row r="41" spans="2:12" x14ac:dyDescent="0.2">
      <c r="D41" s="1" t="s">
        <v>587</v>
      </c>
      <c r="E41" s="1"/>
      <c r="G41" s="15">
        <v>164</v>
      </c>
      <c r="H41" s="16">
        <v>142.47999999999999</v>
      </c>
      <c r="I41" s="16">
        <v>82.728999999999999</v>
      </c>
      <c r="J41" s="16">
        <v>54.63</v>
      </c>
      <c r="K41" s="16">
        <v>38.929000000000002</v>
      </c>
      <c r="L41" s="16">
        <v>35.503</v>
      </c>
    </row>
    <row r="42" spans="2:12" x14ac:dyDescent="0.2">
      <c r="D42" s="1" t="s">
        <v>588</v>
      </c>
      <c r="E42" s="1"/>
      <c r="G42" s="15">
        <v>348</v>
      </c>
      <c r="H42" s="16">
        <v>307.762</v>
      </c>
      <c r="I42" s="16">
        <v>196.20699999999999</v>
      </c>
      <c r="J42" s="16">
        <v>339.74599999999998</v>
      </c>
      <c r="K42" s="16">
        <v>198.27500000000001</v>
      </c>
      <c r="L42" s="16">
        <v>216.82300000000001</v>
      </c>
    </row>
    <row r="43" spans="2:12" x14ac:dyDescent="0.2">
      <c r="G43" s="9"/>
    </row>
    <row r="44" spans="2:12" x14ac:dyDescent="0.2">
      <c r="D44" s="1" t="s">
        <v>589</v>
      </c>
      <c r="E44" s="1"/>
      <c r="G44" s="15">
        <v>15</v>
      </c>
      <c r="H44" s="16">
        <v>24.315000000000001</v>
      </c>
      <c r="I44" s="16">
        <v>49.341000000000001</v>
      </c>
      <c r="J44" s="16">
        <v>40.613</v>
      </c>
      <c r="K44" s="16">
        <v>25.283999999999999</v>
      </c>
      <c r="L44" s="16">
        <v>27.231999999999999</v>
      </c>
    </row>
    <row r="45" spans="2:12" x14ac:dyDescent="0.2">
      <c r="D45" s="1" t="s">
        <v>590</v>
      </c>
      <c r="E45" s="1"/>
      <c r="G45" s="15">
        <v>60110</v>
      </c>
      <c r="H45" s="16">
        <v>61797.173000000003</v>
      </c>
      <c r="I45" s="16">
        <v>60562.375</v>
      </c>
      <c r="J45" s="16">
        <v>60519.800999999999</v>
      </c>
      <c r="K45" s="16">
        <v>55550.962</v>
      </c>
      <c r="L45" s="16">
        <v>62981.644999999997</v>
      </c>
    </row>
    <row r="46" spans="2:12" x14ac:dyDescent="0.2">
      <c r="D46" s="1" t="s">
        <v>591</v>
      </c>
      <c r="E46" s="1"/>
      <c r="G46" s="15">
        <v>4387</v>
      </c>
      <c r="H46" s="16">
        <v>3693.5239999999999</v>
      </c>
      <c r="I46" s="16">
        <v>4324.7309999999998</v>
      </c>
      <c r="J46" s="16">
        <v>1493.22</v>
      </c>
      <c r="K46" s="16">
        <v>1877.92</v>
      </c>
      <c r="L46" s="16">
        <v>3924.4340000000002</v>
      </c>
    </row>
    <row r="47" spans="2:12" x14ac:dyDescent="0.2">
      <c r="G47" s="9"/>
    </row>
    <row r="48" spans="2:12" x14ac:dyDescent="0.2">
      <c r="D48" s="1" t="s">
        <v>592</v>
      </c>
      <c r="E48" s="1"/>
      <c r="G48" s="15">
        <v>12</v>
      </c>
      <c r="H48" s="16">
        <v>15.1</v>
      </c>
      <c r="I48" s="16">
        <v>22.1</v>
      </c>
      <c r="J48" s="16">
        <v>55.536999999999999</v>
      </c>
      <c r="K48" s="16">
        <v>0.95499999999999996</v>
      </c>
      <c r="L48" s="24" t="s">
        <v>22</v>
      </c>
    </row>
    <row r="49" spans="2:12" x14ac:dyDescent="0.2">
      <c r="D49" s="1" t="s">
        <v>593</v>
      </c>
      <c r="E49" s="1"/>
      <c r="G49" s="15">
        <v>1290</v>
      </c>
      <c r="H49" s="16">
        <v>990.76300000000003</v>
      </c>
      <c r="I49" s="16">
        <v>1764.319</v>
      </c>
      <c r="J49" s="16">
        <v>1512.251</v>
      </c>
      <c r="K49" s="16">
        <v>857.79</v>
      </c>
      <c r="L49" s="16">
        <v>2069.9360000000001</v>
      </c>
    </row>
    <row r="50" spans="2:12" x14ac:dyDescent="0.2">
      <c r="D50" s="1" t="s">
        <v>594</v>
      </c>
      <c r="E50" s="1"/>
      <c r="G50" s="15">
        <v>20731</v>
      </c>
      <c r="H50" s="16">
        <v>24011.137999999999</v>
      </c>
      <c r="I50" s="16">
        <v>19.616</v>
      </c>
      <c r="J50" s="16">
        <v>4.9080000000000004</v>
      </c>
      <c r="K50" s="24" t="s">
        <v>22</v>
      </c>
      <c r="L50" s="24" t="s">
        <v>22</v>
      </c>
    </row>
    <row r="51" spans="2:12" x14ac:dyDescent="0.2">
      <c r="G51" s="9"/>
    </row>
    <row r="52" spans="2:12" x14ac:dyDescent="0.2">
      <c r="D52" s="1" t="s">
        <v>595</v>
      </c>
      <c r="E52" s="1"/>
      <c r="G52" s="15">
        <v>259</v>
      </c>
      <c r="H52" s="16">
        <v>360.64800000000002</v>
      </c>
      <c r="I52" s="16">
        <v>360.64800000000002</v>
      </c>
      <c r="J52" s="16">
        <v>358.59800000000001</v>
      </c>
      <c r="K52" s="16">
        <v>355.96100000000001</v>
      </c>
      <c r="L52" s="16">
        <v>355.33</v>
      </c>
    </row>
    <row r="53" spans="2:12" x14ac:dyDescent="0.2">
      <c r="D53" s="1" t="s">
        <v>596</v>
      </c>
      <c r="E53" s="1"/>
      <c r="G53" s="15">
        <v>251</v>
      </c>
      <c r="H53" s="16">
        <v>248.678</v>
      </c>
      <c r="I53" s="16">
        <v>249.73</v>
      </c>
      <c r="J53" s="16">
        <v>249.71</v>
      </c>
      <c r="K53" s="16">
        <v>250.20599999999999</v>
      </c>
      <c r="L53" s="16">
        <v>249.541</v>
      </c>
    </row>
    <row r="54" spans="2:12" x14ac:dyDescent="0.2">
      <c r="D54" s="1" t="s">
        <v>85</v>
      </c>
      <c r="E54" s="1"/>
      <c r="G54" s="15">
        <v>13329</v>
      </c>
      <c r="H54" s="16">
        <v>14228.328</v>
      </c>
      <c r="I54" s="16">
        <v>14789.067999999999</v>
      </c>
      <c r="J54" s="16">
        <v>13903.791999999999</v>
      </c>
      <c r="K54" s="16">
        <v>12332.379000000001</v>
      </c>
      <c r="L54" s="16">
        <v>15617.807000000001</v>
      </c>
    </row>
    <row r="55" spans="2:12" x14ac:dyDescent="0.2">
      <c r="G55" s="15"/>
      <c r="H55" s="16"/>
      <c r="I55" s="16"/>
      <c r="J55" s="16"/>
      <c r="K55" s="16"/>
      <c r="L55" s="16"/>
    </row>
    <row r="56" spans="2:12" x14ac:dyDescent="0.2">
      <c r="C56" s="1" t="s">
        <v>597</v>
      </c>
      <c r="G56" s="17" t="s">
        <v>22</v>
      </c>
      <c r="H56" s="24" t="s">
        <v>22</v>
      </c>
      <c r="I56" s="24" t="s">
        <v>22</v>
      </c>
      <c r="J56" s="24" t="s">
        <v>22</v>
      </c>
      <c r="K56" s="24" t="s">
        <v>22</v>
      </c>
      <c r="L56" s="24" t="s">
        <v>22</v>
      </c>
    </row>
    <row r="57" spans="2:12" x14ac:dyDescent="0.2">
      <c r="B57" s="10"/>
      <c r="C57" s="1" t="s">
        <v>136</v>
      </c>
      <c r="G57" s="13">
        <f t="shared" ref="G57:L57" si="5">G58+G59</f>
        <v>7737</v>
      </c>
      <c r="H57" s="14">
        <f t="shared" si="5"/>
        <v>4709.7970000000005</v>
      </c>
      <c r="I57" s="14">
        <f t="shared" si="5"/>
        <v>4941.3050000000003</v>
      </c>
      <c r="J57" s="14">
        <f t="shared" si="5"/>
        <v>2381.6570000000002</v>
      </c>
      <c r="K57" s="14">
        <f t="shared" si="5"/>
        <v>2539.277</v>
      </c>
      <c r="L57" s="14">
        <f t="shared" si="5"/>
        <v>4429.1480000000001</v>
      </c>
    </row>
    <row r="58" spans="2:12" x14ac:dyDescent="0.2">
      <c r="D58" s="1" t="s">
        <v>598</v>
      </c>
      <c r="E58" s="1"/>
      <c r="G58" s="15">
        <v>4200</v>
      </c>
      <c r="H58" s="16">
        <v>2513.2150000000001</v>
      </c>
      <c r="I58" s="16">
        <v>1643.6880000000001</v>
      </c>
      <c r="J58" s="16">
        <v>953.88499999999999</v>
      </c>
      <c r="K58" s="16">
        <v>892.21600000000001</v>
      </c>
      <c r="L58" s="16">
        <v>1095.202</v>
      </c>
    </row>
    <row r="59" spans="2:12" x14ac:dyDescent="0.2">
      <c r="D59" s="1" t="s">
        <v>599</v>
      </c>
      <c r="E59" s="1"/>
      <c r="G59" s="15">
        <v>3537</v>
      </c>
      <c r="H59" s="16">
        <v>2196.5819999999999</v>
      </c>
      <c r="I59" s="16">
        <v>3297.6170000000002</v>
      </c>
      <c r="J59" s="16">
        <v>1427.7719999999999</v>
      </c>
      <c r="K59" s="16">
        <v>1647.0609999999999</v>
      </c>
      <c r="L59" s="16">
        <v>3333.9459999999999</v>
      </c>
    </row>
    <row r="60" spans="2:12" x14ac:dyDescent="0.2">
      <c r="G60" s="15"/>
      <c r="H60" s="16"/>
      <c r="I60" s="16"/>
      <c r="J60" s="16"/>
      <c r="K60" s="16"/>
      <c r="L60" s="16"/>
    </row>
    <row r="61" spans="2:12" x14ac:dyDescent="0.2">
      <c r="B61" s="10"/>
      <c r="C61" s="1" t="s">
        <v>600</v>
      </c>
      <c r="G61" s="15">
        <v>479</v>
      </c>
      <c r="H61" s="16">
        <v>4300.5640000000003</v>
      </c>
      <c r="I61" s="16">
        <v>398.73899999999998</v>
      </c>
      <c r="J61" s="16">
        <v>137.62100000000001</v>
      </c>
      <c r="K61" s="16">
        <v>374.62599999999998</v>
      </c>
      <c r="L61" s="16">
        <v>60.728000000000002</v>
      </c>
    </row>
    <row r="62" spans="2:12" x14ac:dyDescent="0.2">
      <c r="B62" s="10"/>
      <c r="C62" s="1" t="s">
        <v>601</v>
      </c>
      <c r="G62" s="15">
        <v>23140</v>
      </c>
      <c r="H62" s="16">
        <v>23199.537</v>
      </c>
      <c r="I62" s="16">
        <v>34663.101000000002</v>
      </c>
      <c r="J62" s="16">
        <v>34557.597999999998</v>
      </c>
      <c r="K62" s="16">
        <v>43050.696000000004</v>
      </c>
      <c r="L62" s="16">
        <v>25478.705000000002</v>
      </c>
    </row>
    <row r="63" spans="2:12" x14ac:dyDescent="0.2">
      <c r="B63" s="10"/>
      <c r="C63" s="1" t="s">
        <v>602</v>
      </c>
      <c r="G63" s="15">
        <v>7899</v>
      </c>
      <c r="H63" s="16">
        <v>11850.192999999999</v>
      </c>
      <c r="I63" s="16">
        <v>11566.213</v>
      </c>
      <c r="J63" s="16">
        <v>12630.874</v>
      </c>
      <c r="K63" s="16">
        <v>13378.208000000001</v>
      </c>
      <c r="L63" s="16">
        <v>15682.694</v>
      </c>
    </row>
    <row r="64" spans="2:12" x14ac:dyDescent="0.2">
      <c r="G64" s="9"/>
    </row>
    <row r="65" spans="1:13" x14ac:dyDescent="0.2">
      <c r="B65" s="10"/>
      <c r="C65" s="1" t="s">
        <v>603</v>
      </c>
      <c r="G65" s="15">
        <v>41182</v>
      </c>
      <c r="H65" s="16">
        <v>46652.347999999998</v>
      </c>
      <c r="I65" s="16">
        <v>46688.94</v>
      </c>
      <c r="J65" s="16">
        <v>48633.603000000003</v>
      </c>
      <c r="K65" s="16">
        <v>46511.41</v>
      </c>
      <c r="L65" s="16">
        <v>50563.927000000003</v>
      </c>
    </row>
    <row r="66" spans="1:13" x14ac:dyDescent="0.2">
      <c r="B66" s="10"/>
      <c r="C66" s="1" t="s">
        <v>604</v>
      </c>
      <c r="G66" s="15">
        <v>80908</v>
      </c>
      <c r="H66" s="16">
        <v>78779.403999999995</v>
      </c>
      <c r="I66" s="16">
        <v>88015.487999999998</v>
      </c>
      <c r="J66" s="16">
        <v>88286.141000000003</v>
      </c>
      <c r="K66" s="16">
        <v>87114.748000000007</v>
      </c>
      <c r="L66" s="16">
        <v>100160.849</v>
      </c>
    </row>
    <row r="67" spans="1:13" ht="18" thickBot="1" x14ac:dyDescent="0.25">
      <c r="B67" s="20"/>
      <c r="C67" s="3"/>
      <c r="D67" s="3"/>
      <c r="E67" s="3"/>
      <c r="F67" s="3"/>
      <c r="G67" s="19"/>
      <c r="H67" s="3"/>
      <c r="I67" s="3"/>
      <c r="J67" s="3"/>
      <c r="K67" s="3"/>
      <c r="L67" s="3"/>
    </row>
    <row r="68" spans="1:13" x14ac:dyDescent="0.2">
      <c r="G68" s="1" t="s">
        <v>605</v>
      </c>
    </row>
    <row r="69" spans="1:13" x14ac:dyDescent="0.2">
      <c r="A69" s="1"/>
      <c r="B69" s="10"/>
    </row>
    <row r="70" spans="1:13" x14ac:dyDescent="0.2">
      <c r="A70" s="1"/>
      <c r="B70" s="10"/>
    </row>
    <row r="71" spans="1:13" x14ac:dyDescent="0.2">
      <c r="B71" s="10"/>
    </row>
    <row r="72" spans="1:13" x14ac:dyDescent="0.2">
      <c r="B72" s="10"/>
    </row>
    <row r="73" spans="1:13" x14ac:dyDescent="0.2">
      <c r="B73" s="10"/>
    </row>
    <row r="74" spans="1:13" x14ac:dyDescent="0.2">
      <c r="B74" s="10"/>
    </row>
    <row r="75" spans="1:13" x14ac:dyDescent="0.2">
      <c r="G75" s="11" t="s">
        <v>606</v>
      </c>
    </row>
    <row r="76" spans="1:13" x14ac:dyDescent="0.2">
      <c r="A76" s="10"/>
      <c r="B76" s="10"/>
      <c r="F76" s="11" t="s">
        <v>607</v>
      </c>
    </row>
    <row r="77" spans="1:13" ht="18" thickBot="1" x14ac:dyDescent="0.25">
      <c r="A77" s="10"/>
      <c r="B77" s="20"/>
      <c r="C77" s="3"/>
      <c r="D77" s="3"/>
      <c r="E77" s="3"/>
      <c r="F77" s="5" t="s">
        <v>608</v>
      </c>
      <c r="G77" s="3"/>
      <c r="H77" s="3"/>
      <c r="I77" s="3"/>
      <c r="J77" s="3"/>
      <c r="K77" s="5" t="s">
        <v>609</v>
      </c>
      <c r="L77" s="3"/>
    </row>
    <row r="78" spans="1:13" x14ac:dyDescent="0.2">
      <c r="A78" s="10"/>
      <c r="B78" s="10"/>
      <c r="G78" s="6" t="s">
        <v>2</v>
      </c>
      <c r="H78" s="6" t="s">
        <v>3</v>
      </c>
      <c r="I78" s="6" t="s">
        <v>4</v>
      </c>
      <c r="J78" s="6" t="s">
        <v>5</v>
      </c>
      <c r="K78" s="6" t="s">
        <v>6</v>
      </c>
      <c r="L78" s="6" t="s">
        <v>7</v>
      </c>
      <c r="M78" s="22"/>
    </row>
    <row r="79" spans="1:13" x14ac:dyDescent="0.2">
      <c r="B79" s="21"/>
      <c r="C79" s="7"/>
      <c r="D79" s="7"/>
      <c r="E79" s="7"/>
      <c r="F79" s="7"/>
      <c r="G79" s="8" t="s">
        <v>8</v>
      </c>
      <c r="H79" s="8" t="s">
        <v>9</v>
      </c>
      <c r="I79" s="8" t="s">
        <v>10</v>
      </c>
      <c r="J79" s="8" t="s">
        <v>11</v>
      </c>
      <c r="K79" s="8" t="s">
        <v>12</v>
      </c>
      <c r="L79" s="8" t="s">
        <v>13</v>
      </c>
      <c r="M79" s="22"/>
    </row>
    <row r="80" spans="1:13" x14ac:dyDescent="0.2">
      <c r="B80" s="10"/>
      <c r="G80" s="9"/>
    </row>
    <row r="81" spans="2:12" x14ac:dyDescent="0.2">
      <c r="B81" s="10"/>
      <c r="C81" s="11" t="s">
        <v>610</v>
      </c>
      <c r="F81" s="10"/>
      <c r="G81" s="12">
        <f t="shared" ref="G81:L81" si="6">SUM(G83:G106)</f>
        <v>563581.90800000005</v>
      </c>
      <c r="H81" s="10">
        <f t="shared" si="6"/>
        <v>582034.87299999991</v>
      </c>
      <c r="I81" s="10">
        <f t="shared" si="6"/>
        <v>575199.01500000013</v>
      </c>
      <c r="J81" s="10">
        <f t="shared" si="6"/>
        <v>586781.83699999994</v>
      </c>
      <c r="K81" s="10">
        <f t="shared" si="6"/>
        <v>588347.00099999993</v>
      </c>
      <c r="L81" s="10">
        <f t="shared" si="6"/>
        <v>611825.12699999998</v>
      </c>
    </row>
    <row r="82" spans="2:12" x14ac:dyDescent="0.2">
      <c r="B82" s="10"/>
      <c r="G82" s="9"/>
    </row>
    <row r="83" spans="2:12" x14ac:dyDescent="0.2">
      <c r="B83" s="10"/>
      <c r="C83" s="1" t="s">
        <v>611</v>
      </c>
      <c r="G83" s="15">
        <v>1382.4059999999999</v>
      </c>
      <c r="H83" s="16">
        <v>1361.6279999999999</v>
      </c>
      <c r="I83" s="16">
        <v>1433.7860000000001</v>
      </c>
      <c r="J83" s="16">
        <v>1499.614</v>
      </c>
      <c r="K83" s="16">
        <v>1491.6</v>
      </c>
      <c r="L83" s="16">
        <v>1493.4110000000001</v>
      </c>
    </row>
    <row r="84" spans="2:12" x14ac:dyDescent="0.2">
      <c r="B84" s="10"/>
      <c r="C84" s="1" t="s">
        <v>612</v>
      </c>
      <c r="G84" s="15">
        <v>43958.495000000003</v>
      </c>
      <c r="H84" s="16">
        <v>47623.756000000001</v>
      </c>
      <c r="I84" s="16">
        <v>59719.216</v>
      </c>
      <c r="J84" s="16">
        <v>63563.834000000003</v>
      </c>
      <c r="K84" s="16">
        <v>55399.650999999998</v>
      </c>
      <c r="L84" s="16">
        <v>38943.699000000001</v>
      </c>
    </row>
    <row r="85" spans="2:12" x14ac:dyDescent="0.2">
      <c r="B85" s="10"/>
      <c r="C85" s="1" t="s">
        <v>613</v>
      </c>
      <c r="G85" s="15">
        <v>35377.790999999997</v>
      </c>
      <c r="H85" s="16">
        <v>35037.745000000003</v>
      </c>
      <c r="I85" s="16">
        <v>38966.108999999997</v>
      </c>
      <c r="J85" s="16">
        <v>40719.158000000003</v>
      </c>
      <c r="K85" s="16">
        <v>38405.019999999997</v>
      </c>
      <c r="L85" s="16">
        <v>38961.752</v>
      </c>
    </row>
    <row r="86" spans="2:12" x14ac:dyDescent="0.2">
      <c r="G86" s="9"/>
    </row>
    <row r="87" spans="2:12" x14ac:dyDescent="0.2">
      <c r="B87" s="10"/>
      <c r="C87" s="1" t="s">
        <v>614</v>
      </c>
      <c r="G87" s="15">
        <v>12272.986999999999</v>
      </c>
      <c r="H87" s="16">
        <v>12923.790999999999</v>
      </c>
      <c r="I87" s="16">
        <v>12071.467000000001</v>
      </c>
      <c r="J87" s="16">
        <v>12834.566000000001</v>
      </c>
      <c r="K87" s="16">
        <v>15534.14</v>
      </c>
      <c r="L87" s="16">
        <v>16092.92</v>
      </c>
    </row>
    <row r="88" spans="2:12" x14ac:dyDescent="0.2">
      <c r="B88" s="10"/>
      <c r="C88" s="1" t="s">
        <v>615</v>
      </c>
      <c r="G88" s="15">
        <v>2063.73</v>
      </c>
      <c r="H88" s="16">
        <v>2045.6790000000001</v>
      </c>
      <c r="I88" s="16">
        <v>1827.4829999999999</v>
      </c>
      <c r="J88" s="16">
        <v>1826.856</v>
      </c>
      <c r="K88" s="16">
        <v>1990.694</v>
      </c>
      <c r="L88" s="16">
        <v>1832.5450000000001</v>
      </c>
    </row>
    <row r="89" spans="2:12" x14ac:dyDescent="0.2">
      <c r="B89" s="10"/>
      <c r="C89" s="1" t="s">
        <v>150</v>
      </c>
      <c r="G89" s="15">
        <v>56265.025999999998</v>
      </c>
      <c r="H89" s="16">
        <v>59677.055999999997</v>
      </c>
      <c r="I89" s="16">
        <v>62570.834999999999</v>
      </c>
      <c r="J89" s="16">
        <v>67921.373999999996</v>
      </c>
      <c r="K89" s="16">
        <v>63151.985999999997</v>
      </c>
      <c r="L89" s="16">
        <v>64324.063000000002</v>
      </c>
    </row>
    <row r="90" spans="2:12" x14ac:dyDescent="0.2">
      <c r="G90" s="9"/>
    </row>
    <row r="91" spans="2:12" x14ac:dyDescent="0.2">
      <c r="B91" s="10"/>
      <c r="C91" s="1" t="s">
        <v>616</v>
      </c>
      <c r="G91" s="15">
        <v>27652.418000000001</v>
      </c>
      <c r="H91" s="16">
        <v>36041.697</v>
      </c>
      <c r="I91" s="16">
        <v>35392.284</v>
      </c>
      <c r="J91" s="16">
        <v>35286.055999999997</v>
      </c>
      <c r="K91" s="16">
        <v>34974.108999999997</v>
      </c>
      <c r="L91" s="16">
        <v>40742.160000000003</v>
      </c>
    </row>
    <row r="92" spans="2:12" x14ac:dyDescent="0.2">
      <c r="B92" s="10"/>
      <c r="C92" s="1" t="s">
        <v>617</v>
      </c>
      <c r="G92" s="15">
        <v>148336.31599999999</v>
      </c>
      <c r="H92" s="16">
        <v>147731.71100000001</v>
      </c>
      <c r="I92" s="16">
        <v>145249.74400000001</v>
      </c>
      <c r="J92" s="16">
        <v>138337.383</v>
      </c>
      <c r="K92" s="16">
        <v>136288.79399999999</v>
      </c>
      <c r="L92" s="16">
        <v>155223.58199999999</v>
      </c>
    </row>
    <row r="93" spans="2:12" x14ac:dyDescent="0.2">
      <c r="B93" s="10"/>
      <c r="C93" s="1" t="s">
        <v>618</v>
      </c>
      <c r="G93" s="15">
        <v>26447.984</v>
      </c>
      <c r="H93" s="16">
        <v>27024.796999999999</v>
      </c>
      <c r="I93" s="16">
        <v>27905.188999999998</v>
      </c>
      <c r="J93" s="16">
        <v>30990.757000000001</v>
      </c>
      <c r="K93" s="16">
        <v>31654.538</v>
      </c>
      <c r="L93" s="16">
        <v>31105.731</v>
      </c>
    </row>
    <row r="94" spans="2:12" x14ac:dyDescent="0.2">
      <c r="G94" s="9"/>
    </row>
    <row r="95" spans="2:12" x14ac:dyDescent="0.2">
      <c r="B95" s="10"/>
      <c r="C95" s="1" t="s">
        <v>619</v>
      </c>
      <c r="G95" s="15">
        <v>130231.073</v>
      </c>
      <c r="H95" s="16">
        <v>124668.022</v>
      </c>
      <c r="I95" s="16">
        <v>127538.97100000001</v>
      </c>
      <c r="J95" s="16">
        <v>135403.20699999999</v>
      </c>
      <c r="K95" s="16">
        <v>142819.86499999999</v>
      </c>
      <c r="L95" s="16">
        <v>141046.54800000001</v>
      </c>
    </row>
    <row r="96" spans="2:12" x14ac:dyDescent="0.2">
      <c r="B96" s="10"/>
      <c r="C96" s="1" t="s">
        <v>155</v>
      </c>
      <c r="G96" s="15">
        <v>5781.9709999999995</v>
      </c>
      <c r="H96" s="16">
        <v>5096.6490000000003</v>
      </c>
      <c r="I96" s="16">
        <v>5754.076</v>
      </c>
      <c r="J96" s="16">
        <v>2040.154</v>
      </c>
      <c r="K96" s="16">
        <v>2896.0039999999999</v>
      </c>
      <c r="L96" s="16">
        <v>5136.1819999999998</v>
      </c>
    </row>
    <row r="97" spans="2:13" x14ac:dyDescent="0.2">
      <c r="B97" s="10"/>
      <c r="C97" s="1" t="s">
        <v>620</v>
      </c>
      <c r="G97" s="15">
        <v>64947.495999999999</v>
      </c>
      <c r="H97" s="16">
        <v>71594.111000000004</v>
      </c>
      <c r="I97" s="16">
        <v>48100.502999999997</v>
      </c>
      <c r="J97" s="16">
        <v>49491.417000000001</v>
      </c>
      <c r="K97" s="16">
        <v>55100.125999999997</v>
      </c>
      <c r="L97" s="16">
        <v>62383.605000000003</v>
      </c>
    </row>
    <row r="98" spans="2:13" x14ac:dyDescent="0.2">
      <c r="G98" s="9"/>
      <c r="H98" s="16"/>
      <c r="I98" s="16"/>
      <c r="J98" s="16"/>
      <c r="K98" s="16"/>
      <c r="L98" s="16"/>
    </row>
    <row r="99" spans="2:13" x14ac:dyDescent="0.2">
      <c r="B99" s="10"/>
      <c r="C99" s="1" t="s">
        <v>621</v>
      </c>
      <c r="G99" s="17" t="s">
        <v>22</v>
      </c>
      <c r="H99" s="18" t="s">
        <v>22</v>
      </c>
      <c r="I99" s="18" t="s">
        <v>22</v>
      </c>
      <c r="J99" s="18" t="s">
        <v>22</v>
      </c>
      <c r="K99" s="18" t="s">
        <v>22</v>
      </c>
      <c r="L99" s="18" t="s">
        <v>22</v>
      </c>
    </row>
    <row r="100" spans="2:13" x14ac:dyDescent="0.2">
      <c r="C100" s="1" t="s">
        <v>124</v>
      </c>
      <c r="G100" s="15">
        <v>5158.09</v>
      </c>
      <c r="H100" s="16">
        <v>7244.1409999999996</v>
      </c>
      <c r="I100" s="16">
        <v>4689.692</v>
      </c>
      <c r="J100" s="16">
        <v>2624.6959999999999</v>
      </c>
      <c r="K100" s="16">
        <v>2105.1950000000002</v>
      </c>
      <c r="L100" s="16">
        <v>1561.616</v>
      </c>
    </row>
    <row r="101" spans="2:13" x14ac:dyDescent="0.2">
      <c r="C101" s="1" t="s">
        <v>125</v>
      </c>
      <c r="G101" s="17" t="s">
        <v>22</v>
      </c>
      <c r="H101" s="18" t="s">
        <v>22</v>
      </c>
      <c r="I101" s="18" t="s">
        <v>22</v>
      </c>
      <c r="J101" s="18" t="s">
        <v>22</v>
      </c>
      <c r="K101" s="16">
        <v>2131.6010000000001</v>
      </c>
      <c r="L101" s="16">
        <v>9406.4279999999999</v>
      </c>
    </row>
    <row r="102" spans="2:13" x14ac:dyDescent="0.2">
      <c r="G102" s="9"/>
    </row>
    <row r="103" spans="2:13" x14ac:dyDescent="0.2">
      <c r="C103" s="1" t="s">
        <v>622</v>
      </c>
      <c r="G103" s="15">
        <v>816.08299999999997</v>
      </c>
      <c r="H103" s="16">
        <v>786.83900000000006</v>
      </c>
      <c r="I103" s="16">
        <v>798.65800000000002</v>
      </c>
      <c r="J103" s="16">
        <v>782.73800000000006</v>
      </c>
      <c r="K103" s="16">
        <v>798.81500000000005</v>
      </c>
      <c r="L103" s="16">
        <v>751.00900000000001</v>
      </c>
    </row>
    <row r="104" spans="2:13" x14ac:dyDescent="0.2">
      <c r="C104" s="1" t="s">
        <v>127</v>
      </c>
      <c r="G104" s="15">
        <v>274.91199999999998</v>
      </c>
      <c r="H104" s="16">
        <v>274.20299999999997</v>
      </c>
      <c r="I104" s="16">
        <v>253.994</v>
      </c>
      <c r="J104" s="16">
        <v>259.52600000000001</v>
      </c>
      <c r="K104" s="16">
        <v>533.93899999999996</v>
      </c>
      <c r="L104" s="16">
        <v>493.76400000000001</v>
      </c>
    </row>
    <row r="105" spans="2:13" x14ac:dyDescent="0.2">
      <c r="C105" s="1" t="s">
        <v>128</v>
      </c>
      <c r="G105" s="15">
        <v>2615.13</v>
      </c>
      <c r="H105" s="16">
        <v>2903.0479999999998</v>
      </c>
      <c r="I105" s="16">
        <v>2927.0079999999998</v>
      </c>
      <c r="J105" s="16">
        <v>3200.5010000000002</v>
      </c>
      <c r="K105" s="16">
        <v>3070.924</v>
      </c>
      <c r="L105" s="16">
        <v>2326.1120000000001</v>
      </c>
    </row>
    <row r="106" spans="2:13" ht="18" thickBot="1" x14ac:dyDescent="0.25">
      <c r="B106" s="20"/>
      <c r="C106" s="20"/>
      <c r="D106" s="3"/>
      <c r="E106" s="3"/>
      <c r="F106" s="3"/>
      <c r="G106" s="19"/>
      <c r="H106" s="3"/>
      <c r="I106" s="3"/>
      <c r="J106" s="3"/>
      <c r="K106" s="3"/>
      <c r="L106" s="3"/>
    </row>
    <row r="107" spans="2:13" x14ac:dyDescent="0.2">
      <c r="F107" s="1" t="s">
        <v>605</v>
      </c>
    </row>
    <row r="108" spans="2:13" x14ac:dyDescent="0.2">
      <c r="B108" s="10"/>
      <c r="C108" s="10"/>
    </row>
    <row r="109" spans="2:13" x14ac:dyDescent="0.2">
      <c r="B109" s="10"/>
      <c r="F109" s="11" t="s">
        <v>623</v>
      </c>
      <c r="G109" s="10"/>
    </row>
    <row r="110" spans="2:13" ht="18" thickBot="1" x14ac:dyDescent="0.25">
      <c r="B110" s="20"/>
      <c r="C110" s="3"/>
      <c r="D110" s="3"/>
      <c r="E110" s="3"/>
      <c r="F110" s="3"/>
      <c r="G110" s="3"/>
      <c r="H110" s="3"/>
      <c r="I110" s="3"/>
      <c r="J110" s="3"/>
      <c r="K110" s="5" t="s">
        <v>1</v>
      </c>
      <c r="L110" s="3"/>
    </row>
    <row r="111" spans="2:13" x14ac:dyDescent="0.2">
      <c r="B111" s="10"/>
      <c r="G111" s="6" t="s">
        <v>2</v>
      </c>
      <c r="H111" s="6" t="s">
        <v>3</v>
      </c>
      <c r="I111" s="6" t="s">
        <v>4</v>
      </c>
      <c r="J111" s="6" t="s">
        <v>5</v>
      </c>
      <c r="K111" s="6" t="s">
        <v>6</v>
      </c>
      <c r="L111" s="6" t="s">
        <v>7</v>
      </c>
      <c r="M111" s="22"/>
    </row>
    <row r="112" spans="2:13" x14ac:dyDescent="0.2">
      <c r="B112" s="21"/>
      <c r="C112" s="7"/>
      <c r="D112" s="7"/>
      <c r="E112" s="7"/>
      <c r="F112" s="7"/>
      <c r="G112" s="8" t="s">
        <v>8</v>
      </c>
      <c r="H112" s="8" t="s">
        <v>9</v>
      </c>
      <c r="I112" s="8" t="s">
        <v>10</v>
      </c>
      <c r="J112" s="8" t="s">
        <v>11</v>
      </c>
      <c r="K112" s="8" t="s">
        <v>12</v>
      </c>
      <c r="L112" s="8" t="s">
        <v>13</v>
      </c>
      <c r="M112" s="22"/>
    </row>
    <row r="113" spans="2:12" x14ac:dyDescent="0.2">
      <c r="G113" s="9"/>
      <c r="K113" s="10"/>
    </row>
    <row r="114" spans="2:12" x14ac:dyDescent="0.2">
      <c r="B114" s="10"/>
      <c r="C114" s="11" t="s">
        <v>610</v>
      </c>
      <c r="F114" s="10"/>
      <c r="G114" s="12">
        <f t="shared" ref="G114:L114" si="7">SUM(G116:G123,G130:G138)</f>
        <v>563581.90799999994</v>
      </c>
      <c r="H114" s="10">
        <f t="shared" si="7"/>
        <v>582034.87300000014</v>
      </c>
      <c r="I114" s="10">
        <f t="shared" si="7"/>
        <v>575199.05999999994</v>
      </c>
      <c r="J114" s="10">
        <f t="shared" si="7"/>
        <v>586781.83699999994</v>
      </c>
      <c r="K114" s="10">
        <f t="shared" si="7"/>
        <v>588347.00100000005</v>
      </c>
      <c r="L114" s="10">
        <f t="shared" si="7"/>
        <v>611825.12700000009</v>
      </c>
    </row>
    <row r="115" spans="2:12" x14ac:dyDescent="0.2">
      <c r="G115" s="9"/>
    </row>
    <row r="116" spans="2:12" x14ac:dyDescent="0.2">
      <c r="C116" s="1" t="s">
        <v>164</v>
      </c>
      <c r="G116" s="15">
        <v>160208.783</v>
      </c>
      <c r="H116" s="16">
        <v>163687.36300000001</v>
      </c>
      <c r="I116" s="16">
        <v>167101.50700000001</v>
      </c>
      <c r="J116" s="16">
        <v>171451.67499999999</v>
      </c>
      <c r="K116" s="16">
        <v>177370.02100000001</v>
      </c>
      <c r="L116" s="16">
        <v>178548.41899999999</v>
      </c>
    </row>
    <row r="117" spans="2:12" x14ac:dyDescent="0.2">
      <c r="C117" s="1" t="s">
        <v>165</v>
      </c>
      <c r="G117" s="15">
        <v>12213.175999999999</v>
      </c>
      <c r="H117" s="16">
        <v>13313.562</v>
      </c>
      <c r="I117" s="16">
        <v>13348.078</v>
      </c>
      <c r="J117" s="16">
        <v>14136.137000000001</v>
      </c>
      <c r="K117" s="16">
        <v>14042.974</v>
      </c>
      <c r="L117" s="16">
        <v>14198.236999999999</v>
      </c>
    </row>
    <row r="118" spans="2:12" x14ac:dyDescent="0.2">
      <c r="C118" s="1" t="s">
        <v>166</v>
      </c>
      <c r="G118" s="15">
        <v>3552.3090000000002</v>
      </c>
      <c r="H118" s="16">
        <v>3804.5419999999999</v>
      </c>
      <c r="I118" s="16">
        <v>4106.4470000000001</v>
      </c>
      <c r="J118" s="16">
        <v>3537.415</v>
      </c>
      <c r="K118" s="16">
        <v>3420.7289999999998</v>
      </c>
      <c r="L118" s="16">
        <v>3848.5709999999999</v>
      </c>
    </row>
    <row r="119" spans="2:12" x14ac:dyDescent="0.2">
      <c r="G119" s="9"/>
    </row>
    <row r="120" spans="2:12" x14ac:dyDescent="0.2">
      <c r="C120" s="1" t="s">
        <v>167</v>
      </c>
      <c r="G120" s="15">
        <v>11085.208000000001</v>
      </c>
      <c r="H120" s="16">
        <v>11824.732</v>
      </c>
      <c r="I120" s="16">
        <v>12541.348</v>
      </c>
      <c r="J120" s="16">
        <v>13044.901</v>
      </c>
      <c r="K120" s="16">
        <v>13518.375</v>
      </c>
      <c r="L120" s="16">
        <v>13811.82</v>
      </c>
    </row>
    <row r="121" spans="2:12" x14ac:dyDescent="0.2">
      <c r="C121" s="1" t="s">
        <v>168</v>
      </c>
      <c r="G121" s="15">
        <v>42896.355000000003</v>
      </c>
      <c r="H121" s="16">
        <v>46362.144999999997</v>
      </c>
      <c r="I121" s="16">
        <v>46223.063000000002</v>
      </c>
      <c r="J121" s="16">
        <v>45996.749000000003</v>
      </c>
      <c r="K121" s="16">
        <v>47838.567999999999</v>
      </c>
      <c r="L121" s="16">
        <v>56485.652999999998</v>
      </c>
    </row>
    <row r="122" spans="2:12" x14ac:dyDescent="0.2">
      <c r="G122" s="15"/>
    </row>
    <row r="123" spans="2:12" x14ac:dyDescent="0.2">
      <c r="C123" s="1" t="s">
        <v>170</v>
      </c>
      <c r="G123" s="13">
        <f t="shared" ref="G123:L123" si="8">SUM(G124:G128)</f>
        <v>209404.04200000002</v>
      </c>
      <c r="H123" s="14">
        <f t="shared" si="8"/>
        <v>196466.18600000002</v>
      </c>
      <c r="I123" s="14">
        <f t="shared" si="8"/>
        <v>205153.28900000002</v>
      </c>
      <c r="J123" s="14">
        <f t="shared" si="8"/>
        <v>217459.72899999999</v>
      </c>
      <c r="K123" s="14">
        <f t="shared" si="8"/>
        <v>210488.28900000002</v>
      </c>
      <c r="L123" s="14">
        <f t="shared" si="8"/>
        <v>226117.70199999999</v>
      </c>
    </row>
    <row r="124" spans="2:12" x14ac:dyDescent="0.2">
      <c r="D124" s="1" t="s">
        <v>624</v>
      </c>
      <c r="E124" s="1"/>
      <c r="G124" s="15">
        <v>106598.79300000001</v>
      </c>
      <c r="H124" s="16">
        <v>107422.28</v>
      </c>
      <c r="I124" s="16">
        <v>105632.666</v>
      </c>
      <c r="J124" s="16">
        <v>103454.318</v>
      </c>
      <c r="K124" s="16">
        <v>94839.392000000007</v>
      </c>
      <c r="L124" s="16">
        <v>108765.63099999999</v>
      </c>
    </row>
    <row r="125" spans="2:12" x14ac:dyDescent="0.2">
      <c r="D125" s="1" t="s">
        <v>625</v>
      </c>
      <c r="E125" s="1"/>
      <c r="G125" s="15">
        <v>84001.673999999999</v>
      </c>
      <c r="H125" s="16">
        <v>74403.175000000003</v>
      </c>
      <c r="I125" s="16">
        <v>81796.490000000005</v>
      </c>
      <c r="J125" s="16">
        <v>98023.747000000003</v>
      </c>
      <c r="K125" s="16">
        <v>101744.626</v>
      </c>
      <c r="L125" s="16">
        <v>97165.445000000007</v>
      </c>
    </row>
    <row r="126" spans="2:12" x14ac:dyDescent="0.2">
      <c r="D126" s="1" t="s">
        <v>626</v>
      </c>
      <c r="E126" s="1"/>
      <c r="G126" s="15">
        <v>17944.75</v>
      </c>
      <c r="H126" s="16">
        <v>13882.242</v>
      </c>
      <c r="I126" s="16">
        <v>17102.256000000001</v>
      </c>
      <c r="J126" s="16">
        <v>15335.351000000001</v>
      </c>
      <c r="K126" s="16">
        <v>13276.003000000001</v>
      </c>
      <c r="L126" s="16">
        <v>19620.454000000002</v>
      </c>
    </row>
    <row r="127" spans="2:12" x14ac:dyDescent="0.2">
      <c r="D127" s="1" t="s">
        <v>627</v>
      </c>
      <c r="E127" s="1"/>
      <c r="G127" s="17" t="s">
        <v>22</v>
      </c>
      <c r="H127" s="18" t="s">
        <v>22</v>
      </c>
      <c r="I127" s="18" t="s">
        <v>22</v>
      </c>
      <c r="J127" s="18" t="s">
        <v>22</v>
      </c>
      <c r="K127" s="18" t="s">
        <v>22</v>
      </c>
      <c r="L127" s="18" t="s">
        <v>22</v>
      </c>
    </row>
    <row r="128" spans="2:12" x14ac:dyDescent="0.2">
      <c r="D128" s="1" t="s">
        <v>628</v>
      </c>
      <c r="E128" s="1"/>
      <c r="G128" s="15">
        <v>858.82500000000005</v>
      </c>
      <c r="H128" s="16">
        <v>758.48900000000003</v>
      </c>
      <c r="I128" s="16">
        <v>621.87699999999995</v>
      </c>
      <c r="J128" s="16">
        <v>646.31299999999999</v>
      </c>
      <c r="K128" s="16">
        <v>628.26800000000003</v>
      </c>
      <c r="L128" s="16">
        <v>566.17200000000003</v>
      </c>
    </row>
    <row r="129" spans="2:12" x14ac:dyDescent="0.2">
      <c r="D129" s="1" t="s">
        <v>629</v>
      </c>
      <c r="E129" s="1"/>
      <c r="G129" s="15"/>
      <c r="H129" s="16"/>
      <c r="I129" s="16"/>
      <c r="J129" s="16"/>
      <c r="K129" s="16"/>
      <c r="L129" s="16"/>
    </row>
    <row r="130" spans="2:12" x14ac:dyDescent="0.2">
      <c r="C130" s="1" t="s">
        <v>173</v>
      </c>
      <c r="G130" s="15">
        <v>5775.9970000000003</v>
      </c>
      <c r="H130" s="16">
        <v>5096.402</v>
      </c>
      <c r="I130" s="16">
        <v>5753.5290000000005</v>
      </c>
      <c r="J130" s="16">
        <v>2040.154</v>
      </c>
      <c r="K130" s="16">
        <v>2895.752</v>
      </c>
      <c r="L130" s="16">
        <v>5132.7089999999998</v>
      </c>
    </row>
    <row r="131" spans="2:12" x14ac:dyDescent="0.2">
      <c r="C131" s="1" t="s">
        <v>630</v>
      </c>
      <c r="G131" s="15">
        <v>36.972999999999999</v>
      </c>
      <c r="H131" s="16">
        <v>42.212000000000003</v>
      </c>
      <c r="I131" s="16">
        <v>46.125999999999998</v>
      </c>
      <c r="J131" s="16">
        <v>111.42700000000001</v>
      </c>
      <c r="K131" s="16">
        <v>3.4319999999999999</v>
      </c>
      <c r="L131" s="18" t="s">
        <v>22</v>
      </c>
    </row>
    <row r="132" spans="2:12" x14ac:dyDescent="0.2">
      <c r="C132" s="1" t="s">
        <v>156</v>
      </c>
      <c r="G132" s="15">
        <v>64926.421000000002</v>
      </c>
      <c r="H132" s="16">
        <v>71571.596999999994</v>
      </c>
      <c r="I132" s="16">
        <v>48072.970999999998</v>
      </c>
      <c r="J132" s="16">
        <v>49460.322999999997</v>
      </c>
      <c r="K132" s="16">
        <v>55070.603999999999</v>
      </c>
      <c r="L132" s="16">
        <v>62363.790999999997</v>
      </c>
    </row>
    <row r="133" spans="2:12" x14ac:dyDescent="0.2">
      <c r="C133" s="1" t="s">
        <v>175</v>
      </c>
      <c r="G133" s="15">
        <v>17303.761999999999</v>
      </c>
      <c r="H133" s="16">
        <v>21033.822</v>
      </c>
      <c r="I133" s="16">
        <v>24666.784</v>
      </c>
      <c r="J133" s="16">
        <v>24507.172999999999</v>
      </c>
      <c r="K133" s="16">
        <v>19524.86</v>
      </c>
      <c r="L133" s="16">
        <v>2829.6689999999999</v>
      </c>
    </row>
    <row r="134" spans="2:12" x14ac:dyDescent="0.2">
      <c r="C134" s="1" t="s">
        <v>631</v>
      </c>
      <c r="G134" s="15">
        <v>1442.5409999999999</v>
      </c>
      <c r="H134" s="16">
        <v>1111.3489999999999</v>
      </c>
      <c r="I134" s="16">
        <v>4655.9449999999997</v>
      </c>
      <c r="J134" s="16">
        <v>546.04200000000003</v>
      </c>
      <c r="K134" s="16">
        <v>706.73400000000004</v>
      </c>
      <c r="L134" s="16">
        <v>2609.1129999999998</v>
      </c>
    </row>
    <row r="135" spans="2:12" x14ac:dyDescent="0.2">
      <c r="G135" s="9"/>
    </row>
    <row r="136" spans="2:12" x14ac:dyDescent="0.2">
      <c r="C136" s="1" t="s">
        <v>632</v>
      </c>
      <c r="G136" s="15">
        <v>29603.013999999999</v>
      </c>
      <c r="H136" s="16">
        <v>36992.038999999997</v>
      </c>
      <c r="I136" s="16">
        <v>38250.125</v>
      </c>
      <c r="J136" s="16">
        <v>39922.529000000002</v>
      </c>
      <c r="K136" s="16">
        <v>37797.464</v>
      </c>
      <c r="L136" s="16">
        <v>40313.785000000003</v>
      </c>
    </row>
    <row r="137" spans="2:12" x14ac:dyDescent="0.2">
      <c r="C137" s="1" t="s">
        <v>177</v>
      </c>
      <c r="G137" s="15">
        <v>5133.3270000000002</v>
      </c>
      <c r="H137" s="16">
        <v>10728.922</v>
      </c>
      <c r="I137" s="16">
        <v>5279.848</v>
      </c>
      <c r="J137" s="16">
        <v>4567.5829999999996</v>
      </c>
      <c r="K137" s="16">
        <v>5669.1989999999996</v>
      </c>
      <c r="L137" s="16">
        <v>5565.6580000000004</v>
      </c>
    </row>
    <row r="138" spans="2:12" x14ac:dyDescent="0.2">
      <c r="C138" s="1" t="s">
        <v>633</v>
      </c>
      <c r="G138" s="17" t="s">
        <v>22</v>
      </c>
      <c r="H138" s="18" t="s">
        <v>22</v>
      </c>
      <c r="I138" s="18" t="s">
        <v>22</v>
      </c>
      <c r="J138" s="18" t="s">
        <v>22</v>
      </c>
      <c r="K138" s="18" t="s">
        <v>22</v>
      </c>
      <c r="L138" s="18" t="s">
        <v>22</v>
      </c>
    </row>
    <row r="139" spans="2:12" ht="18" thickBot="1" x14ac:dyDescent="0.25">
      <c r="B139" s="3"/>
      <c r="C139" s="3"/>
      <c r="D139" s="3"/>
      <c r="E139" s="3"/>
      <c r="F139" s="3"/>
      <c r="G139" s="19"/>
      <c r="H139" s="3"/>
      <c r="I139" s="3"/>
      <c r="J139" s="3"/>
      <c r="K139" s="3"/>
      <c r="L139" s="3"/>
    </row>
    <row r="140" spans="2:12" x14ac:dyDescent="0.2">
      <c r="F140" s="1" t="s">
        <v>605</v>
      </c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5"/>
  <sheetViews>
    <sheetView showGridLines="0" zoomScale="75" workbookViewId="0">
      <selection activeCell="P25" sqref="P25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15.875" style="2"/>
    <col min="5" max="5" width="4" style="2" customWidth="1"/>
    <col min="6" max="6" width="15.875" style="2"/>
    <col min="7" max="12" width="14.625" style="2" customWidth="1"/>
    <col min="13" max="256" width="15.875" style="2"/>
    <col min="257" max="257" width="13.375" style="2" customWidth="1"/>
    <col min="258" max="259" width="5.875" style="2" customWidth="1"/>
    <col min="260" max="260" width="15.875" style="2"/>
    <col min="261" max="261" width="4" style="2" customWidth="1"/>
    <col min="262" max="262" width="15.875" style="2"/>
    <col min="263" max="268" width="14.625" style="2" customWidth="1"/>
    <col min="269" max="512" width="15.875" style="2"/>
    <col min="513" max="513" width="13.375" style="2" customWidth="1"/>
    <col min="514" max="515" width="5.875" style="2" customWidth="1"/>
    <col min="516" max="516" width="15.875" style="2"/>
    <col min="517" max="517" width="4" style="2" customWidth="1"/>
    <col min="518" max="518" width="15.875" style="2"/>
    <col min="519" max="524" width="14.625" style="2" customWidth="1"/>
    <col min="525" max="768" width="15.875" style="2"/>
    <col min="769" max="769" width="13.375" style="2" customWidth="1"/>
    <col min="770" max="771" width="5.875" style="2" customWidth="1"/>
    <col min="772" max="772" width="15.875" style="2"/>
    <col min="773" max="773" width="4" style="2" customWidth="1"/>
    <col min="774" max="774" width="15.875" style="2"/>
    <col min="775" max="780" width="14.625" style="2" customWidth="1"/>
    <col min="781" max="1024" width="15.875" style="2"/>
    <col min="1025" max="1025" width="13.375" style="2" customWidth="1"/>
    <col min="1026" max="1027" width="5.875" style="2" customWidth="1"/>
    <col min="1028" max="1028" width="15.875" style="2"/>
    <col min="1029" max="1029" width="4" style="2" customWidth="1"/>
    <col min="1030" max="1030" width="15.875" style="2"/>
    <col min="1031" max="1036" width="14.625" style="2" customWidth="1"/>
    <col min="1037" max="1280" width="15.875" style="2"/>
    <col min="1281" max="1281" width="13.375" style="2" customWidth="1"/>
    <col min="1282" max="1283" width="5.875" style="2" customWidth="1"/>
    <col min="1284" max="1284" width="15.875" style="2"/>
    <col min="1285" max="1285" width="4" style="2" customWidth="1"/>
    <col min="1286" max="1286" width="15.875" style="2"/>
    <col min="1287" max="1292" width="14.625" style="2" customWidth="1"/>
    <col min="1293" max="1536" width="15.875" style="2"/>
    <col min="1537" max="1537" width="13.375" style="2" customWidth="1"/>
    <col min="1538" max="1539" width="5.875" style="2" customWidth="1"/>
    <col min="1540" max="1540" width="15.875" style="2"/>
    <col min="1541" max="1541" width="4" style="2" customWidth="1"/>
    <col min="1542" max="1542" width="15.875" style="2"/>
    <col min="1543" max="1548" width="14.625" style="2" customWidth="1"/>
    <col min="1549" max="1792" width="15.875" style="2"/>
    <col min="1793" max="1793" width="13.375" style="2" customWidth="1"/>
    <col min="1794" max="1795" width="5.875" style="2" customWidth="1"/>
    <col min="1796" max="1796" width="15.875" style="2"/>
    <col min="1797" max="1797" width="4" style="2" customWidth="1"/>
    <col min="1798" max="1798" width="15.875" style="2"/>
    <col min="1799" max="1804" width="14.625" style="2" customWidth="1"/>
    <col min="1805" max="2048" width="15.875" style="2"/>
    <col min="2049" max="2049" width="13.375" style="2" customWidth="1"/>
    <col min="2050" max="2051" width="5.875" style="2" customWidth="1"/>
    <col min="2052" max="2052" width="15.875" style="2"/>
    <col min="2053" max="2053" width="4" style="2" customWidth="1"/>
    <col min="2054" max="2054" width="15.875" style="2"/>
    <col min="2055" max="2060" width="14.625" style="2" customWidth="1"/>
    <col min="2061" max="2304" width="15.875" style="2"/>
    <col min="2305" max="2305" width="13.375" style="2" customWidth="1"/>
    <col min="2306" max="2307" width="5.875" style="2" customWidth="1"/>
    <col min="2308" max="2308" width="15.875" style="2"/>
    <col min="2309" max="2309" width="4" style="2" customWidth="1"/>
    <col min="2310" max="2310" width="15.875" style="2"/>
    <col min="2311" max="2316" width="14.625" style="2" customWidth="1"/>
    <col min="2317" max="2560" width="15.875" style="2"/>
    <col min="2561" max="2561" width="13.375" style="2" customWidth="1"/>
    <col min="2562" max="2563" width="5.875" style="2" customWidth="1"/>
    <col min="2564" max="2564" width="15.875" style="2"/>
    <col min="2565" max="2565" width="4" style="2" customWidth="1"/>
    <col min="2566" max="2566" width="15.875" style="2"/>
    <col min="2567" max="2572" width="14.625" style="2" customWidth="1"/>
    <col min="2573" max="2816" width="15.875" style="2"/>
    <col min="2817" max="2817" width="13.375" style="2" customWidth="1"/>
    <col min="2818" max="2819" width="5.875" style="2" customWidth="1"/>
    <col min="2820" max="2820" width="15.875" style="2"/>
    <col min="2821" max="2821" width="4" style="2" customWidth="1"/>
    <col min="2822" max="2822" width="15.875" style="2"/>
    <col min="2823" max="2828" width="14.625" style="2" customWidth="1"/>
    <col min="2829" max="3072" width="15.875" style="2"/>
    <col min="3073" max="3073" width="13.375" style="2" customWidth="1"/>
    <col min="3074" max="3075" width="5.875" style="2" customWidth="1"/>
    <col min="3076" max="3076" width="15.875" style="2"/>
    <col min="3077" max="3077" width="4" style="2" customWidth="1"/>
    <col min="3078" max="3078" width="15.875" style="2"/>
    <col min="3079" max="3084" width="14.625" style="2" customWidth="1"/>
    <col min="3085" max="3328" width="15.875" style="2"/>
    <col min="3329" max="3329" width="13.375" style="2" customWidth="1"/>
    <col min="3330" max="3331" width="5.875" style="2" customWidth="1"/>
    <col min="3332" max="3332" width="15.875" style="2"/>
    <col min="3333" max="3333" width="4" style="2" customWidth="1"/>
    <col min="3334" max="3334" width="15.875" style="2"/>
    <col min="3335" max="3340" width="14.625" style="2" customWidth="1"/>
    <col min="3341" max="3584" width="15.875" style="2"/>
    <col min="3585" max="3585" width="13.375" style="2" customWidth="1"/>
    <col min="3586" max="3587" width="5.875" style="2" customWidth="1"/>
    <col min="3588" max="3588" width="15.875" style="2"/>
    <col min="3589" max="3589" width="4" style="2" customWidth="1"/>
    <col min="3590" max="3590" width="15.875" style="2"/>
    <col min="3591" max="3596" width="14.625" style="2" customWidth="1"/>
    <col min="3597" max="3840" width="15.875" style="2"/>
    <col min="3841" max="3841" width="13.375" style="2" customWidth="1"/>
    <col min="3842" max="3843" width="5.875" style="2" customWidth="1"/>
    <col min="3844" max="3844" width="15.875" style="2"/>
    <col min="3845" max="3845" width="4" style="2" customWidth="1"/>
    <col min="3846" max="3846" width="15.875" style="2"/>
    <col min="3847" max="3852" width="14.625" style="2" customWidth="1"/>
    <col min="3853" max="4096" width="15.875" style="2"/>
    <col min="4097" max="4097" width="13.375" style="2" customWidth="1"/>
    <col min="4098" max="4099" width="5.875" style="2" customWidth="1"/>
    <col min="4100" max="4100" width="15.875" style="2"/>
    <col min="4101" max="4101" width="4" style="2" customWidth="1"/>
    <col min="4102" max="4102" width="15.875" style="2"/>
    <col min="4103" max="4108" width="14.625" style="2" customWidth="1"/>
    <col min="4109" max="4352" width="15.875" style="2"/>
    <col min="4353" max="4353" width="13.375" style="2" customWidth="1"/>
    <col min="4354" max="4355" width="5.875" style="2" customWidth="1"/>
    <col min="4356" max="4356" width="15.875" style="2"/>
    <col min="4357" max="4357" width="4" style="2" customWidth="1"/>
    <col min="4358" max="4358" width="15.875" style="2"/>
    <col min="4359" max="4364" width="14.625" style="2" customWidth="1"/>
    <col min="4365" max="4608" width="15.875" style="2"/>
    <col min="4609" max="4609" width="13.375" style="2" customWidth="1"/>
    <col min="4610" max="4611" width="5.875" style="2" customWidth="1"/>
    <col min="4612" max="4612" width="15.875" style="2"/>
    <col min="4613" max="4613" width="4" style="2" customWidth="1"/>
    <col min="4614" max="4614" width="15.875" style="2"/>
    <col min="4615" max="4620" width="14.625" style="2" customWidth="1"/>
    <col min="4621" max="4864" width="15.875" style="2"/>
    <col min="4865" max="4865" width="13.375" style="2" customWidth="1"/>
    <col min="4866" max="4867" width="5.875" style="2" customWidth="1"/>
    <col min="4868" max="4868" width="15.875" style="2"/>
    <col min="4869" max="4869" width="4" style="2" customWidth="1"/>
    <col min="4870" max="4870" width="15.875" style="2"/>
    <col min="4871" max="4876" width="14.625" style="2" customWidth="1"/>
    <col min="4877" max="5120" width="15.875" style="2"/>
    <col min="5121" max="5121" width="13.375" style="2" customWidth="1"/>
    <col min="5122" max="5123" width="5.875" style="2" customWidth="1"/>
    <col min="5124" max="5124" width="15.875" style="2"/>
    <col min="5125" max="5125" width="4" style="2" customWidth="1"/>
    <col min="5126" max="5126" width="15.875" style="2"/>
    <col min="5127" max="5132" width="14.625" style="2" customWidth="1"/>
    <col min="5133" max="5376" width="15.875" style="2"/>
    <col min="5377" max="5377" width="13.375" style="2" customWidth="1"/>
    <col min="5378" max="5379" width="5.875" style="2" customWidth="1"/>
    <col min="5380" max="5380" width="15.875" style="2"/>
    <col min="5381" max="5381" width="4" style="2" customWidth="1"/>
    <col min="5382" max="5382" width="15.875" style="2"/>
    <col min="5383" max="5388" width="14.625" style="2" customWidth="1"/>
    <col min="5389" max="5632" width="15.875" style="2"/>
    <col min="5633" max="5633" width="13.375" style="2" customWidth="1"/>
    <col min="5634" max="5635" width="5.875" style="2" customWidth="1"/>
    <col min="5636" max="5636" width="15.875" style="2"/>
    <col min="5637" max="5637" width="4" style="2" customWidth="1"/>
    <col min="5638" max="5638" width="15.875" style="2"/>
    <col min="5639" max="5644" width="14.625" style="2" customWidth="1"/>
    <col min="5645" max="5888" width="15.875" style="2"/>
    <col min="5889" max="5889" width="13.375" style="2" customWidth="1"/>
    <col min="5890" max="5891" width="5.875" style="2" customWidth="1"/>
    <col min="5892" max="5892" width="15.875" style="2"/>
    <col min="5893" max="5893" width="4" style="2" customWidth="1"/>
    <col min="5894" max="5894" width="15.875" style="2"/>
    <col min="5895" max="5900" width="14.625" style="2" customWidth="1"/>
    <col min="5901" max="6144" width="15.875" style="2"/>
    <col min="6145" max="6145" width="13.375" style="2" customWidth="1"/>
    <col min="6146" max="6147" width="5.875" style="2" customWidth="1"/>
    <col min="6148" max="6148" width="15.875" style="2"/>
    <col min="6149" max="6149" width="4" style="2" customWidth="1"/>
    <col min="6150" max="6150" width="15.875" style="2"/>
    <col min="6151" max="6156" width="14.625" style="2" customWidth="1"/>
    <col min="6157" max="6400" width="15.875" style="2"/>
    <col min="6401" max="6401" width="13.375" style="2" customWidth="1"/>
    <col min="6402" max="6403" width="5.875" style="2" customWidth="1"/>
    <col min="6404" max="6404" width="15.875" style="2"/>
    <col min="6405" max="6405" width="4" style="2" customWidth="1"/>
    <col min="6406" max="6406" width="15.875" style="2"/>
    <col min="6407" max="6412" width="14.625" style="2" customWidth="1"/>
    <col min="6413" max="6656" width="15.875" style="2"/>
    <col min="6657" max="6657" width="13.375" style="2" customWidth="1"/>
    <col min="6658" max="6659" width="5.875" style="2" customWidth="1"/>
    <col min="6660" max="6660" width="15.875" style="2"/>
    <col min="6661" max="6661" width="4" style="2" customWidth="1"/>
    <col min="6662" max="6662" width="15.875" style="2"/>
    <col min="6663" max="6668" width="14.625" style="2" customWidth="1"/>
    <col min="6669" max="6912" width="15.875" style="2"/>
    <col min="6913" max="6913" width="13.375" style="2" customWidth="1"/>
    <col min="6914" max="6915" width="5.875" style="2" customWidth="1"/>
    <col min="6916" max="6916" width="15.875" style="2"/>
    <col min="6917" max="6917" width="4" style="2" customWidth="1"/>
    <col min="6918" max="6918" width="15.875" style="2"/>
    <col min="6919" max="6924" width="14.625" style="2" customWidth="1"/>
    <col min="6925" max="7168" width="15.875" style="2"/>
    <col min="7169" max="7169" width="13.375" style="2" customWidth="1"/>
    <col min="7170" max="7171" width="5.875" style="2" customWidth="1"/>
    <col min="7172" max="7172" width="15.875" style="2"/>
    <col min="7173" max="7173" width="4" style="2" customWidth="1"/>
    <col min="7174" max="7174" width="15.875" style="2"/>
    <col min="7175" max="7180" width="14.625" style="2" customWidth="1"/>
    <col min="7181" max="7424" width="15.875" style="2"/>
    <col min="7425" max="7425" width="13.375" style="2" customWidth="1"/>
    <col min="7426" max="7427" width="5.875" style="2" customWidth="1"/>
    <col min="7428" max="7428" width="15.875" style="2"/>
    <col min="7429" max="7429" width="4" style="2" customWidth="1"/>
    <col min="7430" max="7430" width="15.875" style="2"/>
    <col min="7431" max="7436" width="14.625" style="2" customWidth="1"/>
    <col min="7437" max="7680" width="15.875" style="2"/>
    <col min="7681" max="7681" width="13.375" style="2" customWidth="1"/>
    <col min="7682" max="7683" width="5.875" style="2" customWidth="1"/>
    <col min="7684" max="7684" width="15.875" style="2"/>
    <col min="7685" max="7685" width="4" style="2" customWidth="1"/>
    <col min="7686" max="7686" width="15.875" style="2"/>
    <col min="7687" max="7692" width="14.625" style="2" customWidth="1"/>
    <col min="7693" max="7936" width="15.875" style="2"/>
    <col min="7937" max="7937" width="13.375" style="2" customWidth="1"/>
    <col min="7938" max="7939" width="5.875" style="2" customWidth="1"/>
    <col min="7940" max="7940" width="15.875" style="2"/>
    <col min="7941" max="7941" width="4" style="2" customWidth="1"/>
    <col min="7942" max="7942" width="15.875" style="2"/>
    <col min="7943" max="7948" width="14.625" style="2" customWidth="1"/>
    <col min="7949" max="8192" width="15.875" style="2"/>
    <col min="8193" max="8193" width="13.375" style="2" customWidth="1"/>
    <col min="8194" max="8195" width="5.875" style="2" customWidth="1"/>
    <col min="8196" max="8196" width="15.875" style="2"/>
    <col min="8197" max="8197" width="4" style="2" customWidth="1"/>
    <col min="8198" max="8198" width="15.875" style="2"/>
    <col min="8199" max="8204" width="14.625" style="2" customWidth="1"/>
    <col min="8205" max="8448" width="15.875" style="2"/>
    <col min="8449" max="8449" width="13.375" style="2" customWidth="1"/>
    <col min="8450" max="8451" width="5.875" style="2" customWidth="1"/>
    <col min="8452" max="8452" width="15.875" style="2"/>
    <col min="8453" max="8453" width="4" style="2" customWidth="1"/>
    <col min="8454" max="8454" width="15.875" style="2"/>
    <col min="8455" max="8460" width="14.625" style="2" customWidth="1"/>
    <col min="8461" max="8704" width="15.875" style="2"/>
    <col min="8705" max="8705" width="13.375" style="2" customWidth="1"/>
    <col min="8706" max="8707" width="5.875" style="2" customWidth="1"/>
    <col min="8708" max="8708" width="15.875" style="2"/>
    <col min="8709" max="8709" width="4" style="2" customWidth="1"/>
    <col min="8710" max="8710" width="15.875" style="2"/>
    <col min="8711" max="8716" width="14.625" style="2" customWidth="1"/>
    <col min="8717" max="8960" width="15.875" style="2"/>
    <col min="8961" max="8961" width="13.375" style="2" customWidth="1"/>
    <col min="8962" max="8963" width="5.875" style="2" customWidth="1"/>
    <col min="8964" max="8964" width="15.875" style="2"/>
    <col min="8965" max="8965" width="4" style="2" customWidth="1"/>
    <col min="8966" max="8966" width="15.875" style="2"/>
    <col min="8967" max="8972" width="14.625" style="2" customWidth="1"/>
    <col min="8973" max="9216" width="15.875" style="2"/>
    <col min="9217" max="9217" width="13.375" style="2" customWidth="1"/>
    <col min="9218" max="9219" width="5.875" style="2" customWidth="1"/>
    <col min="9220" max="9220" width="15.875" style="2"/>
    <col min="9221" max="9221" width="4" style="2" customWidth="1"/>
    <col min="9222" max="9222" width="15.875" style="2"/>
    <col min="9223" max="9228" width="14.625" style="2" customWidth="1"/>
    <col min="9229" max="9472" width="15.875" style="2"/>
    <col min="9473" max="9473" width="13.375" style="2" customWidth="1"/>
    <col min="9474" max="9475" width="5.875" style="2" customWidth="1"/>
    <col min="9476" max="9476" width="15.875" style="2"/>
    <col min="9477" max="9477" width="4" style="2" customWidth="1"/>
    <col min="9478" max="9478" width="15.875" style="2"/>
    <col min="9479" max="9484" width="14.625" style="2" customWidth="1"/>
    <col min="9485" max="9728" width="15.875" style="2"/>
    <col min="9729" max="9729" width="13.375" style="2" customWidth="1"/>
    <col min="9730" max="9731" width="5.875" style="2" customWidth="1"/>
    <col min="9732" max="9732" width="15.875" style="2"/>
    <col min="9733" max="9733" width="4" style="2" customWidth="1"/>
    <col min="9734" max="9734" width="15.875" style="2"/>
    <col min="9735" max="9740" width="14.625" style="2" customWidth="1"/>
    <col min="9741" max="9984" width="15.875" style="2"/>
    <col min="9985" max="9985" width="13.375" style="2" customWidth="1"/>
    <col min="9986" max="9987" width="5.875" style="2" customWidth="1"/>
    <col min="9988" max="9988" width="15.875" style="2"/>
    <col min="9989" max="9989" width="4" style="2" customWidth="1"/>
    <col min="9990" max="9990" width="15.875" style="2"/>
    <col min="9991" max="9996" width="14.625" style="2" customWidth="1"/>
    <col min="9997" max="10240" width="15.875" style="2"/>
    <col min="10241" max="10241" width="13.375" style="2" customWidth="1"/>
    <col min="10242" max="10243" width="5.875" style="2" customWidth="1"/>
    <col min="10244" max="10244" width="15.875" style="2"/>
    <col min="10245" max="10245" width="4" style="2" customWidth="1"/>
    <col min="10246" max="10246" width="15.875" style="2"/>
    <col min="10247" max="10252" width="14.625" style="2" customWidth="1"/>
    <col min="10253" max="10496" width="15.875" style="2"/>
    <col min="10497" max="10497" width="13.375" style="2" customWidth="1"/>
    <col min="10498" max="10499" width="5.875" style="2" customWidth="1"/>
    <col min="10500" max="10500" width="15.875" style="2"/>
    <col min="10501" max="10501" width="4" style="2" customWidth="1"/>
    <col min="10502" max="10502" width="15.875" style="2"/>
    <col min="10503" max="10508" width="14.625" style="2" customWidth="1"/>
    <col min="10509" max="10752" width="15.875" style="2"/>
    <col min="10753" max="10753" width="13.375" style="2" customWidth="1"/>
    <col min="10754" max="10755" width="5.875" style="2" customWidth="1"/>
    <col min="10756" max="10756" width="15.875" style="2"/>
    <col min="10757" max="10757" width="4" style="2" customWidth="1"/>
    <col min="10758" max="10758" width="15.875" style="2"/>
    <col min="10759" max="10764" width="14.625" style="2" customWidth="1"/>
    <col min="10765" max="11008" width="15.875" style="2"/>
    <col min="11009" max="11009" width="13.375" style="2" customWidth="1"/>
    <col min="11010" max="11011" width="5.875" style="2" customWidth="1"/>
    <col min="11012" max="11012" width="15.875" style="2"/>
    <col min="11013" max="11013" width="4" style="2" customWidth="1"/>
    <col min="11014" max="11014" width="15.875" style="2"/>
    <col min="11015" max="11020" width="14.625" style="2" customWidth="1"/>
    <col min="11021" max="11264" width="15.875" style="2"/>
    <col min="11265" max="11265" width="13.375" style="2" customWidth="1"/>
    <col min="11266" max="11267" width="5.875" style="2" customWidth="1"/>
    <col min="11268" max="11268" width="15.875" style="2"/>
    <col min="11269" max="11269" width="4" style="2" customWidth="1"/>
    <col min="11270" max="11270" width="15.875" style="2"/>
    <col min="11271" max="11276" width="14.625" style="2" customWidth="1"/>
    <col min="11277" max="11520" width="15.875" style="2"/>
    <col min="11521" max="11521" width="13.375" style="2" customWidth="1"/>
    <col min="11522" max="11523" width="5.875" style="2" customWidth="1"/>
    <col min="11524" max="11524" width="15.875" style="2"/>
    <col min="11525" max="11525" width="4" style="2" customWidth="1"/>
    <col min="11526" max="11526" width="15.875" style="2"/>
    <col min="11527" max="11532" width="14.625" style="2" customWidth="1"/>
    <col min="11533" max="11776" width="15.875" style="2"/>
    <col min="11777" max="11777" width="13.375" style="2" customWidth="1"/>
    <col min="11778" max="11779" width="5.875" style="2" customWidth="1"/>
    <col min="11780" max="11780" width="15.875" style="2"/>
    <col min="11781" max="11781" width="4" style="2" customWidth="1"/>
    <col min="11782" max="11782" width="15.875" style="2"/>
    <col min="11783" max="11788" width="14.625" style="2" customWidth="1"/>
    <col min="11789" max="12032" width="15.875" style="2"/>
    <col min="12033" max="12033" width="13.375" style="2" customWidth="1"/>
    <col min="12034" max="12035" width="5.875" style="2" customWidth="1"/>
    <col min="12036" max="12036" width="15.875" style="2"/>
    <col min="12037" max="12037" width="4" style="2" customWidth="1"/>
    <col min="12038" max="12038" width="15.875" style="2"/>
    <col min="12039" max="12044" width="14.625" style="2" customWidth="1"/>
    <col min="12045" max="12288" width="15.875" style="2"/>
    <col min="12289" max="12289" width="13.375" style="2" customWidth="1"/>
    <col min="12290" max="12291" width="5.875" style="2" customWidth="1"/>
    <col min="12292" max="12292" width="15.875" style="2"/>
    <col min="12293" max="12293" width="4" style="2" customWidth="1"/>
    <col min="12294" max="12294" width="15.875" style="2"/>
    <col min="12295" max="12300" width="14.625" style="2" customWidth="1"/>
    <col min="12301" max="12544" width="15.875" style="2"/>
    <col min="12545" max="12545" width="13.375" style="2" customWidth="1"/>
    <col min="12546" max="12547" width="5.875" style="2" customWidth="1"/>
    <col min="12548" max="12548" width="15.875" style="2"/>
    <col min="12549" max="12549" width="4" style="2" customWidth="1"/>
    <col min="12550" max="12550" width="15.875" style="2"/>
    <col min="12551" max="12556" width="14.625" style="2" customWidth="1"/>
    <col min="12557" max="12800" width="15.875" style="2"/>
    <col min="12801" max="12801" width="13.375" style="2" customWidth="1"/>
    <col min="12802" max="12803" width="5.875" style="2" customWidth="1"/>
    <col min="12804" max="12804" width="15.875" style="2"/>
    <col min="12805" max="12805" width="4" style="2" customWidth="1"/>
    <col min="12806" max="12806" width="15.875" style="2"/>
    <col min="12807" max="12812" width="14.625" style="2" customWidth="1"/>
    <col min="12813" max="13056" width="15.875" style="2"/>
    <col min="13057" max="13057" width="13.375" style="2" customWidth="1"/>
    <col min="13058" max="13059" width="5.875" style="2" customWidth="1"/>
    <col min="13060" max="13060" width="15.875" style="2"/>
    <col min="13061" max="13061" width="4" style="2" customWidth="1"/>
    <col min="13062" max="13062" width="15.875" style="2"/>
    <col min="13063" max="13068" width="14.625" style="2" customWidth="1"/>
    <col min="13069" max="13312" width="15.875" style="2"/>
    <col min="13313" max="13313" width="13.375" style="2" customWidth="1"/>
    <col min="13314" max="13315" width="5.875" style="2" customWidth="1"/>
    <col min="13316" max="13316" width="15.875" style="2"/>
    <col min="13317" max="13317" width="4" style="2" customWidth="1"/>
    <col min="13318" max="13318" width="15.875" style="2"/>
    <col min="13319" max="13324" width="14.625" style="2" customWidth="1"/>
    <col min="13325" max="13568" width="15.875" style="2"/>
    <col min="13569" max="13569" width="13.375" style="2" customWidth="1"/>
    <col min="13570" max="13571" width="5.875" style="2" customWidth="1"/>
    <col min="13572" max="13572" width="15.875" style="2"/>
    <col min="13573" max="13573" width="4" style="2" customWidth="1"/>
    <col min="13574" max="13574" width="15.875" style="2"/>
    <col min="13575" max="13580" width="14.625" style="2" customWidth="1"/>
    <col min="13581" max="13824" width="15.875" style="2"/>
    <col min="13825" max="13825" width="13.375" style="2" customWidth="1"/>
    <col min="13826" max="13827" width="5.875" style="2" customWidth="1"/>
    <col min="13828" max="13828" width="15.875" style="2"/>
    <col min="13829" max="13829" width="4" style="2" customWidth="1"/>
    <col min="13830" max="13830" width="15.875" style="2"/>
    <col min="13831" max="13836" width="14.625" style="2" customWidth="1"/>
    <col min="13837" max="14080" width="15.875" style="2"/>
    <col min="14081" max="14081" width="13.375" style="2" customWidth="1"/>
    <col min="14082" max="14083" width="5.875" style="2" customWidth="1"/>
    <col min="14084" max="14084" width="15.875" style="2"/>
    <col min="14085" max="14085" width="4" style="2" customWidth="1"/>
    <col min="14086" max="14086" width="15.875" style="2"/>
    <col min="14087" max="14092" width="14.625" style="2" customWidth="1"/>
    <col min="14093" max="14336" width="15.875" style="2"/>
    <col min="14337" max="14337" width="13.375" style="2" customWidth="1"/>
    <col min="14338" max="14339" width="5.875" style="2" customWidth="1"/>
    <col min="14340" max="14340" width="15.875" style="2"/>
    <col min="14341" max="14341" width="4" style="2" customWidth="1"/>
    <col min="14342" max="14342" width="15.875" style="2"/>
    <col min="14343" max="14348" width="14.625" style="2" customWidth="1"/>
    <col min="14349" max="14592" width="15.875" style="2"/>
    <col min="14593" max="14593" width="13.375" style="2" customWidth="1"/>
    <col min="14594" max="14595" width="5.875" style="2" customWidth="1"/>
    <col min="14596" max="14596" width="15.875" style="2"/>
    <col min="14597" max="14597" width="4" style="2" customWidth="1"/>
    <col min="14598" max="14598" width="15.875" style="2"/>
    <col min="14599" max="14604" width="14.625" style="2" customWidth="1"/>
    <col min="14605" max="14848" width="15.875" style="2"/>
    <col min="14849" max="14849" width="13.375" style="2" customWidth="1"/>
    <col min="14850" max="14851" width="5.875" style="2" customWidth="1"/>
    <col min="14852" max="14852" width="15.875" style="2"/>
    <col min="14853" max="14853" width="4" style="2" customWidth="1"/>
    <col min="14854" max="14854" width="15.875" style="2"/>
    <col min="14855" max="14860" width="14.625" style="2" customWidth="1"/>
    <col min="14861" max="15104" width="15.875" style="2"/>
    <col min="15105" max="15105" width="13.375" style="2" customWidth="1"/>
    <col min="15106" max="15107" width="5.875" style="2" customWidth="1"/>
    <col min="15108" max="15108" width="15.875" style="2"/>
    <col min="15109" max="15109" width="4" style="2" customWidth="1"/>
    <col min="15110" max="15110" width="15.875" style="2"/>
    <col min="15111" max="15116" width="14.625" style="2" customWidth="1"/>
    <col min="15117" max="15360" width="15.875" style="2"/>
    <col min="15361" max="15361" width="13.375" style="2" customWidth="1"/>
    <col min="15362" max="15363" width="5.875" style="2" customWidth="1"/>
    <col min="15364" max="15364" width="15.875" style="2"/>
    <col min="15365" max="15365" width="4" style="2" customWidth="1"/>
    <col min="15366" max="15366" width="15.875" style="2"/>
    <col min="15367" max="15372" width="14.625" style="2" customWidth="1"/>
    <col min="15373" max="15616" width="15.875" style="2"/>
    <col min="15617" max="15617" width="13.375" style="2" customWidth="1"/>
    <col min="15618" max="15619" width="5.875" style="2" customWidth="1"/>
    <col min="15620" max="15620" width="15.875" style="2"/>
    <col min="15621" max="15621" width="4" style="2" customWidth="1"/>
    <col min="15622" max="15622" width="15.875" style="2"/>
    <col min="15623" max="15628" width="14.625" style="2" customWidth="1"/>
    <col min="15629" max="15872" width="15.875" style="2"/>
    <col min="15873" max="15873" width="13.375" style="2" customWidth="1"/>
    <col min="15874" max="15875" width="5.875" style="2" customWidth="1"/>
    <col min="15876" max="15876" width="15.875" style="2"/>
    <col min="15877" max="15877" width="4" style="2" customWidth="1"/>
    <col min="15878" max="15878" width="15.875" style="2"/>
    <col min="15879" max="15884" width="14.625" style="2" customWidth="1"/>
    <col min="15885" max="16128" width="15.875" style="2"/>
    <col min="16129" max="16129" width="13.375" style="2" customWidth="1"/>
    <col min="16130" max="16131" width="5.875" style="2" customWidth="1"/>
    <col min="16132" max="16132" width="15.875" style="2"/>
    <col min="16133" max="16133" width="4" style="2" customWidth="1"/>
    <col min="16134" max="16134" width="15.875" style="2"/>
    <col min="16135" max="16140" width="14.625" style="2" customWidth="1"/>
    <col min="16141" max="16384" width="15.875" style="2"/>
  </cols>
  <sheetData>
    <row r="1" spans="1:12" x14ac:dyDescent="0.2">
      <c r="A1" s="1"/>
    </row>
    <row r="6" spans="1:12" ht="18" thickBot="1" x14ac:dyDescent="0.25">
      <c r="B6" s="3"/>
      <c r="C6" s="3"/>
      <c r="D6" s="3"/>
      <c r="E6" s="3"/>
      <c r="F6" s="3"/>
      <c r="G6" s="4" t="s">
        <v>0</v>
      </c>
      <c r="H6" s="3"/>
      <c r="I6" s="3"/>
      <c r="J6" s="5"/>
      <c r="K6" s="5" t="s">
        <v>1</v>
      </c>
      <c r="L6" s="3"/>
    </row>
    <row r="7" spans="1:12" x14ac:dyDescent="0.2">
      <c r="G7" s="6" t="s">
        <v>2</v>
      </c>
      <c r="H7" s="6" t="s">
        <v>3</v>
      </c>
      <c r="I7" s="6" t="s">
        <v>4</v>
      </c>
      <c r="J7" s="6" t="s">
        <v>5</v>
      </c>
      <c r="K7" s="6" t="s">
        <v>6</v>
      </c>
      <c r="L7" s="6" t="s">
        <v>7</v>
      </c>
    </row>
    <row r="8" spans="1:12" x14ac:dyDescent="0.2">
      <c r="B8" s="7"/>
      <c r="C8" s="7"/>
      <c r="D8" s="7"/>
      <c r="E8" s="7"/>
      <c r="F8" s="7"/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</row>
    <row r="9" spans="1:12" x14ac:dyDescent="0.2">
      <c r="G9" s="9"/>
      <c r="K9" s="10"/>
    </row>
    <row r="10" spans="1:12" x14ac:dyDescent="0.2">
      <c r="B10" s="10"/>
      <c r="C10" s="11" t="s">
        <v>14</v>
      </c>
      <c r="F10" s="10"/>
      <c r="G10" s="12">
        <f t="shared" ref="G10:L10" si="0">G11+G29+G33</f>
        <v>94087.504000000001</v>
      </c>
      <c r="H10" s="10">
        <f t="shared" si="0"/>
        <v>97022.594000000012</v>
      </c>
      <c r="I10" s="10">
        <f t="shared" si="0"/>
        <v>92224.243000000017</v>
      </c>
      <c r="J10" s="10">
        <f t="shared" si="0"/>
        <v>93199.725999999995</v>
      </c>
      <c r="K10" s="10">
        <f t="shared" si="0"/>
        <v>95624.633000000002</v>
      </c>
      <c r="L10" s="10">
        <f t="shared" si="0"/>
        <v>92870.406000000003</v>
      </c>
    </row>
    <row r="11" spans="1:12" x14ac:dyDescent="0.2">
      <c r="C11" s="1" t="s">
        <v>15</v>
      </c>
      <c r="G11" s="13">
        <f t="shared" ref="G11:L11" si="1">SUM(G12:G27)</f>
        <v>83204.460000000006</v>
      </c>
      <c r="H11" s="14">
        <f t="shared" si="1"/>
        <v>83817.555000000008</v>
      </c>
      <c r="I11" s="14">
        <f t="shared" si="1"/>
        <v>78815.497000000018</v>
      </c>
      <c r="J11" s="14">
        <f t="shared" si="1"/>
        <v>79303.228999999992</v>
      </c>
      <c r="K11" s="14">
        <f t="shared" si="1"/>
        <v>82577.394</v>
      </c>
      <c r="L11" s="14">
        <f t="shared" si="1"/>
        <v>80961.038</v>
      </c>
    </row>
    <row r="12" spans="1:12" x14ac:dyDescent="0.2">
      <c r="D12" s="1" t="s">
        <v>16</v>
      </c>
      <c r="E12" s="1"/>
      <c r="G12" s="15">
        <f>238.527+18222.4</f>
        <v>18460.927</v>
      </c>
      <c r="H12" s="16">
        <f>243.341+15661.984</f>
        <v>15905.325000000001</v>
      </c>
      <c r="I12" s="16">
        <f>248.295+17075.809</f>
        <v>17324.103999999999</v>
      </c>
      <c r="J12" s="16">
        <v>17002.616000000002</v>
      </c>
      <c r="K12" s="16">
        <v>18646.932000000001</v>
      </c>
      <c r="L12" s="16">
        <v>15657.870999999999</v>
      </c>
    </row>
    <row r="13" spans="1:12" x14ac:dyDescent="0.2">
      <c r="D13" s="1" t="s">
        <v>17</v>
      </c>
      <c r="E13" s="1"/>
      <c r="G13" s="15">
        <f>718.207+4059.364</f>
        <v>4777.5709999999999</v>
      </c>
      <c r="H13" s="16">
        <f>905.34+4013.551</f>
        <v>4918.8909999999996</v>
      </c>
      <c r="I13" s="16">
        <f>991.369+3771.401</f>
        <v>4762.7699999999995</v>
      </c>
      <c r="J13" s="16">
        <v>5668.7479999999996</v>
      </c>
      <c r="K13" s="16">
        <v>5643.4219999999996</v>
      </c>
      <c r="L13" s="16">
        <v>4747.5159999999996</v>
      </c>
    </row>
    <row r="14" spans="1:12" x14ac:dyDescent="0.2">
      <c r="D14" s="1" t="s">
        <v>18</v>
      </c>
      <c r="E14" s="1"/>
      <c r="G14" s="15">
        <v>10286.031000000001</v>
      </c>
      <c r="H14" s="16">
        <v>13327.084000000001</v>
      </c>
      <c r="I14" s="16">
        <v>8669.5650000000005</v>
      </c>
      <c r="J14" s="16">
        <v>4639.01</v>
      </c>
      <c r="K14" s="16">
        <v>3895.6759999999999</v>
      </c>
      <c r="L14" s="16">
        <v>2842.0929999999998</v>
      </c>
    </row>
    <row r="15" spans="1:12" x14ac:dyDescent="0.2">
      <c r="G15" s="9"/>
    </row>
    <row r="16" spans="1:12" x14ac:dyDescent="0.2">
      <c r="D16" s="1" t="s">
        <v>19</v>
      </c>
      <c r="E16" s="1"/>
      <c r="G16" s="15">
        <v>1718.6579999999999</v>
      </c>
      <c r="H16" s="16">
        <v>1786.7180000000001</v>
      </c>
      <c r="I16" s="16">
        <v>1939.4559999999999</v>
      </c>
      <c r="J16" s="16">
        <v>1938.43</v>
      </c>
      <c r="K16" s="16">
        <v>2143.0189999999998</v>
      </c>
      <c r="L16" s="16">
        <v>2004.19</v>
      </c>
    </row>
    <row r="17" spans="3:12" x14ac:dyDescent="0.2">
      <c r="D17" s="1" t="s">
        <v>20</v>
      </c>
      <c r="E17" s="1"/>
      <c r="G17" s="15">
        <v>26383.431</v>
      </c>
      <c r="H17" s="16">
        <v>25910.032999999999</v>
      </c>
      <c r="I17" s="16">
        <v>23264.138999999999</v>
      </c>
      <c r="J17" s="16">
        <v>26821.927</v>
      </c>
      <c r="K17" s="16">
        <v>26053.800999999999</v>
      </c>
      <c r="L17" s="16">
        <v>20900.349999999999</v>
      </c>
    </row>
    <row r="18" spans="3:12" x14ac:dyDescent="0.2">
      <c r="D18" s="1" t="s">
        <v>21</v>
      </c>
      <c r="E18" s="1"/>
      <c r="G18" s="17" t="s">
        <v>22</v>
      </c>
      <c r="H18" s="18" t="s">
        <v>22</v>
      </c>
      <c r="I18" s="18" t="s">
        <v>22</v>
      </c>
      <c r="J18" s="18" t="s">
        <v>22</v>
      </c>
      <c r="K18" s="16">
        <v>2603.5100000000002</v>
      </c>
      <c r="L18" s="16">
        <v>10457.549000000001</v>
      </c>
    </row>
    <row r="19" spans="3:12" x14ac:dyDescent="0.2">
      <c r="D19" s="1" t="s">
        <v>23</v>
      </c>
      <c r="E19" s="1"/>
      <c r="G19" s="17" t="s">
        <v>22</v>
      </c>
      <c r="H19" s="18" t="s">
        <v>22</v>
      </c>
      <c r="I19" s="18" t="s">
        <v>22</v>
      </c>
      <c r="J19" s="18" t="s">
        <v>22</v>
      </c>
      <c r="K19" s="16">
        <v>1536.4090000000001</v>
      </c>
      <c r="L19" s="16">
        <v>2725.8690000000001</v>
      </c>
    </row>
    <row r="20" spans="3:12" x14ac:dyDescent="0.2">
      <c r="G20" s="9"/>
    </row>
    <row r="21" spans="3:12" x14ac:dyDescent="0.2">
      <c r="D21" s="1" t="s">
        <v>24</v>
      </c>
      <c r="E21" s="1"/>
      <c r="G21" s="15">
        <v>4454.674</v>
      </c>
      <c r="H21" s="16">
        <v>4361.8900000000003</v>
      </c>
      <c r="I21" s="16">
        <v>4711.0460000000003</v>
      </c>
      <c r="J21" s="16">
        <v>4600.9939999999997</v>
      </c>
      <c r="K21" s="16">
        <v>4189.585</v>
      </c>
      <c r="L21" s="16">
        <v>3975.84</v>
      </c>
    </row>
    <row r="22" spans="3:12" x14ac:dyDescent="0.2">
      <c r="D22" s="1" t="s">
        <v>25</v>
      </c>
      <c r="E22" s="1"/>
      <c r="G22" s="15">
        <v>3154.5619999999999</v>
      </c>
      <c r="H22" s="16">
        <v>3186.962</v>
      </c>
      <c r="I22" s="16">
        <v>3217.6790000000001</v>
      </c>
      <c r="J22" s="16">
        <v>3223.826</v>
      </c>
      <c r="K22" s="16">
        <v>2093.855</v>
      </c>
      <c r="L22" s="16">
        <v>1960.463</v>
      </c>
    </row>
    <row r="23" spans="3:12" x14ac:dyDescent="0.2">
      <c r="D23" s="1" t="s">
        <v>26</v>
      </c>
      <c r="E23" s="1"/>
      <c r="G23" s="15">
        <v>1155.8989999999999</v>
      </c>
      <c r="H23" s="16">
        <v>1108.2760000000001</v>
      </c>
      <c r="I23" s="16">
        <v>1143.9190000000001</v>
      </c>
      <c r="J23" s="16">
        <v>1124.8309999999999</v>
      </c>
      <c r="K23" s="16">
        <v>1149.6659999999999</v>
      </c>
      <c r="L23" s="16">
        <v>1067.8920000000001</v>
      </c>
    </row>
    <row r="24" spans="3:12" x14ac:dyDescent="0.2">
      <c r="D24" s="1" t="s">
        <v>27</v>
      </c>
      <c r="E24" s="1"/>
      <c r="G24" s="15">
        <v>1383.329</v>
      </c>
      <c r="H24" s="16">
        <v>1333.741</v>
      </c>
      <c r="I24" s="16">
        <v>1298.4490000000001</v>
      </c>
      <c r="J24" s="16">
        <v>1284.038</v>
      </c>
      <c r="K24" s="16">
        <v>1174.2850000000001</v>
      </c>
      <c r="L24" s="16">
        <v>953.01099999999997</v>
      </c>
    </row>
    <row r="25" spans="3:12" x14ac:dyDescent="0.2">
      <c r="D25" s="1" t="s">
        <v>28</v>
      </c>
      <c r="E25" s="1"/>
      <c r="G25" s="15">
        <v>11391.063</v>
      </c>
      <c r="H25" s="16">
        <v>11941.212</v>
      </c>
      <c r="I25" s="16">
        <v>12448.519</v>
      </c>
      <c r="J25" s="16">
        <v>12963.628000000001</v>
      </c>
      <c r="K25" s="16">
        <v>13412.460999999999</v>
      </c>
      <c r="L25" s="16">
        <v>13636.215</v>
      </c>
    </row>
    <row r="26" spans="3:12" x14ac:dyDescent="0.2">
      <c r="D26" s="1" t="s">
        <v>29</v>
      </c>
      <c r="E26" s="1"/>
      <c r="G26" s="15">
        <v>0.27800000000000002</v>
      </c>
      <c r="H26" s="16">
        <v>0.25900000000000001</v>
      </c>
      <c r="I26" s="16">
        <v>0.29699999999999999</v>
      </c>
      <c r="J26" s="16">
        <v>0.26400000000000001</v>
      </c>
      <c r="K26" s="16">
        <v>0.308</v>
      </c>
      <c r="L26" s="16">
        <v>0.28100000000000003</v>
      </c>
    </row>
    <row r="27" spans="3:12" x14ac:dyDescent="0.2">
      <c r="D27" s="1" t="s">
        <v>30</v>
      </c>
      <c r="E27" s="1"/>
      <c r="G27" s="15">
        <v>38.036999999999999</v>
      </c>
      <c r="H27" s="16">
        <v>37.164000000000001</v>
      </c>
      <c r="I27" s="16">
        <v>35.554000000000002</v>
      </c>
      <c r="J27" s="16">
        <v>34.917000000000002</v>
      </c>
      <c r="K27" s="16">
        <v>34.465000000000003</v>
      </c>
      <c r="L27" s="16">
        <v>31.898</v>
      </c>
    </row>
    <row r="28" spans="3:12" x14ac:dyDescent="0.2">
      <c r="G28" s="9"/>
    </row>
    <row r="29" spans="3:12" x14ac:dyDescent="0.2">
      <c r="C29" s="1" t="s">
        <v>31</v>
      </c>
      <c r="G29" s="13">
        <f t="shared" ref="G29:L29" si="2">G30+G31+G32</f>
        <v>10881.922999999999</v>
      </c>
      <c r="H29" s="14">
        <f t="shared" si="2"/>
        <v>13204.759000000002</v>
      </c>
      <c r="I29" s="14">
        <f t="shared" si="2"/>
        <v>13406.887000000001</v>
      </c>
      <c r="J29" s="14">
        <f t="shared" si="2"/>
        <v>13896.257</v>
      </c>
      <c r="K29" s="14">
        <f t="shared" si="2"/>
        <v>13047.234</v>
      </c>
      <c r="L29" s="14">
        <f t="shared" si="2"/>
        <v>11909.357</v>
      </c>
    </row>
    <row r="30" spans="3:12" x14ac:dyDescent="0.2">
      <c r="D30" s="1" t="s">
        <v>32</v>
      </c>
      <c r="E30" s="1"/>
      <c r="G30" s="15">
        <v>4008.1619999999998</v>
      </c>
      <c r="H30" s="16">
        <v>4320.7030000000004</v>
      </c>
      <c r="I30" s="16">
        <v>4423.8190000000004</v>
      </c>
      <c r="J30" s="16">
        <v>4863.8040000000001</v>
      </c>
      <c r="K30" s="16">
        <v>4189.277</v>
      </c>
      <c r="L30" s="16">
        <v>3685.683</v>
      </c>
    </row>
    <row r="31" spans="3:12" x14ac:dyDescent="0.2">
      <c r="D31" s="1" t="s">
        <v>33</v>
      </c>
      <c r="E31" s="1"/>
      <c r="G31" s="15">
        <v>6845.4849999999997</v>
      </c>
      <c r="H31" s="16">
        <v>8856.4680000000008</v>
      </c>
      <c r="I31" s="16">
        <v>8956.67</v>
      </c>
      <c r="J31" s="16">
        <v>9006.48</v>
      </c>
      <c r="K31" s="16">
        <v>8832.3559999999998</v>
      </c>
      <c r="L31" s="16">
        <v>8198.9439999999995</v>
      </c>
    </row>
    <row r="32" spans="3:12" x14ac:dyDescent="0.2">
      <c r="D32" s="1" t="s">
        <v>34</v>
      </c>
      <c r="E32" s="1"/>
      <c r="G32" s="15">
        <v>28.276</v>
      </c>
      <c r="H32" s="16">
        <v>27.588000000000001</v>
      </c>
      <c r="I32" s="16">
        <v>26.398</v>
      </c>
      <c r="J32" s="16">
        <v>25.972999999999999</v>
      </c>
      <c r="K32" s="16">
        <v>25.600999999999999</v>
      </c>
      <c r="L32" s="16">
        <v>24.73</v>
      </c>
    </row>
    <row r="33" spans="2:12" x14ac:dyDescent="0.2">
      <c r="C33" s="1" t="s">
        <v>35</v>
      </c>
      <c r="G33" s="15">
        <v>1.121</v>
      </c>
      <c r="H33" s="16">
        <v>0.28000000000000003</v>
      </c>
      <c r="I33" s="16">
        <v>1.859</v>
      </c>
      <c r="J33" s="16">
        <v>0.24</v>
      </c>
      <c r="K33" s="16">
        <v>5.0000000000000001E-3</v>
      </c>
      <c r="L33" s="16">
        <v>1.0999999999999999E-2</v>
      </c>
    </row>
    <row r="34" spans="2:12" ht="18" thickBot="1" x14ac:dyDescent="0.25">
      <c r="B34" s="3"/>
      <c r="C34" s="3"/>
      <c r="D34" s="3"/>
      <c r="E34" s="3"/>
      <c r="F34" s="3"/>
      <c r="G34" s="19"/>
      <c r="H34" s="3"/>
      <c r="I34" s="3"/>
      <c r="J34" s="3"/>
      <c r="K34" s="3"/>
      <c r="L34" s="3"/>
    </row>
    <row r="35" spans="2:12" x14ac:dyDescent="0.2">
      <c r="F35" s="1" t="s">
        <v>36</v>
      </c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1"/>
  <sheetViews>
    <sheetView showGridLines="0" zoomScale="75" zoomScaleNormal="100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15.875" style="2"/>
    <col min="5" max="5" width="4" style="2" customWidth="1"/>
    <col min="6" max="6" width="15.875" style="2"/>
    <col min="7" max="12" width="14.625" style="2" customWidth="1"/>
    <col min="13" max="256" width="15.875" style="2"/>
    <col min="257" max="257" width="13.375" style="2" customWidth="1"/>
    <col min="258" max="259" width="5.875" style="2" customWidth="1"/>
    <col min="260" max="260" width="15.875" style="2"/>
    <col min="261" max="261" width="4" style="2" customWidth="1"/>
    <col min="262" max="262" width="15.875" style="2"/>
    <col min="263" max="268" width="14.625" style="2" customWidth="1"/>
    <col min="269" max="512" width="15.875" style="2"/>
    <col min="513" max="513" width="13.375" style="2" customWidth="1"/>
    <col min="514" max="515" width="5.875" style="2" customWidth="1"/>
    <col min="516" max="516" width="15.875" style="2"/>
    <col min="517" max="517" width="4" style="2" customWidth="1"/>
    <col min="518" max="518" width="15.875" style="2"/>
    <col min="519" max="524" width="14.625" style="2" customWidth="1"/>
    <col min="525" max="768" width="15.875" style="2"/>
    <col min="769" max="769" width="13.375" style="2" customWidth="1"/>
    <col min="770" max="771" width="5.875" style="2" customWidth="1"/>
    <col min="772" max="772" width="15.875" style="2"/>
    <col min="773" max="773" width="4" style="2" customWidth="1"/>
    <col min="774" max="774" width="15.875" style="2"/>
    <col min="775" max="780" width="14.625" style="2" customWidth="1"/>
    <col min="781" max="1024" width="15.875" style="2"/>
    <col min="1025" max="1025" width="13.375" style="2" customWidth="1"/>
    <col min="1026" max="1027" width="5.875" style="2" customWidth="1"/>
    <col min="1028" max="1028" width="15.875" style="2"/>
    <col min="1029" max="1029" width="4" style="2" customWidth="1"/>
    <col min="1030" max="1030" width="15.875" style="2"/>
    <col min="1031" max="1036" width="14.625" style="2" customWidth="1"/>
    <col min="1037" max="1280" width="15.875" style="2"/>
    <col min="1281" max="1281" width="13.375" style="2" customWidth="1"/>
    <col min="1282" max="1283" width="5.875" style="2" customWidth="1"/>
    <col min="1284" max="1284" width="15.875" style="2"/>
    <col min="1285" max="1285" width="4" style="2" customWidth="1"/>
    <col min="1286" max="1286" width="15.875" style="2"/>
    <col min="1287" max="1292" width="14.625" style="2" customWidth="1"/>
    <col min="1293" max="1536" width="15.875" style="2"/>
    <col min="1537" max="1537" width="13.375" style="2" customWidth="1"/>
    <col min="1538" max="1539" width="5.875" style="2" customWidth="1"/>
    <col min="1540" max="1540" width="15.875" style="2"/>
    <col min="1541" max="1541" width="4" style="2" customWidth="1"/>
    <col min="1542" max="1542" width="15.875" style="2"/>
    <col min="1543" max="1548" width="14.625" style="2" customWidth="1"/>
    <col min="1549" max="1792" width="15.875" style="2"/>
    <col min="1793" max="1793" width="13.375" style="2" customWidth="1"/>
    <col min="1794" max="1795" width="5.875" style="2" customWidth="1"/>
    <col min="1796" max="1796" width="15.875" style="2"/>
    <col min="1797" max="1797" width="4" style="2" customWidth="1"/>
    <col min="1798" max="1798" width="15.875" style="2"/>
    <col min="1799" max="1804" width="14.625" style="2" customWidth="1"/>
    <col min="1805" max="2048" width="15.875" style="2"/>
    <col min="2049" max="2049" width="13.375" style="2" customWidth="1"/>
    <col min="2050" max="2051" width="5.875" style="2" customWidth="1"/>
    <col min="2052" max="2052" width="15.875" style="2"/>
    <col min="2053" max="2053" width="4" style="2" customWidth="1"/>
    <col min="2054" max="2054" width="15.875" style="2"/>
    <col min="2055" max="2060" width="14.625" style="2" customWidth="1"/>
    <col min="2061" max="2304" width="15.875" style="2"/>
    <col min="2305" max="2305" width="13.375" style="2" customWidth="1"/>
    <col min="2306" max="2307" width="5.875" style="2" customWidth="1"/>
    <col min="2308" max="2308" width="15.875" style="2"/>
    <col min="2309" max="2309" width="4" style="2" customWidth="1"/>
    <col min="2310" max="2310" width="15.875" style="2"/>
    <col min="2311" max="2316" width="14.625" style="2" customWidth="1"/>
    <col min="2317" max="2560" width="15.875" style="2"/>
    <col min="2561" max="2561" width="13.375" style="2" customWidth="1"/>
    <col min="2562" max="2563" width="5.875" style="2" customWidth="1"/>
    <col min="2564" max="2564" width="15.875" style="2"/>
    <col min="2565" max="2565" width="4" style="2" customWidth="1"/>
    <col min="2566" max="2566" width="15.875" style="2"/>
    <col min="2567" max="2572" width="14.625" style="2" customWidth="1"/>
    <col min="2573" max="2816" width="15.875" style="2"/>
    <col min="2817" max="2817" width="13.375" style="2" customWidth="1"/>
    <col min="2818" max="2819" width="5.875" style="2" customWidth="1"/>
    <col min="2820" max="2820" width="15.875" style="2"/>
    <col min="2821" max="2821" width="4" style="2" customWidth="1"/>
    <col min="2822" max="2822" width="15.875" style="2"/>
    <col min="2823" max="2828" width="14.625" style="2" customWidth="1"/>
    <col min="2829" max="3072" width="15.875" style="2"/>
    <col min="3073" max="3073" width="13.375" style="2" customWidth="1"/>
    <col min="3074" max="3075" width="5.875" style="2" customWidth="1"/>
    <col min="3076" max="3076" width="15.875" style="2"/>
    <col min="3077" max="3077" width="4" style="2" customWidth="1"/>
    <col min="3078" max="3078" width="15.875" style="2"/>
    <col min="3079" max="3084" width="14.625" style="2" customWidth="1"/>
    <col min="3085" max="3328" width="15.875" style="2"/>
    <col min="3329" max="3329" width="13.375" style="2" customWidth="1"/>
    <col min="3330" max="3331" width="5.875" style="2" customWidth="1"/>
    <col min="3332" max="3332" width="15.875" style="2"/>
    <col min="3333" max="3333" width="4" style="2" customWidth="1"/>
    <col min="3334" max="3334" width="15.875" style="2"/>
    <col min="3335" max="3340" width="14.625" style="2" customWidth="1"/>
    <col min="3341" max="3584" width="15.875" style="2"/>
    <col min="3585" max="3585" width="13.375" style="2" customWidth="1"/>
    <col min="3586" max="3587" width="5.875" style="2" customWidth="1"/>
    <col min="3588" max="3588" width="15.875" style="2"/>
    <col min="3589" max="3589" width="4" style="2" customWidth="1"/>
    <col min="3590" max="3590" width="15.875" style="2"/>
    <col min="3591" max="3596" width="14.625" style="2" customWidth="1"/>
    <col min="3597" max="3840" width="15.875" style="2"/>
    <col min="3841" max="3841" width="13.375" style="2" customWidth="1"/>
    <col min="3842" max="3843" width="5.875" style="2" customWidth="1"/>
    <col min="3844" max="3844" width="15.875" style="2"/>
    <col min="3845" max="3845" width="4" style="2" customWidth="1"/>
    <col min="3846" max="3846" width="15.875" style="2"/>
    <col min="3847" max="3852" width="14.625" style="2" customWidth="1"/>
    <col min="3853" max="4096" width="15.875" style="2"/>
    <col min="4097" max="4097" width="13.375" style="2" customWidth="1"/>
    <col min="4098" max="4099" width="5.875" style="2" customWidth="1"/>
    <col min="4100" max="4100" width="15.875" style="2"/>
    <col min="4101" max="4101" width="4" style="2" customWidth="1"/>
    <col min="4102" max="4102" width="15.875" style="2"/>
    <col min="4103" max="4108" width="14.625" style="2" customWidth="1"/>
    <col min="4109" max="4352" width="15.875" style="2"/>
    <col min="4353" max="4353" width="13.375" style="2" customWidth="1"/>
    <col min="4354" max="4355" width="5.875" style="2" customWidth="1"/>
    <col min="4356" max="4356" width="15.875" style="2"/>
    <col min="4357" max="4357" width="4" style="2" customWidth="1"/>
    <col min="4358" max="4358" width="15.875" style="2"/>
    <col min="4359" max="4364" width="14.625" style="2" customWidth="1"/>
    <col min="4365" max="4608" width="15.875" style="2"/>
    <col min="4609" max="4609" width="13.375" style="2" customWidth="1"/>
    <col min="4610" max="4611" width="5.875" style="2" customWidth="1"/>
    <col min="4612" max="4612" width="15.875" style="2"/>
    <col min="4613" max="4613" width="4" style="2" customWidth="1"/>
    <col min="4614" max="4614" width="15.875" style="2"/>
    <col min="4615" max="4620" width="14.625" style="2" customWidth="1"/>
    <col min="4621" max="4864" width="15.875" style="2"/>
    <col min="4865" max="4865" width="13.375" style="2" customWidth="1"/>
    <col min="4866" max="4867" width="5.875" style="2" customWidth="1"/>
    <col min="4868" max="4868" width="15.875" style="2"/>
    <col min="4869" max="4869" width="4" style="2" customWidth="1"/>
    <col min="4870" max="4870" width="15.875" style="2"/>
    <col min="4871" max="4876" width="14.625" style="2" customWidth="1"/>
    <col min="4877" max="5120" width="15.875" style="2"/>
    <col min="5121" max="5121" width="13.375" style="2" customWidth="1"/>
    <col min="5122" max="5123" width="5.875" style="2" customWidth="1"/>
    <col min="5124" max="5124" width="15.875" style="2"/>
    <col min="5125" max="5125" width="4" style="2" customWidth="1"/>
    <col min="5126" max="5126" width="15.875" style="2"/>
    <col min="5127" max="5132" width="14.625" style="2" customWidth="1"/>
    <col min="5133" max="5376" width="15.875" style="2"/>
    <col min="5377" max="5377" width="13.375" style="2" customWidth="1"/>
    <col min="5378" max="5379" width="5.875" style="2" customWidth="1"/>
    <col min="5380" max="5380" width="15.875" style="2"/>
    <col min="5381" max="5381" width="4" style="2" customWidth="1"/>
    <col min="5382" max="5382" width="15.875" style="2"/>
    <col min="5383" max="5388" width="14.625" style="2" customWidth="1"/>
    <col min="5389" max="5632" width="15.875" style="2"/>
    <col min="5633" max="5633" width="13.375" style="2" customWidth="1"/>
    <col min="5634" max="5635" width="5.875" style="2" customWidth="1"/>
    <col min="5636" max="5636" width="15.875" style="2"/>
    <col min="5637" max="5637" width="4" style="2" customWidth="1"/>
    <col min="5638" max="5638" width="15.875" style="2"/>
    <col min="5639" max="5644" width="14.625" style="2" customWidth="1"/>
    <col min="5645" max="5888" width="15.875" style="2"/>
    <col min="5889" max="5889" width="13.375" style="2" customWidth="1"/>
    <col min="5890" max="5891" width="5.875" style="2" customWidth="1"/>
    <col min="5892" max="5892" width="15.875" style="2"/>
    <col min="5893" max="5893" width="4" style="2" customWidth="1"/>
    <col min="5894" max="5894" width="15.875" style="2"/>
    <col min="5895" max="5900" width="14.625" style="2" customWidth="1"/>
    <col min="5901" max="6144" width="15.875" style="2"/>
    <col min="6145" max="6145" width="13.375" style="2" customWidth="1"/>
    <col min="6146" max="6147" width="5.875" style="2" customWidth="1"/>
    <col min="6148" max="6148" width="15.875" style="2"/>
    <col min="6149" max="6149" width="4" style="2" customWidth="1"/>
    <col min="6150" max="6150" width="15.875" style="2"/>
    <col min="6151" max="6156" width="14.625" style="2" customWidth="1"/>
    <col min="6157" max="6400" width="15.875" style="2"/>
    <col min="6401" max="6401" width="13.375" style="2" customWidth="1"/>
    <col min="6402" max="6403" width="5.875" style="2" customWidth="1"/>
    <col min="6404" max="6404" width="15.875" style="2"/>
    <col min="6405" max="6405" width="4" style="2" customWidth="1"/>
    <col min="6406" max="6406" width="15.875" style="2"/>
    <col min="6407" max="6412" width="14.625" style="2" customWidth="1"/>
    <col min="6413" max="6656" width="15.875" style="2"/>
    <col min="6657" max="6657" width="13.375" style="2" customWidth="1"/>
    <col min="6658" max="6659" width="5.875" style="2" customWidth="1"/>
    <col min="6660" max="6660" width="15.875" style="2"/>
    <col min="6661" max="6661" width="4" style="2" customWidth="1"/>
    <col min="6662" max="6662" width="15.875" style="2"/>
    <col min="6663" max="6668" width="14.625" style="2" customWidth="1"/>
    <col min="6669" max="6912" width="15.875" style="2"/>
    <col min="6913" max="6913" width="13.375" style="2" customWidth="1"/>
    <col min="6914" max="6915" width="5.875" style="2" customWidth="1"/>
    <col min="6916" max="6916" width="15.875" style="2"/>
    <col min="6917" max="6917" width="4" style="2" customWidth="1"/>
    <col min="6918" max="6918" width="15.875" style="2"/>
    <col min="6919" max="6924" width="14.625" style="2" customWidth="1"/>
    <col min="6925" max="7168" width="15.875" style="2"/>
    <col min="7169" max="7169" width="13.375" style="2" customWidth="1"/>
    <col min="7170" max="7171" width="5.875" style="2" customWidth="1"/>
    <col min="7172" max="7172" width="15.875" style="2"/>
    <col min="7173" max="7173" width="4" style="2" customWidth="1"/>
    <col min="7174" max="7174" width="15.875" style="2"/>
    <col min="7175" max="7180" width="14.625" style="2" customWidth="1"/>
    <col min="7181" max="7424" width="15.875" style="2"/>
    <col min="7425" max="7425" width="13.375" style="2" customWidth="1"/>
    <col min="7426" max="7427" width="5.875" style="2" customWidth="1"/>
    <col min="7428" max="7428" width="15.875" style="2"/>
    <col min="7429" max="7429" width="4" style="2" customWidth="1"/>
    <col min="7430" max="7430" width="15.875" style="2"/>
    <col min="7431" max="7436" width="14.625" style="2" customWidth="1"/>
    <col min="7437" max="7680" width="15.875" style="2"/>
    <col min="7681" max="7681" width="13.375" style="2" customWidth="1"/>
    <col min="7682" max="7683" width="5.875" style="2" customWidth="1"/>
    <col min="7684" max="7684" width="15.875" style="2"/>
    <col min="7685" max="7685" width="4" style="2" customWidth="1"/>
    <col min="7686" max="7686" width="15.875" style="2"/>
    <col min="7687" max="7692" width="14.625" style="2" customWidth="1"/>
    <col min="7693" max="7936" width="15.875" style="2"/>
    <col min="7937" max="7937" width="13.375" style="2" customWidth="1"/>
    <col min="7938" max="7939" width="5.875" style="2" customWidth="1"/>
    <col min="7940" max="7940" width="15.875" style="2"/>
    <col min="7941" max="7941" width="4" style="2" customWidth="1"/>
    <col min="7942" max="7942" width="15.875" style="2"/>
    <col min="7943" max="7948" width="14.625" style="2" customWidth="1"/>
    <col min="7949" max="8192" width="15.875" style="2"/>
    <col min="8193" max="8193" width="13.375" style="2" customWidth="1"/>
    <col min="8194" max="8195" width="5.875" style="2" customWidth="1"/>
    <col min="8196" max="8196" width="15.875" style="2"/>
    <col min="8197" max="8197" width="4" style="2" customWidth="1"/>
    <col min="8198" max="8198" width="15.875" style="2"/>
    <col min="8199" max="8204" width="14.625" style="2" customWidth="1"/>
    <col min="8205" max="8448" width="15.875" style="2"/>
    <col min="8449" max="8449" width="13.375" style="2" customWidth="1"/>
    <col min="8450" max="8451" width="5.875" style="2" customWidth="1"/>
    <col min="8452" max="8452" width="15.875" style="2"/>
    <col min="8453" max="8453" width="4" style="2" customWidth="1"/>
    <col min="8454" max="8454" width="15.875" style="2"/>
    <col min="8455" max="8460" width="14.625" style="2" customWidth="1"/>
    <col min="8461" max="8704" width="15.875" style="2"/>
    <col min="8705" max="8705" width="13.375" style="2" customWidth="1"/>
    <col min="8706" max="8707" width="5.875" style="2" customWidth="1"/>
    <col min="8708" max="8708" width="15.875" style="2"/>
    <col min="8709" max="8709" width="4" style="2" customWidth="1"/>
    <col min="8710" max="8710" width="15.875" style="2"/>
    <col min="8711" max="8716" width="14.625" style="2" customWidth="1"/>
    <col min="8717" max="8960" width="15.875" style="2"/>
    <col min="8961" max="8961" width="13.375" style="2" customWidth="1"/>
    <col min="8962" max="8963" width="5.875" style="2" customWidth="1"/>
    <col min="8964" max="8964" width="15.875" style="2"/>
    <col min="8965" max="8965" width="4" style="2" customWidth="1"/>
    <col min="8966" max="8966" width="15.875" style="2"/>
    <col min="8967" max="8972" width="14.625" style="2" customWidth="1"/>
    <col min="8973" max="9216" width="15.875" style="2"/>
    <col min="9217" max="9217" width="13.375" style="2" customWidth="1"/>
    <col min="9218" max="9219" width="5.875" style="2" customWidth="1"/>
    <col min="9220" max="9220" width="15.875" style="2"/>
    <col min="9221" max="9221" width="4" style="2" customWidth="1"/>
    <col min="9222" max="9222" width="15.875" style="2"/>
    <col min="9223" max="9228" width="14.625" style="2" customWidth="1"/>
    <col min="9229" max="9472" width="15.875" style="2"/>
    <col min="9473" max="9473" width="13.375" style="2" customWidth="1"/>
    <col min="9474" max="9475" width="5.875" style="2" customWidth="1"/>
    <col min="9476" max="9476" width="15.875" style="2"/>
    <col min="9477" max="9477" width="4" style="2" customWidth="1"/>
    <col min="9478" max="9478" width="15.875" style="2"/>
    <col min="9479" max="9484" width="14.625" style="2" customWidth="1"/>
    <col min="9485" max="9728" width="15.875" style="2"/>
    <col min="9729" max="9729" width="13.375" style="2" customWidth="1"/>
    <col min="9730" max="9731" width="5.875" style="2" customWidth="1"/>
    <col min="9732" max="9732" width="15.875" style="2"/>
    <col min="9733" max="9733" width="4" style="2" customWidth="1"/>
    <col min="9734" max="9734" width="15.875" style="2"/>
    <col min="9735" max="9740" width="14.625" style="2" customWidth="1"/>
    <col min="9741" max="9984" width="15.875" style="2"/>
    <col min="9985" max="9985" width="13.375" style="2" customWidth="1"/>
    <col min="9986" max="9987" width="5.875" style="2" customWidth="1"/>
    <col min="9988" max="9988" width="15.875" style="2"/>
    <col min="9989" max="9989" width="4" style="2" customWidth="1"/>
    <col min="9990" max="9990" width="15.875" style="2"/>
    <col min="9991" max="9996" width="14.625" style="2" customWidth="1"/>
    <col min="9997" max="10240" width="15.875" style="2"/>
    <col min="10241" max="10241" width="13.375" style="2" customWidth="1"/>
    <col min="10242" max="10243" width="5.875" style="2" customWidth="1"/>
    <col min="10244" max="10244" width="15.875" style="2"/>
    <col min="10245" max="10245" width="4" style="2" customWidth="1"/>
    <col min="10246" max="10246" width="15.875" style="2"/>
    <col min="10247" max="10252" width="14.625" style="2" customWidth="1"/>
    <col min="10253" max="10496" width="15.875" style="2"/>
    <col min="10497" max="10497" width="13.375" style="2" customWidth="1"/>
    <col min="10498" max="10499" width="5.875" style="2" customWidth="1"/>
    <col min="10500" max="10500" width="15.875" style="2"/>
    <col min="10501" max="10501" width="4" style="2" customWidth="1"/>
    <col min="10502" max="10502" width="15.875" style="2"/>
    <col min="10503" max="10508" width="14.625" style="2" customWidth="1"/>
    <col min="10509" max="10752" width="15.875" style="2"/>
    <col min="10753" max="10753" width="13.375" style="2" customWidth="1"/>
    <col min="10754" max="10755" width="5.875" style="2" customWidth="1"/>
    <col min="10756" max="10756" width="15.875" style="2"/>
    <col min="10757" max="10757" width="4" style="2" customWidth="1"/>
    <col min="10758" max="10758" width="15.875" style="2"/>
    <col min="10759" max="10764" width="14.625" style="2" customWidth="1"/>
    <col min="10765" max="11008" width="15.875" style="2"/>
    <col min="11009" max="11009" width="13.375" style="2" customWidth="1"/>
    <col min="11010" max="11011" width="5.875" style="2" customWidth="1"/>
    <col min="11012" max="11012" width="15.875" style="2"/>
    <col min="11013" max="11013" width="4" style="2" customWidth="1"/>
    <col min="11014" max="11014" width="15.875" style="2"/>
    <col min="11015" max="11020" width="14.625" style="2" customWidth="1"/>
    <col min="11021" max="11264" width="15.875" style="2"/>
    <col min="11265" max="11265" width="13.375" style="2" customWidth="1"/>
    <col min="11266" max="11267" width="5.875" style="2" customWidth="1"/>
    <col min="11268" max="11268" width="15.875" style="2"/>
    <col min="11269" max="11269" width="4" style="2" customWidth="1"/>
    <col min="11270" max="11270" width="15.875" style="2"/>
    <col min="11271" max="11276" width="14.625" style="2" customWidth="1"/>
    <col min="11277" max="11520" width="15.875" style="2"/>
    <col min="11521" max="11521" width="13.375" style="2" customWidth="1"/>
    <col min="11522" max="11523" width="5.875" style="2" customWidth="1"/>
    <col min="11524" max="11524" width="15.875" style="2"/>
    <col min="11525" max="11525" width="4" style="2" customWidth="1"/>
    <col min="11526" max="11526" width="15.875" style="2"/>
    <col min="11527" max="11532" width="14.625" style="2" customWidth="1"/>
    <col min="11533" max="11776" width="15.875" style="2"/>
    <col min="11777" max="11777" width="13.375" style="2" customWidth="1"/>
    <col min="11778" max="11779" width="5.875" style="2" customWidth="1"/>
    <col min="11780" max="11780" width="15.875" style="2"/>
    <col min="11781" max="11781" width="4" style="2" customWidth="1"/>
    <col min="11782" max="11782" width="15.875" style="2"/>
    <col min="11783" max="11788" width="14.625" style="2" customWidth="1"/>
    <col min="11789" max="12032" width="15.875" style="2"/>
    <col min="12033" max="12033" width="13.375" style="2" customWidth="1"/>
    <col min="12034" max="12035" width="5.875" style="2" customWidth="1"/>
    <col min="12036" max="12036" width="15.875" style="2"/>
    <col min="12037" max="12037" width="4" style="2" customWidth="1"/>
    <col min="12038" max="12038" width="15.875" style="2"/>
    <col min="12039" max="12044" width="14.625" style="2" customWidth="1"/>
    <col min="12045" max="12288" width="15.875" style="2"/>
    <col min="12289" max="12289" width="13.375" style="2" customWidth="1"/>
    <col min="12290" max="12291" width="5.875" style="2" customWidth="1"/>
    <col min="12292" max="12292" width="15.875" style="2"/>
    <col min="12293" max="12293" width="4" style="2" customWidth="1"/>
    <col min="12294" max="12294" width="15.875" style="2"/>
    <col min="12295" max="12300" width="14.625" style="2" customWidth="1"/>
    <col min="12301" max="12544" width="15.875" style="2"/>
    <col min="12545" max="12545" width="13.375" style="2" customWidth="1"/>
    <col min="12546" max="12547" width="5.875" style="2" customWidth="1"/>
    <col min="12548" max="12548" width="15.875" style="2"/>
    <col min="12549" max="12549" width="4" style="2" customWidth="1"/>
    <col min="12550" max="12550" width="15.875" style="2"/>
    <col min="12551" max="12556" width="14.625" style="2" customWidth="1"/>
    <col min="12557" max="12800" width="15.875" style="2"/>
    <col min="12801" max="12801" width="13.375" style="2" customWidth="1"/>
    <col min="12802" max="12803" width="5.875" style="2" customWidth="1"/>
    <col min="12804" max="12804" width="15.875" style="2"/>
    <col min="12805" max="12805" width="4" style="2" customWidth="1"/>
    <col min="12806" max="12806" width="15.875" style="2"/>
    <col min="12807" max="12812" width="14.625" style="2" customWidth="1"/>
    <col min="12813" max="13056" width="15.875" style="2"/>
    <col min="13057" max="13057" width="13.375" style="2" customWidth="1"/>
    <col min="13058" max="13059" width="5.875" style="2" customWidth="1"/>
    <col min="13060" max="13060" width="15.875" style="2"/>
    <col min="13061" max="13061" width="4" style="2" customWidth="1"/>
    <col min="13062" max="13062" width="15.875" style="2"/>
    <col min="13063" max="13068" width="14.625" style="2" customWidth="1"/>
    <col min="13069" max="13312" width="15.875" style="2"/>
    <col min="13313" max="13313" width="13.375" style="2" customWidth="1"/>
    <col min="13314" max="13315" width="5.875" style="2" customWidth="1"/>
    <col min="13316" max="13316" width="15.875" style="2"/>
    <col min="13317" max="13317" width="4" style="2" customWidth="1"/>
    <col min="13318" max="13318" width="15.875" style="2"/>
    <col min="13319" max="13324" width="14.625" style="2" customWidth="1"/>
    <col min="13325" max="13568" width="15.875" style="2"/>
    <col min="13569" max="13569" width="13.375" style="2" customWidth="1"/>
    <col min="13570" max="13571" width="5.875" style="2" customWidth="1"/>
    <col min="13572" max="13572" width="15.875" style="2"/>
    <col min="13573" max="13573" width="4" style="2" customWidth="1"/>
    <col min="13574" max="13574" width="15.875" style="2"/>
    <col min="13575" max="13580" width="14.625" style="2" customWidth="1"/>
    <col min="13581" max="13824" width="15.875" style="2"/>
    <col min="13825" max="13825" width="13.375" style="2" customWidth="1"/>
    <col min="13826" max="13827" width="5.875" style="2" customWidth="1"/>
    <col min="13828" max="13828" width="15.875" style="2"/>
    <col min="13829" max="13829" width="4" style="2" customWidth="1"/>
    <col min="13830" max="13830" width="15.875" style="2"/>
    <col min="13831" max="13836" width="14.625" style="2" customWidth="1"/>
    <col min="13837" max="14080" width="15.875" style="2"/>
    <col min="14081" max="14081" width="13.375" style="2" customWidth="1"/>
    <col min="14082" max="14083" width="5.875" style="2" customWidth="1"/>
    <col min="14084" max="14084" width="15.875" style="2"/>
    <col min="14085" max="14085" width="4" style="2" customWidth="1"/>
    <col min="14086" max="14086" width="15.875" style="2"/>
    <col min="14087" max="14092" width="14.625" style="2" customWidth="1"/>
    <col min="14093" max="14336" width="15.875" style="2"/>
    <col min="14337" max="14337" width="13.375" style="2" customWidth="1"/>
    <col min="14338" max="14339" width="5.875" style="2" customWidth="1"/>
    <col min="14340" max="14340" width="15.875" style="2"/>
    <col min="14341" max="14341" width="4" style="2" customWidth="1"/>
    <col min="14342" max="14342" width="15.875" style="2"/>
    <col min="14343" max="14348" width="14.625" style="2" customWidth="1"/>
    <col min="14349" max="14592" width="15.875" style="2"/>
    <col min="14593" max="14593" width="13.375" style="2" customWidth="1"/>
    <col min="14594" max="14595" width="5.875" style="2" customWidth="1"/>
    <col min="14596" max="14596" width="15.875" style="2"/>
    <col min="14597" max="14597" width="4" style="2" customWidth="1"/>
    <col min="14598" max="14598" width="15.875" style="2"/>
    <col min="14599" max="14604" width="14.625" style="2" customWidth="1"/>
    <col min="14605" max="14848" width="15.875" style="2"/>
    <col min="14849" max="14849" width="13.375" style="2" customWidth="1"/>
    <col min="14850" max="14851" width="5.875" style="2" customWidth="1"/>
    <col min="14852" max="14852" width="15.875" style="2"/>
    <col min="14853" max="14853" width="4" style="2" customWidth="1"/>
    <col min="14854" max="14854" width="15.875" style="2"/>
    <col min="14855" max="14860" width="14.625" style="2" customWidth="1"/>
    <col min="14861" max="15104" width="15.875" style="2"/>
    <col min="15105" max="15105" width="13.375" style="2" customWidth="1"/>
    <col min="15106" max="15107" width="5.875" style="2" customWidth="1"/>
    <col min="15108" max="15108" width="15.875" style="2"/>
    <col min="15109" max="15109" width="4" style="2" customWidth="1"/>
    <col min="15110" max="15110" width="15.875" style="2"/>
    <col min="15111" max="15116" width="14.625" style="2" customWidth="1"/>
    <col min="15117" max="15360" width="15.875" style="2"/>
    <col min="15361" max="15361" width="13.375" style="2" customWidth="1"/>
    <col min="15362" max="15363" width="5.875" style="2" customWidth="1"/>
    <col min="15364" max="15364" width="15.875" style="2"/>
    <col min="15365" max="15365" width="4" style="2" customWidth="1"/>
    <col min="15366" max="15366" width="15.875" style="2"/>
    <col min="15367" max="15372" width="14.625" style="2" customWidth="1"/>
    <col min="15373" max="15616" width="15.875" style="2"/>
    <col min="15617" max="15617" width="13.375" style="2" customWidth="1"/>
    <col min="15618" max="15619" width="5.875" style="2" customWidth="1"/>
    <col min="15620" max="15620" width="15.875" style="2"/>
    <col min="15621" max="15621" width="4" style="2" customWidth="1"/>
    <col min="15622" max="15622" width="15.875" style="2"/>
    <col min="15623" max="15628" width="14.625" style="2" customWidth="1"/>
    <col min="15629" max="15872" width="15.875" style="2"/>
    <col min="15873" max="15873" width="13.375" style="2" customWidth="1"/>
    <col min="15874" max="15875" width="5.875" style="2" customWidth="1"/>
    <col min="15876" max="15876" width="15.875" style="2"/>
    <col min="15877" max="15877" width="4" style="2" customWidth="1"/>
    <col min="15878" max="15878" width="15.875" style="2"/>
    <col min="15879" max="15884" width="14.625" style="2" customWidth="1"/>
    <col min="15885" max="16128" width="15.875" style="2"/>
    <col min="16129" max="16129" width="13.375" style="2" customWidth="1"/>
    <col min="16130" max="16131" width="5.875" style="2" customWidth="1"/>
    <col min="16132" max="16132" width="15.875" style="2"/>
    <col min="16133" max="16133" width="4" style="2" customWidth="1"/>
    <col min="16134" max="16134" width="15.875" style="2"/>
    <col min="16135" max="16140" width="14.625" style="2" customWidth="1"/>
    <col min="16141" max="16384" width="15.875" style="2"/>
  </cols>
  <sheetData>
    <row r="1" spans="1:12" x14ac:dyDescent="0.2">
      <c r="A1" s="1"/>
    </row>
    <row r="6" spans="1:12" ht="18" thickBot="1" x14ac:dyDescent="0.25">
      <c r="B6" s="3"/>
      <c r="C6" s="3"/>
      <c r="D6" s="3"/>
      <c r="E6" s="3"/>
      <c r="F6" s="3"/>
      <c r="G6" s="4" t="s">
        <v>37</v>
      </c>
      <c r="H6" s="3"/>
      <c r="I6" s="3"/>
      <c r="J6" s="3"/>
      <c r="K6" s="5" t="s">
        <v>38</v>
      </c>
      <c r="L6" s="3"/>
    </row>
    <row r="7" spans="1:12" x14ac:dyDescent="0.2">
      <c r="G7" s="6" t="s">
        <v>2</v>
      </c>
      <c r="H7" s="6" t="s">
        <v>3</v>
      </c>
      <c r="I7" s="6" t="s">
        <v>4</v>
      </c>
      <c r="J7" s="6" t="s">
        <v>5</v>
      </c>
      <c r="K7" s="6" t="s">
        <v>6</v>
      </c>
      <c r="L7" s="6" t="s">
        <v>7</v>
      </c>
    </row>
    <row r="8" spans="1:12" x14ac:dyDescent="0.2">
      <c r="B8" s="7"/>
      <c r="C8" s="7"/>
      <c r="D8" s="7"/>
      <c r="E8" s="7"/>
      <c r="F8" s="7"/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</row>
    <row r="9" spans="1:12" x14ac:dyDescent="0.2">
      <c r="G9" s="9"/>
    </row>
    <row r="10" spans="1:12" x14ac:dyDescent="0.2">
      <c r="B10" s="1" t="s">
        <v>39</v>
      </c>
      <c r="G10" s="9"/>
    </row>
    <row r="11" spans="1:12" x14ac:dyDescent="0.2">
      <c r="B11" s="1"/>
      <c r="C11" s="1" t="s">
        <v>40</v>
      </c>
      <c r="G11" s="15">
        <v>1529</v>
      </c>
      <c r="H11" s="16">
        <v>1444</v>
      </c>
      <c r="I11" s="16">
        <v>1453</v>
      </c>
      <c r="J11" s="16">
        <v>1392.0940000000001</v>
      </c>
      <c r="K11" s="16">
        <v>1524.644</v>
      </c>
      <c r="L11" s="16">
        <v>1517.2719999999999</v>
      </c>
    </row>
    <row r="12" spans="1:12" x14ac:dyDescent="0.2">
      <c r="C12" s="1" t="s">
        <v>41</v>
      </c>
      <c r="G12" s="15">
        <v>79</v>
      </c>
      <c r="H12" s="16">
        <v>61</v>
      </c>
      <c r="I12" s="16">
        <v>43</v>
      </c>
      <c r="J12" s="16">
        <v>19.439</v>
      </c>
      <c r="K12" s="16">
        <v>19.335000000000001</v>
      </c>
      <c r="L12" s="16">
        <v>21.504999999999999</v>
      </c>
    </row>
    <row r="13" spans="1:12" x14ac:dyDescent="0.2">
      <c r="C13" s="1" t="s">
        <v>42</v>
      </c>
      <c r="G13" s="15">
        <v>1019</v>
      </c>
      <c r="H13" s="16">
        <v>1049</v>
      </c>
      <c r="I13" s="16">
        <v>980</v>
      </c>
      <c r="J13" s="16">
        <v>979.45086100000003</v>
      </c>
      <c r="K13" s="16">
        <v>1056.367</v>
      </c>
      <c r="L13" s="16">
        <v>1035.4549999999999</v>
      </c>
    </row>
    <row r="14" spans="1:12" x14ac:dyDescent="0.2">
      <c r="C14" s="1" t="s">
        <v>43</v>
      </c>
      <c r="G14" s="15">
        <v>449</v>
      </c>
      <c r="H14" s="16">
        <v>433</v>
      </c>
      <c r="I14" s="16">
        <v>419</v>
      </c>
      <c r="J14" s="16">
        <v>401.09699999999998</v>
      </c>
      <c r="K14" s="16">
        <v>390.20299999999997</v>
      </c>
      <c r="L14" s="16">
        <v>374.30200000000002</v>
      </c>
    </row>
    <row r="15" spans="1:12" x14ac:dyDescent="0.2">
      <c r="B15" s="1" t="s">
        <v>44</v>
      </c>
      <c r="G15" s="9"/>
      <c r="H15" s="16"/>
      <c r="I15" s="16"/>
    </row>
    <row r="16" spans="1:12" x14ac:dyDescent="0.2">
      <c r="B16" s="1"/>
      <c r="C16" s="1" t="s">
        <v>45</v>
      </c>
      <c r="G16" s="15">
        <v>931</v>
      </c>
      <c r="H16" s="16">
        <v>931</v>
      </c>
      <c r="I16" s="16">
        <v>926</v>
      </c>
      <c r="J16" s="16">
        <v>929.96900000000005</v>
      </c>
      <c r="K16" s="16">
        <v>929.25900000000001</v>
      </c>
      <c r="L16" s="16">
        <v>890.173</v>
      </c>
    </row>
    <row r="17" spans="2:12" x14ac:dyDescent="0.2">
      <c r="C17" s="1" t="s">
        <v>41</v>
      </c>
      <c r="G17" s="15">
        <v>95</v>
      </c>
      <c r="H17" s="16">
        <v>83</v>
      </c>
      <c r="I17" s="16">
        <v>54</v>
      </c>
      <c r="J17" s="16">
        <v>44.305</v>
      </c>
      <c r="K17" s="16">
        <v>44.048999999999999</v>
      </c>
      <c r="L17" s="16">
        <v>47.854999999999997</v>
      </c>
    </row>
    <row r="18" spans="2:12" x14ac:dyDescent="0.2">
      <c r="C18" s="1" t="s">
        <v>42</v>
      </c>
      <c r="G18" s="15">
        <v>769</v>
      </c>
      <c r="H18" s="16">
        <v>770</v>
      </c>
      <c r="I18" s="16">
        <v>763</v>
      </c>
      <c r="J18" s="16">
        <v>763.84</v>
      </c>
      <c r="K18" s="16">
        <v>746.822</v>
      </c>
      <c r="L18" s="16">
        <v>695.09</v>
      </c>
    </row>
    <row r="19" spans="2:12" x14ac:dyDescent="0.2">
      <c r="C19" s="1" t="s">
        <v>43</v>
      </c>
      <c r="G19" s="15">
        <v>82</v>
      </c>
      <c r="H19" s="16">
        <v>76</v>
      </c>
      <c r="I19" s="16">
        <v>81</v>
      </c>
      <c r="J19" s="16">
        <v>75.153000000000006</v>
      </c>
      <c r="K19" s="16">
        <v>70.522000000000006</v>
      </c>
      <c r="L19" s="16">
        <v>66.793999999999997</v>
      </c>
    </row>
    <row r="20" spans="2:12" x14ac:dyDescent="0.2">
      <c r="B20" s="1" t="s">
        <v>46</v>
      </c>
      <c r="G20" s="9"/>
      <c r="H20" s="16"/>
      <c r="I20" s="16"/>
    </row>
    <row r="21" spans="2:12" x14ac:dyDescent="0.2">
      <c r="B21" s="1"/>
      <c r="C21" s="1" t="s">
        <v>47</v>
      </c>
      <c r="G21" s="15">
        <v>1398</v>
      </c>
      <c r="H21" s="16">
        <v>30404</v>
      </c>
      <c r="I21" s="16">
        <v>3524</v>
      </c>
      <c r="J21" s="16">
        <v>3496.6080000000002</v>
      </c>
      <c r="K21" s="16">
        <v>3410.3910000000001</v>
      </c>
      <c r="L21" s="16">
        <v>730.27499999999998</v>
      </c>
    </row>
    <row r="22" spans="2:12" x14ac:dyDescent="0.2">
      <c r="C22" s="1" t="s">
        <v>41</v>
      </c>
      <c r="G22" s="15">
        <v>46</v>
      </c>
      <c r="H22" s="16">
        <v>40</v>
      </c>
      <c r="I22" s="16">
        <v>538</v>
      </c>
      <c r="J22" s="16">
        <v>7.3179999999999996</v>
      </c>
      <c r="K22" s="16">
        <v>6.7720000000000002</v>
      </c>
      <c r="L22" s="16">
        <v>2.9689999999999999</v>
      </c>
    </row>
    <row r="23" spans="2:12" x14ac:dyDescent="0.2">
      <c r="C23" s="1" t="s">
        <v>42</v>
      </c>
      <c r="G23" s="15">
        <v>767</v>
      </c>
      <c r="H23" s="16">
        <v>29618</v>
      </c>
      <c r="I23" s="16">
        <v>3883</v>
      </c>
      <c r="J23" s="16">
        <v>3074.4690000000001</v>
      </c>
      <c r="K23" s="16">
        <v>3040.6239999999998</v>
      </c>
      <c r="L23" s="16">
        <v>644.48199999999997</v>
      </c>
    </row>
    <row r="24" spans="2:12" x14ac:dyDescent="0.2">
      <c r="C24" s="1" t="s">
        <v>43</v>
      </c>
      <c r="G24" s="17" t="s">
        <v>22</v>
      </c>
      <c r="H24" s="18" t="s">
        <v>22</v>
      </c>
      <c r="I24" s="18" t="s">
        <v>22</v>
      </c>
      <c r="J24" s="18" t="s">
        <v>22</v>
      </c>
      <c r="K24" s="18" t="s">
        <v>22</v>
      </c>
      <c r="L24" s="18" t="s">
        <v>22</v>
      </c>
    </row>
    <row r="25" spans="2:12" x14ac:dyDescent="0.2">
      <c r="B25" s="1" t="s">
        <v>48</v>
      </c>
      <c r="G25" s="9"/>
    </row>
    <row r="26" spans="2:12" x14ac:dyDescent="0.2">
      <c r="B26" s="1"/>
      <c r="C26" s="1" t="s">
        <v>49</v>
      </c>
      <c r="G26" s="17" t="s">
        <v>22</v>
      </c>
      <c r="H26" s="18" t="s">
        <v>22</v>
      </c>
      <c r="I26" s="18" t="s">
        <v>22</v>
      </c>
      <c r="J26" s="16">
        <v>1209.8209999999999</v>
      </c>
      <c r="K26" s="16">
        <v>83.144000000000005</v>
      </c>
      <c r="L26" s="16">
        <v>81.584000000000003</v>
      </c>
    </row>
    <row r="27" spans="2:12" x14ac:dyDescent="0.2">
      <c r="C27" s="1" t="s">
        <v>41</v>
      </c>
      <c r="G27" s="17" t="s">
        <v>22</v>
      </c>
      <c r="H27" s="16">
        <v>0.1</v>
      </c>
      <c r="I27" s="16">
        <v>1</v>
      </c>
      <c r="J27" s="16">
        <v>9.3510000000000009</v>
      </c>
      <c r="K27" s="16">
        <v>19.295000000000002</v>
      </c>
      <c r="L27" s="16">
        <v>19.766999999999999</v>
      </c>
    </row>
    <row r="28" spans="2:12" x14ac:dyDescent="0.2">
      <c r="C28" s="1" t="s">
        <v>42</v>
      </c>
      <c r="G28" s="17" t="s">
        <v>22</v>
      </c>
      <c r="H28" s="18" t="s">
        <v>22</v>
      </c>
      <c r="I28" s="18" t="s">
        <v>22</v>
      </c>
      <c r="J28" s="16">
        <v>1208.116</v>
      </c>
      <c r="K28" s="16">
        <v>138.22499999999999</v>
      </c>
      <c r="L28" s="16">
        <v>137.911</v>
      </c>
    </row>
    <row r="29" spans="2:12" x14ac:dyDescent="0.2">
      <c r="C29" s="1" t="s">
        <v>43</v>
      </c>
      <c r="G29" s="17" t="s">
        <v>22</v>
      </c>
      <c r="H29" s="18" t="s">
        <v>22</v>
      </c>
      <c r="I29" s="18" t="s">
        <v>22</v>
      </c>
      <c r="J29" s="16">
        <v>14.699</v>
      </c>
      <c r="K29" s="16">
        <v>31.686</v>
      </c>
      <c r="L29" s="16">
        <v>31.57</v>
      </c>
    </row>
    <row r="30" spans="2:12" x14ac:dyDescent="0.2">
      <c r="B30" s="1" t="s">
        <v>50</v>
      </c>
      <c r="G30" s="9"/>
      <c r="H30" s="16"/>
      <c r="I30" s="16"/>
    </row>
    <row r="31" spans="2:12" x14ac:dyDescent="0.2">
      <c r="B31" s="1"/>
      <c r="C31" s="1" t="s">
        <v>51</v>
      </c>
      <c r="G31" s="17" t="s">
        <v>22</v>
      </c>
      <c r="H31" s="18" t="s">
        <v>22</v>
      </c>
      <c r="I31" s="18" t="s">
        <v>22</v>
      </c>
      <c r="J31" s="18" t="s">
        <v>22</v>
      </c>
      <c r="K31" s="18" t="s">
        <v>22</v>
      </c>
      <c r="L31" s="18" t="s">
        <v>22</v>
      </c>
    </row>
    <row r="32" spans="2:12" x14ac:dyDescent="0.2">
      <c r="C32" s="1" t="s">
        <v>41</v>
      </c>
      <c r="G32" s="17" t="s">
        <v>22</v>
      </c>
      <c r="H32" s="18" t="s">
        <v>22</v>
      </c>
      <c r="I32" s="18" t="s">
        <v>22</v>
      </c>
      <c r="J32" s="16">
        <v>2.7900000000000001E-4</v>
      </c>
      <c r="K32" s="16">
        <v>0.125</v>
      </c>
      <c r="L32" s="16">
        <v>0.44500000000000001</v>
      </c>
    </row>
    <row r="33" spans="2:12" x14ac:dyDescent="0.2">
      <c r="C33" s="1" t="s">
        <v>42</v>
      </c>
      <c r="G33" s="17" t="s">
        <v>22</v>
      </c>
      <c r="H33" s="18" t="s">
        <v>22</v>
      </c>
      <c r="I33" s="18" t="s">
        <v>22</v>
      </c>
      <c r="J33" s="18" t="s">
        <v>22</v>
      </c>
      <c r="K33" s="18" t="s">
        <v>22</v>
      </c>
      <c r="L33" s="18" t="s">
        <v>22</v>
      </c>
    </row>
    <row r="34" spans="2:12" x14ac:dyDescent="0.2">
      <c r="C34" s="1" t="s">
        <v>43</v>
      </c>
      <c r="G34" s="17" t="s">
        <v>22</v>
      </c>
      <c r="H34" s="18" t="s">
        <v>22</v>
      </c>
      <c r="I34" s="18" t="s">
        <v>22</v>
      </c>
      <c r="J34" s="18" t="s">
        <v>22</v>
      </c>
      <c r="K34" s="18" t="s">
        <v>22</v>
      </c>
      <c r="L34" s="18" t="s">
        <v>22</v>
      </c>
    </row>
    <row r="35" spans="2:12" x14ac:dyDescent="0.2">
      <c r="B35" s="1" t="s">
        <v>52</v>
      </c>
      <c r="G35" s="9"/>
      <c r="H35" s="16"/>
      <c r="I35" s="16"/>
    </row>
    <row r="36" spans="2:12" x14ac:dyDescent="0.2">
      <c r="B36" s="1"/>
      <c r="C36" s="1" t="s">
        <v>53</v>
      </c>
      <c r="G36" s="15">
        <v>1258</v>
      </c>
      <c r="H36" s="16">
        <v>1269</v>
      </c>
      <c r="I36" s="16">
        <v>1347</v>
      </c>
      <c r="J36" s="16">
        <v>1350.7128600000001</v>
      </c>
      <c r="K36" s="16">
        <v>1325.296</v>
      </c>
      <c r="L36" s="16">
        <v>1294.5309999999999</v>
      </c>
    </row>
    <row r="37" spans="2:12" x14ac:dyDescent="0.2">
      <c r="C37" s="1" t="s">
        <v>54</v>
      </c>
      <c r="G37" s="15">
        <v>549</v>
      </c>
      <c r="H37" s="16">
        <v>574</v>
      </c>
      <c r="I37" s="16">
        <v>545</v>
      </c>
      <c r="J37" s="16">
        <v>585.63820799999996</v>
      </c>
      <c r="K37" s="16">
        <v>629.04600000000005</v>
      </c>
      <c r="L37" s="16">
        <v>658.18100000000004</v>
      </c>
    </row>
    <row r="38" spans="2:12" x14ac:dyDescent="0.2">
      <c r="C38" s="1" t="s">
        <v>55</v>
      </c>
      <c r="G38" s="15">
        <v>1793</v>
      </c>
      <c r="H38" s="16">
        <v>1833</v>
      </c>
      <c r="I38" s="16">
        <v>1884</v>
      </c>
      <c r="J38" s="16">
        <v>1929.780027</v>
      </c>
      <c r="K38" s="16">
        <v>1949.3130000000001</v>
      </c>
      <c r="L38" s="16">
        <v>1948.8520000000001</v>
      </c>
    </row>
    <row r="39" spans="2:12" x14ac:dyDescent="0.2">
      <c r="C39" s="1" t="s">
        <v>56</v>
      </c>
      <c r="G39" s="15">
        <v>14</v>
      </c>
      <c r="H39" s="16">
        <v>10</v>
      </c>
      <c r="I39" s="16">
        <v>8</v>
      </c>
      <c r="J39" s="16">
        <v>6.5710410000000001</v>
      </c>
      <c r="K39" s="16">
        <v>5.0289999999999999</v>
      </c>
      <c r="L39" s="16">
        <v>3.86</v>
      </c>
    </row>
    <row r="40" spans="2:12" ht="18" thickBot="1" x14ac:dyDescent="0.25">
      <c r="B40" s="3"/>
      <c r="C40" s="3"/>
      <c r="D40" s="3"/>
      <c r="E40" s="3"/>
      <c r="F40" s="3"/>
      <c r="G40" s="19"/>
      <c r="H40" s="3"/>
      <c r="I40" s="3"/>
      <c r="J40" s="3"/>
      <c r="K40" s="3"/>
      <c r="L40" s="3"/>
    </row>
    <row r="41" spans="2:12" x14ac:dyDescent="0.2">
      <c r="F41" s="1" t="s">
        <v>36</v>
      </c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5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15.875" style="2"/>
    <col min="5" max="5" width="4" style="2" customWidth="1"/>
    <col min="6" max="6" width="15.875" style="2"/>
    <col min="7" max="12" width="14.625" style="2" customWidth="1"/>
    <col min="13" max="256" width="15.875" style="2"/>
    <col min="257" max="257" width="13.375" style="2" customWidth="1"/>
    <col min="258" max="259" width="5.875" style="2" customWidth="1"/>
    <col min="260" max="260" width="15.875" style="2"/>
    <col min="261" max="261" width="4" style="2" customWidth="1"/>
    <col min="262" max="262" width="15.875" style="2"/>
    <col min="263" max="268" width="14.625" style="2" customWidth="1"/>
    <col min="269" max="512" width="15.875" style="2"/>
    <col min="513" max="513" width="13.375" style="2" customWidth="1"/>
    <col min="514" max="515" width="5.875" style="2" customWidth="1"/>
    <col min="516" max="516" width="15.875" style="2"/>
    <col min="517" max="517" width="4" style="2" customWidth="1"/>
    <col min="518" max="518" width="15.875" style="2"/>
    <col min="519" max="524" width="14.625" style="2" customWidth="1"/>
    <col min="525" max="768" width="15.875" style="2"/>
    <col min="769" max="769" width="13.375" style="2" customWidth="1"/>
    <col min="770" max="771" width="5.875" style="2" customWidth="1"/>
    <col min="772" max="772" width="15.875" style="2"/>
    <col min="773" max="773" width="4" style="2" customWidth="1"/>
    <col min="774" max="774" width="15.875" style="2"/>
    <col min="775" max="780" width="14.625" style="2" customWidth="1"/>
    <col min="781" max="1024" width="15.875" style="2"/>
    <col min="1025" max="1025" width="13.375" style="2" customWidth="1"/>
    <col min="1026" max="1027" width="5.875" style="2" customWidth="1"/>
    <col min="1028" max="1028" width="15.875" style="2"/>
    <col min="1029" max="1029" width="4" style="2" customWidth="1"/>
    <col min="1030" max="1030" width="15.875" style="2"/>
    <col min="1031" max="1036" width="14.625" style="2" customWidth="1"/>
    <col min="1037" max="1280" width="15.875" style="2"/>
    <col min="1281" max="1281" width="13.375" style="2" customWidth="1"/>
    <col min="1282" max="1283" width="5.875" style="2" customWidth="1"/>
    <col min="1284" max="1284" width="15.875" style="2"/>
    <col min="1285" max="1285" width="4" style="2" customWidth="1"/>
    <col min="1286" max="1286" width="15.875" style="2"/>
    <col min="1287" max="1292" width="14.625" style="2" customWidth="1"/>
    <col min="1293" max="1536" width="15.875" style="2"/>
    <col min="1537" max="1537" width="13.375" style="2" customWidth="1"/>
    <col min="1538" max="1539" width="5.875" style="2" customWidth="1"/>
    <col min="1540" max="1540" width="15.875" style="2"/>
    <col min="1541" max="1541" width="4" style="2" customWidth="1"/>
    <col min="1542" max="1542" width="15.875" style="2"/>
    <col min="1543" max="1548" width="14.625" style="2" customWidth="1"/>
    <col min="1549" max="1792" width="15.875" style="2"/>
    <col min="1793" max="1793" width="13.375" style="2" customWidth="1"/>
    <col min="1794" max="1795" width="5.875" style="2" customWidth="1"/>
    <col min="1796" max="1796" width="15.875" style="2"/>
    <col min="1797" max="1797" width="4" style="2" customWidth="1"/>
    <col min="1798" max="1798" width="15.875" style="2"/>
    <col min="1799" max="1804" width="14.625" style="2" customWidth="1"/>
    <col min="1805" max="2048" width="15.875" style="2"/>
    <col min="2049" max="2049" width="13.375" style="2" customWidth="1"/>
    <col min="2050" max="2051" width="5.875" style="2" customWidth="1"/>
    <col min="2052" max="2052" width="15.875" style="2"/>
    <col min="2053" max="2053" width="4" style="2" customWidth="1"/>
    <col min="2054" max="2054" width="15.875" style="2"/>
    <col min="2055" max="2060" width="14.625" style="2" customWidth="1"/>
    <col min="2061" max="2304" width="15.875" style="2"/>
    <col min="2305" max="2305" width="13.375" style="2" customWidth="1"/>
    <col min="2306" max="2307" width="5.875" style="2" customWidth="1"/>
    <col min="2308" max="2308" width="15.875" style="2"/>
    <col min="2309" max="2309" width="4" style="2" customWidth="1"/>
    <col min="2310" max="2310" width="15.875" style="2"/>
    <col min="2311" max="2316" width="14.625" style="2" customWidth="1"/>
    <col min="2317" max="2560" width="15.875" style="2"/>
    <col min="2561" max="2561" width="13.375" style="2" customWidth="1"/>
    <col min="2562" max="2563" width="5.875" style="2" customWidth="1"/>
    <col min="2564" max="2564" width="15.875" style="2"/>
    <col min="2565" max="2565" width="4" style="2" customWidth="1"/>
    <col min="2566" max="2566" width="15.875" style="2"/>
    <col min="2567" max="2572" width="14.625" style="2" customWidth="1"/>
    <col min="2573" max="2816" width="15.875" style="2"/>
    <col min="2817" max="2817" width="13.375" style="2" customWidth="1"/>
    <col min="2818" max="2819" width="5.875" style="2" customWidth="1"/>
    <col min="2820" max="2820" width="15.875" style="2"/>
    <col min="2821" max="2821" width="4" style="2" customWidth="1"/>
    <col min="2822" max="2822" width="15.875" style="2"/>
    <col min="2823" max="2828" width="14.625" style="2" customWidth="1"/>
    <col min="2829" max="3072" width="15.875" style="2"/>
    <col min="3073" max="3073" width="13.375" style="2" customWidth="1"/>
    <col min="3074" max="3075" width="5.875" style="2" customWidth="1"/>
    <col min="3076" max="3076" width="15.875" style="2"/>
    <col min="3077" max="3077" width="4" style="2" customWidth="1"/>
    <col min="3078" max="3078" width="15.875" style="2"/>
    <col min="3079" max="3084" width="14.625" style="2" customWidth="1"/>
    <col min="3085" max="3328" width="15.875" style="2"/>
    <col min="3329" max="3329" width="13.375" style="2" customWidth="1"/>
    <col min="3330" max="3331" width="5.875" style="2" customWidth="1"/>
    <col min="3332" max="3332" width="15.875" style="2"/>
    <col min="3333" max="3333" width="4" style="2" customWidth="1"/>
    <col min="3334" max="3334" width="15.875" style="2"/>
    <col min="3335" max="3340" width="14.625" style="2" customWidth="1"/>
    <col min="3341" max="3584" width="15.875" style="2"/>
    <col min="3585" max="3585" width="13.375" style="2" customWidth="1"/>
    <col min="3586" max="3587" width="5.875" style="2" customWidth="1"/>
    <col min="3588" max="3588" width="15.875" style="2"/>
    <col min="3589" max="3589" width="4" style="2" customWidth="1"/>
    <col min="3590" max="3590" width="15.875" style="2"/>
    <col min="3591" max="3596" width="14.625" style="2" customWidth="1"/>
    <col min="3597" max="3840" width="15.875" style="2"/>
    <col min="3841" max="3841" width="13.375" style="2" customWidth="1"/>
    <col min="3842" max="3843" width="5.875" style="2" customWidth="1"/>
    <col min="3844" max="3844" width="15.875" style="2"/>
    <col min="3845" max="3845" width="4" style="2" customWidth="1"/>
    <col min="3846" max="3846" width="15.875" style="2"/>
    <col min="3847" max="3852" width="14.625" style="2" customWidth="1"/>
    <col min="3853" max="4096" width="15.875" style="2"/>
    <col min="4097" max="4097" width="13.375" style="2" customWidth="1"/>
    <col min="4098" max="4099" width="5.875" style="2" customWidth="1"/>
    <col min="4100" max="4100" width="15.875" style="2"/>
    <col min="4101" max="4101" width="4" style="2" customWidth="1"/>
    <col min="4102" max="4102" width="15.875" style="2"/>
    <col min="4103" max="4108" width="14.625" style="2" customWidth="1"/>
    <col min="4109" max="4352" width="15.875" style="2"/>
    <col min="4353" max="4353" width="13.375" style="2" customWidth="1"/>
    <col min="4354" max="4355" width="5.875" style="2" customWidth="1"/>
    <col min="4356" max="4356" width="15.875" style="2"/>
    <col min="4357" max="4357" width="4" style="2" customWidth="1"/>
    <col min="4358" max="4358" width="15.875" style="2"/>
    <col min="4359" max="4364" width="14.625" style="2" customWidth="1"/>
    <col min="4365" max="4608" width="15.875" style="2"/>
    <col min="4609" max="4609" width="13.375" style="2" customWidth="1"/>
    <col min="4610" max="4611" width="5.875" style="2" customWidth="1"/>
    <col min="4612" max="4612" width="15.875" style="2"/>
    <col min="4613" max="4613" width="4" style="2" customWidth="1"/>
    <col min="4614" max="4614" width="15.875" style="2"/>
    <col min="4615" max="4620" width="14.625" style="2" customWidth="1"/>
    <col min="4621" max="4864" width="15.875" style="2"/>
    <col min="4865" max="4865" width="13.375" style="2" customWidth="1"/>
    <col min="4866" max="4867" width="5.875" style="2" customWidth="1"/>
    <col min="4868" max="4868" width="15.875" style="2"/>
    <col min="4869" max="4869" width="4" style="2" customWidth="1"/>
    <col min="4870" max="4870" width="15.875" style="2"/>
    <col min="4871" max="4876" width="14.625" style="2" customWidth="1"/>
    <col min="4877" max="5120" width="15.875" style="2"/>
    <col min="5121" max="5121" width="13.375" style="2" customWidth="1"/>
    <col min="5122" max="5123" width="5.875" style="2" customWidth="1"/>
    <col min="5124" max="5124" width="15.875" style="2"/>
    <col min="5125" max="5125" width="4" style="2" customWidth="1"/>
    <col min="5126" max="5126" width="15.875" style="2"/>
    <col min="5127" max="5132" width="14.625" style="2" customWidth="1"/>
    <col min="5133" max="5376" width="15.875" style="2"/>
    <col min="5377" max="5377" width="13.375" style="2" customWidth="1"/>
    <col min="5378" max="5379" width="5.875" style="2" customWidth="1"/>
    <col min="5380" max="5380" width="15.875" style="2"/>
    <col min="5381" max="5381" width="4" style="2" customWidth="1"/>
    <col min="5382" max="5382" width="15.875" style="2"/>
    <col min="5383" max="5388" width="14.625" style="2" customWidth="1"/>
    <col min="5389" max="5632" width="15.875" style="2"/>
    <col min="5633" max="5633" width="13.375" style="2" customWidth="1"/>
    <col min="5634" max="5635" width="5.875" style="2" customWidth="1"/>
    <col min="5636" max="5636" width="15.875" style="2"/>
    <col min="5637" max="5637" width="4" style="2" customWidth="1"/>
    <col min="5638" max="5638" width="15.875" style="2"/>
    <col min="5639" max="5644" width="14.625" style="2" customWidth="1"/>
    <col min="5645" max="5888" width="15.875" style="2"/>
    <col min="5889" max="5889" width="13.375" style="2" customWidth="1"/>
    <col min="5890" max="5891" width="5.875" style="2" customWidth="1"/>
    <col min="5892" max="5892" width="15.875" style="2"/>
    <col min="5893" max="5893" width="4" style="2" customWidth="1"/>
    <col min="5894" max="5894" width="15.875" style="2"/>
    <col min="5895" max="5900" width="14.625" style="2" customWidth="1"/>
    <col min="5901" max="6144" width="15.875" style="2"/>
    <col min="6145" max="6145" width="13.375" style="2" customWidth="1"/>
    <col min="6146" max="6147" width="5.875" style="2" customWidth="1"/>
    <col min="6148" max="6148" width="15.875" style="2"/>
    <col min="6149" max="6149" width="4" style="2" customWidth="1"/>
    <col min="6150" max="6150" width="15.875" style="2"/>
    <col min="6151" max="6156" width="14.625" style="2" customWidth="1"/>
    <col min="6157" max="6400" width="15.875" style="2"/>
    <col min="6401" max="6401" width="13.375" style="2" customWidth="1"/>
    <col min="6402" max="6403" width="5.875" style="2" customWidth="1"/>
    <col min="6404" max="6404" width="15.875" style="2"/>
    <col min="6405" max="6405" width="4" style="2" customWidth="1"/>
    <col min="6406" max="6406" width="15.875" style="2"/>
    <col min="6407" max="6412" width="14.625" style="2" customWidth="1"/>
    <col min="6413" max="6656" width="15.875" style="2"/>
    <col min="6657" max="6657" width="13.375" style="2" customWidth="1"/>
    <col min="6658" max="6659" width="5.875" style="2" customWidth="1"/>
    <col min="6660" max="6660" width="15.875" style="2"/>
    <col min="6661" max="6661" width="4" style="2" customWidth="1"/>
    <col min="6662" max="6662" width="15.875" style="2"/>
    <col min="6663" max="6668" width="14.625" style="2" customWidth="1"/>
    <col min="6669" max="6912" width="15.875" style="2"/>
    <col min="6913" max="6913" width="13.375" style="2" customWidth="1"/>
    <col min="6914" max="6915" width="5.875" style="2" customWidth="1"/>
    <col min="6916" max="6916" width="15.875" style="2"/>
    <col min="6917" max="6917" width="4" style="2" customWidth="1"/>
    <col min="6918" max="6918" width="15.875" style="2"/>
    <col min="6919" max="6924" width="14.625" style="2" customWidth="1"/>
    <col min="6925" max="7168" width="15.875" style="2"/>
    <col min="7169" max="7169" width="13.375" style="2" customWidth="1"/>
    <col min="7170" max="7171" width="5.875" style="2" customWidth="1"/>
    <col min="7172" max="7172" width="15.875" style="2"/>
    <col min="7173" max="7173" width="4" style="2" customWidth="1"/>
    <col min="7174" max="7174" width="15.875" style="2"/>
    <col min="7175" max="7180" width="14.625" style="2" customWidth="1"/>
    <col min="7181" max="7424" width="15.875" style="2"/>
    <col min="7425" max="7425" width="13.375" style="2" customWidth="1"/>
    <col min="7426" max="7427" width="5.875" style="2" customWidth="1"/>
    <col min="7428" max="7428" width="15.875" style="2"/>
    <col min="7429" max="7429" width="4" style="2" customWidth="1"/>
    <col min="7430" max="7430" width="15.875" style="2"/>
    <col min="7431" max="7436" width="14.625" style="2" customWidth="1"/>
    <col min="7437" max="7680" width="15.875" style="2"/>
    <col min="7681" max="7681" width="13.375" style="2" customWidth="1"/>
    <col min="7682" max="7683" width="5.875" style="2" customWidth="1"/>
    <col min="7684" max="7684" width="15.875" style="2"/>
    <col min="7685" max="7685" width="4" style="2" customWidth="1"/>
    <col min="7686" max="7686" width="15.875" style="2"/>
    <col min="7687" max="7692" width="14.625" style="2" customWidth="1"/>
    <col min="7693" max="7936" width="15.875" style="2"/>
    <col min="7937" max="7937" width="13.375" style="2" customWidth="1"/>
    <col min="7938" max="7939" width="5.875" style="2" customWidth="1"/>
    <col min="7940" max="7940" width="15.875" style="2"/>
    <col min="7941" max="7941" width="4" style="2" customWidth="1"/>
    <col min="7942" max="7942" width="15.875" style="2"/>
    <col min="7943" max="7948" width="14.625" style="2" customWidth="1"/>
    <col min="7949" max="8192" width="15.875" style="2"/>
    <col min="8193" max="8193" width="13.375" style="2" customWidth="1"/>
    <col min="8194" max="8195" width="5.875" style="2" customWidth="1"/>
    <col min="8196" max="8196" width="15.875" style="2"/>
    <col min="8197" max="8197" width="4" style="2" customWidth="1"/>
    <col min="8198" max="8198" width="15.875" style="2"/>
    <col min="8199" max="8204" width="14.625" style="2" customWidth="1"/>
    <col min="8205" max="8448" width="15.875" style="2"/>
    <col min="8449" max="8449" width="13.375" style="2" customWidth="1"/>
    <col min="8450" max="8451" width="5.875" style="2" customWidth="1"/>
    <col min="8452" max="8452" width="15.875" style="2"/>
    <col min="8453" max="8453" width="4" style="2" customWidth="1"/>
    <col min="8454" max="8454" width="15.875" style="2"/>
    <col min="8455" max="8460" width="14.625" style="2" customWidth="1"/>
    <col min="8461" max="8704" width="15.875" style="2"/>
    <col min="8705" max="8705" width="13.375" style="2" customWidth="1"/>
    <col min="8706" max="8707" width="5.875" style="2" customWidth="1"/>
    <col min="8708" max="8708" width="15.875" style="2"/>
    <col min="8709" max="8709" width="4" style="2" customWidth="1"/>
    <col min="8710" max="8710" width="15.875" style="2"/>
    <col min="8711" max="8716" width="14.625" style="2" customWidth="1"/>
    <col min="8717" max="8960" width="15.875" style="2"/>
    <col min="8961" max="8961" width="13.375" style="2" customWidth="1"/>
    <col min="8962" max="8963" width="5.875" style="2" customWidth="1"/>
    <col min="8964" max="8964" width="15.875" style="2"/>
    <col min="8965" max="8965" width="4" style="2" customWidth="1"/>
    <col min="8966" max="8966" width="15.875" style="2"/>
    <col min="8967" max="8972" width="14.625" style="2" customWidth="1"/>
    <col min="8973" max="9216" width="15.875" style="2"/>
    <col min="9217" max="9217" width="13.375" style="2" customWidth="1"/>
    <col min="9218" max="9219" width="5.875" style="2" customWidth="1"/>
    <col min="9220" max="9220" width="15.875" style="2"/>
    <col min="9221" max="9221" width="4" style="2" customWidth="1"/>
    <col min="9222" max="9222" width="15.875" style="2"/>
    <col min="9223" max="9228" width="14.625" style="2" customWidth="1"/>
    <col min="9229" max="9472" width="15.875" style="2"/>
    <col min="9473" max="9473" width="13.375" style="2" customWidth="1"/>
    <col min="9474" max="9475" width="5.875" style="2" customWidth="1"/>
    <col min="9476" max="9476" width="15.875" style="2"/>
    <col min="9477" max="9477" width="4" style="2" customWidth="1"/>
    <col min="9478" max="9478" width="15.875" style="2"/>
    <col min="9479" max="9484" width="14.625" style="2" customWidth="1"/>
    <col min="9485" max="9728" width="15.875" style="2"/>
    <col min="9729" max="9729" width="13.375" style="2" customWidth="1"/>
    <col min="9730" max="9731" width="5.875" style="2" customWidth="1"/>
    <col min="9732" max="9732" width="15.875" style="2"/>
    <col min="9733" max="9733" width="4" style="2" customWidth="1"/>
    <col min="9734" max="9734" width="15.875" style="2"/>
    <col min="9735" max="9740" width="14.625" style="2" customWidth="1"/>
    <col min="9741" max="9984" width="15.875" style="2"/>
    <col min="9985" max="9985" width="13.375" style="2" customWidth="1"/>
    <col min="9986" max="9987" width="5.875" style="2" customWidth="1"/>
    <col min="9988" max="9988" width="15.875" style="2"/>
    <col min="9989" max="9989" width="4" style="2" customWidth="1"/>
    <col min="9990" max="9990" width="15.875" style="2"/>
    <col min="9991" max="9996" width="14.625" style="2" customWidth="1"/>
    <col min="9997" max="10240" width="15.875" style="2"/>
    <col min="10241" max="10241" width="13.375" style="2" customWidth="1"/>
    <col min="10242" max="10243" width="5.875" style="2" customWidth="1"/>
    <col min="10244" max="10244" width="15.875" style="2"/>
    <col min="10245" max="10245" width="4" style="2" customWidth="1"/>
    <col min="10246" max="10246" width="15.875" style="2"/>
    <col min="10247" max="10252" width="14.625" style="2" customWidth="1"/>
    <col min="10253" max="10496" width="15.875" style="2"/>
    <col min="10497" max="10497" width="13.375" style="2" customWidth="1"/>
    <col min="10498" max="10499" width="5.875" style="2" customWidth="1"/>
    <col min="10500" max="10500" width="15.875" style="2"/>
    <col min="10501" max="10501" width="4" style="2" customWidth="1"/>
    <col min="10502" max="10502" width="15.875" style="2"/>
    <col min="10503" max="10508" width="14.625" style="2" customWidth="1"/>
    <col min="10509" max="10752" width="15.875" style="2"/>
    <col min="10753" max="10753" width="13.375" style="2" customWidth="1"/>
    <col min="10754" max="10755" width="5.875" style="2" customWidth="1"/>
    <col min="10756" max="10756" width="15.875" style="2"/>
    <col min="10757" max="10757" width="4" style="2" customWidth="1"/>
    <col min="10758" max="10758" width="15.875" style="2"/>
    <col min="10759" max="10764" width="14.625" style="2" customWidth="1"/>
    <col min="10765" max="11008" width="15.875" style="2"/>
    <col min="11009" max="11009" width="13.375" style="2" customWidth="1"/>
    <col min="11010" max="11011" width="5.875" style="2" customWidth="1"/>
    <col min="11012" max="11012" width="15.875" style="2"/>
    <col min="11013" max="11013" width="4" style="2" customWidth="1"/>
    <col min="11014" max="11014" width="15.875" style="2"/>
    <col min="11015" max="11020" width="14.625" style="2" customWidth="1"/>
    <col min="11021" max="11264" width="15.875" style="2"/>
    <col min="11265" max="11265" width="13.375" style="2" customWidth="1"/>
    <col min="11266" max="11267" width="5.875" style="2" customWidth="1"/>
    <col min="11268" max="11268" width="15.875" style="2"/>
    <col min="11269" max="11269" width="4" style="2" customWidth="1"/>
    <col min="11270" max="11270" width="15.875" style="2"/>
    <col min="11271" max="11276" width="14.625" style="2" customWidth="1"/>
    <col min="11277" max="11520" width="15.875" style="2"/>
    <col min="11521" max="11521" width="13.375" style="2" customWidth="1"/>
    <col min="11522" max="11523" width="5.875" style="2" customWidth="1"/>
    <col min="11524" max="11524" width="15.875" style="2"/>
    <col min="11525" max="11525" width="4" style="2" customWidth="1"/>
    <col min="11526" max="11526" width="15.875" style="2"/>
    <col min="11527" max="11532" width="14.625" style="2" customWidth="1"/>
    <col min="11533" max="11776" width="15.875" style="2"/>
    <col min="11777" max="11777" width="13.375" style="2" customWidth="1"/>
    <col min="11778" max="11779" width="5.875" style="2" customWidth="1"/>
    <col min="11780" max="11780" width="15.875" style="2"/>
    <col min="11781" max="11781" width="4" style="2" customWidth="1"/>
    <col min="11782" max="11782" width="15.875" style="2"/>
    <col min="11783" max="11788" width="14.625" style="2" customWidth="1"/>
    <col min="11789" max="12032" width="15.875" style="2"/>
    <col min="12033" max="12033" width="13.375" style="2" customWidth="1"/>
    <col min="12034" max="12035" width="5.875" style="2" customWidth="1"/>
    <col min="12036" max="12036" width="15.875" style="2"/>
    <col min="12037" max="12037" width="4" style="2" customWidth="1"/>
    <col min="12038" max="12038" width="15.875" style="2"/>
    <col min="12039" max="12044" width="14.625" style="2" customWidth="1"/>
    <col min="12045" max="12288" width="15.875" style="2"/>
    <col min="12289" max="12289" width="13.375" style="2" customWidth="1"/>
    <col min="12290" max="12291" width="5.875" style="2" customWidth="1"/>
    <col min="12292" max="12292" width="15.875" style="2"/>
    <col min="12293" max="12293" width="4" style="2" customWidth="1"/>
    <col min="12294" max="12294" width="15.875" style="2"/>
    <col min="12295" max="12300" width="14.625" style="2" customWidth="1"/>
    <col min="12301" max="12544" width="15.875" style="2"/>
    <col min="12545" max="12545" width="13.375" style="2" customWidth="1"/>
    <col min="12546" max="12547" width="5.875" style="2" customWidth="1"/>
    <col min="12548" max="12548" width="15.875" style="2"/>
    <col min="12549" max="12549" width="4" style="2" customWidth="1"/>
    <col min="12550" max="12550" width="15.875" style="2"/>
    <col min="12551" max="12556" width="14.625" style="2" customWidth="1"/>
    <col min="12557" max="12800" width="15.875" style="2"/>
    <col min="12801" max="12801" width="13.375" style="2" customWidth="1"/>
    <col min="12802" max="12803" width="5.875" style="2" customWidth="1"/>
    <col min="12804" max="12804" width="15.875" style="2"/>
    <col min="12805" max="12805" width="4" style="2" customWidth="1"/>
    <col min="12806" max="12806" width="15.875" style="2"/>
    <col min="12807" max="12812" width="14.625" style="2" customWidth="1"/>
    <col min="12813" max="13056" width="15.875" style="2"/>
    <col min="13057" max="13057" width="13.375" style="2" customWidth="1"/>
    <col min="13058" max="13059" width="5.875" style="2" customWidth="1"/>
    <col min="13060" max="13060" width="15.875" style="2"/>
    <col min="13061" max="13061" width="4" style="2" customWidth="1"/>
    <col min="13062" max="13062" width="15.875" style="2"/>
    <col min="13063" max="13068" width="14.625" style="2" customWidth="1"/>
    <col min="13069" max="13312" width="15.875" style="2"/>
    <col min="13313" max="13313" width="13.375" style="2" customWidth="1"/>
    <col min="13314" max="13315" width="5.875" style="2" customWidth="1"/>
    <col min="13316" max="13316" width="15.875" style="2"/>
    <col min="13317" max="13317" width="4" style="2" customWidth="1"/>
    <col min="13318" max="13318" width="15.875" style="2"/>
    <col min="13319" max="13324" width="14.625" style="2" customWidth="1"/>
    <col min="13325" max="13568" width="15.875" style="2"/>
    <col min="13569" max="13569" width="13.375" style="2" customWidth="1"/>
    <col min="13570" max="13571" width="5.875" style="2" customWidth="1"/>
    <col min="13572" max="13572" width="15.875" style="2"/>
    <col min="13573" max="13573" width="4" style="2" customWidth="1"/>
    <col min="13574" max="13574" width="15.875" style="2"/>
    <col min="13575" max="13580" width="14.625" style="2" customWidth="1"/>
    <col min="13581" max="13824" width="15.875" style="2"/>
    <col min="13825" max="13825" width="13.375" style="2" customWidth="1"/>
    <col min="13826" max="13827" width="5.875" style="2" customWidth="1"/>
    <col min="13828" max="13828" width="15.875" style="2"/>
    <col min="13829" max="13829" width="4" style="2" customWidth="1"/>
    <col min="13830" max="13830" width="15.875" style="2"/>
    <col min="13831" max="13836" width="14.625" style="2" customWidth="1"/>
    <col min="13837" max="14080" width="15.875" style="2"/>
    <col min="14081" max="14081" width="13.375" style="2" customWidth="1"/>
    <col min="14082" max="14083" width="5.875" style="2" customWidth="1"/>
    <col min="14084" max="14084" width="15.875" style="2"/>
    <col min="14085" max="14085" width="4" style="2" customWidth="1"/>
    <col min="14086" max="14086" width="15.875" style="2"/>
    <col min="14087" max="14092" width="14.625" style="2" customWidth="1"/>
    <col min="14093" max="14336" width="15.875" style="2"/>
    <col min="14337" max="14337" width="13.375" style="2" customWidth="1"/>
    <col min="14338" max="14339" width="5.875" style="2" customWidth="1"/>
    <col min="14340" max="14340" width="15.875" style="2"/>
    <col min="14341" max="14341" width="4" style="2" customWidth="1"/>
    <col min="14342" max="14342" width="15.875" style="2"/>
    <col min="14343" max="14348" width="14.625" style="2" customWidth="1"/>
    <col min="14349" max="14592" width="15.875" style="2"/>
    <col min="14593" max="14593" width="13.375" style="2" customWidth="1"/>
    <col min="14594" max="14595" width="5.875" style="2" customWidth="1"/>
    <col min="14596" max="14596" width="15.875" style="2"/>
    <col min="14597" max="14597" width="4" style="2" customWidth="1"/>
    <col min="14598" max="14598" width="15.875" style="2"/>
    <col min="14599" max="14604" width="14.625" style="2" customWidth="1"/>
    <col min="14605" max="14848" width="15.875" style="2"/>
    <col min="14849" max="14849" width="13.375" style="2" customWidth="1"/>
    <col min="14850" max="14851" width="5.875" style="2" customWidth="1"/>
    <col min="14852" max="14852" width="15.875" style="2"/>
    <col min="14853" max="14853" width="4" style="2" customWidth="1"/>
    <col min="14854" max="14854" width="15.875" style="2"/>
    <col min="14855" max="14860" width="14.625" style="2" customWidth="1"/>
    <col min="14861" max="15104" width="15.875" style="2"/>
    <col min="15105" max="15105" width="13.375" style="2" customWidth="1"/>
    <col min="15106" max="15107" width="5.875" style="2" customWidth="1"/>
    <col min="15108" max="15108" width="15.875" style="2"/>
    <col min="15109" max="15109" width="4" style="2" customWidth="1"/>
    <col min="15110" max="15110" width="15.875" style="2"/>
    <col min="15111" max="15116" width="14.625" style="2" customWidth="1"/>
    <col min="15117" max="15360" width="15.875" style="2"/>
    <col min="15361" max="15361" width="13.375" style="2" customWidth="1"/>
    <col min="15362" max="15363" width="5.875" style="2" customWidth="1"/>
    <col min="15364" max="15364" width="15.875" style="2"/>
    <col min="15365" max="15365" width="4" style="2" customWidth="1"/>
    <col min="15366" max="15366" width="15.875" style="2"/>
    <col min="15367" max="15372" width="14.625" style="2" customWidth="1"/>
    <col min="15373" max="15616" width="15.875" style="2"/>
    <col min="15617" max="15617" width="13.375" style="2" customWidth="1"/>
    <col min="15618" max="15619" width="5.875" style="2" customWidth="1"/>
    <col min="15620" max="15620" width="15.875" style="2"/>
    <col min="15621" max="15621" width="4" style="2" customWidth="1"/>
    <col min="15622" max="15622" width="15.875" style="2"/>
    <col min="15623" max="15628" width="14.625" style="2" customWidth="1"/>
    <col min="15629" max="15872" width="15.875" style="2"/>
    <col min="15873" max="15873" width="13.375" style="2" customWidth="1"/>
    <col min="15874" max="15875" width="5.875" style="2" customWidth="1"/>
    <col min="15876" max="15876" width="15.875" style="2"/>
    <col min="15877" max="15877" width="4" style="2" customWidth="1"/>
    <col min="15878" max="15878" width="15.875" style="2"/>
    <col min="15879" max="15884" width="14.625" style="2" customWidth="1"/>
    <col min="15885" max="16128" width="15.875" style="2"/>
    <col min="16129" max="16129" width="13.375" style="2" customWidth="1"/>
    <col min="16130" max="16131" width="5.875" style="2" customWidth="1"/>
    <col min="16132" max="16132" width="15.875" style="2"/>
    <col min="16133" max="16133" width="4" style="2" customWidth="1"/>
    <col min="16134" max="16134" width="15.875" style="2"/>
    <col min="16135" max="16140" width="14.625" style="2" customWidth="1"/>
    <col min="16141" max="16384" width="15.875" style="2"/>
  </cols>
  <sheetData>
    <row r="1" spans="1:12" x14ac:dyDescent="0.2">
      <c r="A1" s="1"/>
    </row>
    <row r="6" spans="1:12" x14ac:dyDescent="0.2">
      <c r="C6" s="10"/>
      <c r="F6" s="10"/>
      <c r="G6" s="11" t="s">
        <v>57</v>
      </c>
    </row>
    <row r="8" spans="1:12" x14ac:dyDescent="0.2">
      <c r="F8" s="1" t="s">
        <v>58</v>
      </c>
    </row>
    <row r="9" spans="1:12" x14ac:dyDescent="0.2">
      <c r="F9" s="1" t="s">
        <v>59</v>
      </c>
    </row>
    <row r="10" spans="1:12" x14ac:dyDescent="0.2">
      <c r="F10" s="1" t="s">
        <v>60</v>
      </c>
    </row>
    <row r="11" spans="1:12" x14ac:dyDescent="0.2">
      <c r="F11" s="1" t="s">
        <v>61</v>
      </c>
    </row>
    <row r="12" spans="1:12" x14ac:dyDescent="0.2">
      <c r="F12" s="1" t="s">
        <v>62</v>
      </c>
    </row>
    <row r="13" spans="1:12" x14ac:dyDescent="0.2">
      <c r="F13" s="1" t="s">
        <v>63</v>
      </c>
    </row>
    <row r="14" spans="1:12" x14ac:dyDescent="0.2">
      <c r="F14" s="1" t="s">
        <v>64</v>
      </c>
    </row>
    <row r="15" spans="1:12" ht="18" thickBot="1" x14ac:dyDescent="0.25">
      <c r="B15" s="20"/>
      <c r="C15" s="20"/>
      <c r="D15" s="3"/>
      <c r="E15" s="3"/>
      <c r="F15" s="20"/>
      <c r="G15" s="3"/>
      <c r="H15" s="3"/>
      <c r="I15" s="3"/>
      <c r="J15" s="3"/>
      <c r="K15" s="5" t="s">
        <v>1</v>
      </c>
      <c r="L15" s="3"/>
    </row>
    <row r="16" spans="1:12" x14ac:dyDescent="0.2">
      <c r="B16" s="10"/>
      <c r="C16" s="10"/>
      <c r="F16" s="10"/>
      <c r="G16" s="6" t="s">
        <v>2</v>
      </c>
      <c r="H16" s="6" t="s">
        <v>3</v>
      </c>
      <c r="I16" s="6" t="s">
        <v>4</v>
      </c>
      <c r="J16" s="6" t="s">
        <v>5</v>
      </c>
      <c r="K16" s="6" t="s">
        <v>6</v>
      </c>
      <c r="L16" s="6" t="s">
        <v>7</v>
      </c>
    </row>
    <row r="17" spans="2:12" x14ac:dyDescent="0.2">
      <c r="B17" s="21"/>
      <c r="C17" s="21"/>
      <c r="D17" s="7"/>
      <c r="E17" s="7"/>
      <c r="F17" s="21"/>
      <c r="G17" s="8" t="s">
        <v>8</v>
      </c>
      <c r="H17" s="8" t="s">
        <v>9</v>
      </c>
      <c r="I17" s="8" t="s">
        <v>10</v>
      </c>
      <c r="J17" s="8" t="s">
        <v>11</v>
      </c>
      <c r="K17" s="8" t="s">
        <v>12</v>
      </c>
      <c r="L17" s="8" t="s">
        <v>13</v>
      </c>
    </row>
    <row r="18" spans="2:12" x14ac:dyDescent="0.2">
      <c r="C18" s="10"/>
      <c r="F18" s="10"/>
      <c r="G18" s="9"/>
    </row>
    <row r="19" spans="2:12" x14ac:dyDescent="0.2">
      <c r="C19" s="11" t="s">
        <v>65</v>
      </c>
      <c r="D19" s="10"/>
      <c r="E19" s="10"/>
      <c r="F19" s="10"/>
      <c r="G19" s="12">
        <f>G21+G49+G60</f>
        <v>416568</v>
      </c>
      <c r="H19" s="10">
        <f>H21+H49+H60</f>
        <v>443565</v>
      </c>
      <c r="I19" s="10">
        <f>I21+I49+I60</f>
        <v>506287</v>
      </c>
      <c r="J19" s="10">
        <f>J21+J49+J60</f>
        <v>572221</v>
      </c>
      <c r="K19" s="10">
        <f>K21+K49+SUM(K59:K62)</f>
        <v>648977.73600000003</v>
      </c>
      <c r="L19" s="10">
        <f>L21+L49+SUM(L59:L62)</f>
        <v>731087</v>
      </c>
    </row>
    <row r="20" spans="2:12" x14ac:dyDescent="0.2">
      <c r="G20" s="9"/>
    </row>
    <row r="21" spans="2:12" x14ac:dyDescent="0.2">
      <c r="B21" s="11" t="s">
        <v>66</v>
      </c>
      <c r="C21" s="10"/>
      <c r="D21" s="10"/>
      <c r="E21" s="10"/>
      <c r="F21" s="10"/>
      <c r="G21" s="12">
        <f t="shared" ref="G21:L21" si="0">SUM(G23:G47)</f>
        <v>376604</v>
      </c>
      <c r="H21" s="10">
        <f t="shared" si="0"/>
        <v>401282</v>
      </c>
      <c r="I21" s="10">
        <f t="shared" si="0"/>
        <v>460066</v>
      </c>
      <c r="J21" s="10">
        <f t="shared" si="0"/>
        <v>519036</v>
      </c>
      <c r="K21" s="10">
        <f t="shared" si="0"/>
        <v>571699</v>
      </c>
      <c r="L21" s="10">
        <f t="shared" si="0"/>
        <v>630065</v>
      </c>
    </row>
    <row r="22" spans="2:12" x14ac:dyDescent="0.2">
      <c r="G22" s="9"/>
    </row>
    <row r="23" spans="2:12" x14ac:dyDescent="0.2">
      <c r="C23" s="1" t="s">
        <v>67</v>
      </c>
      <c r="G23" s="15">
        <v>43993</v>
      </c>
      <c r="H23" s="16">
        <v>62006</v>
      </c>
      <c r="I23" s="16">
        <v>96940</v>
      </c>
      <c r="J23" s="16">
        <v>128611</v>
      </c>
      <c r="K23" s="16">
        <v>153921</v>
      </c>
      <c r="L23" s="16">
        <v>186178</v>
      </c>
    </row>
    <row r="24" spans="2:12" x14ac:dyDescent="0.2">
      <c r="C24" s="1" t="s">
        <v>68</v>
      </c>
      <c r="G24" s="15">
        <v>149139</v>
      </c>
      <c r="H24" s="16">
        <v>185341</v>
      </c>
      <c r="I24" s="16">
        <v>214318</v>
      </c>
      <c r="J24" s="16">
        <v>246900</v>
      </c>
      <c r="K24" s="16">
        <v>272258</v>
      </c>
      <c r="L24" s="16">
        <v>296263</v>
      </c>
    </row>
    <row r="25" spans="2:12" x14ac:dyDescent="0.2">
      <c r="C25" s="1" t="s">
        <v>69</v>
      </c>
      <c r="G25" s="15">
        <v>8041</v>
      </c>
      <c r="H25" s="16">
        <v>8354</v>
      </c>
      <c r="I25" s="16">
        <v>8037</v>
      </c>
      <c r="J25" s="16">
        <v>8004</v>
      </c>
      <c r="K25" s="16">
        <v>8417</v>
      </c>
      <c r="L25" s="16">
        <v>9578</v>
      </c>
    </row>
    <row r="26" spans="2:12" x14ac:dyDescent="0.2">
      <c r="G26" s="9"/>
    </row>
    <row r="27" spans="2:12" x14ac:dyDescent="0.2">
      <c r="C27" s="1" t="s">
        <v>70</v>
      </c>
      <c r="G27" s="15">
        <v>1079</v>
      </c>
      <c r="H27" s="16">
        <v>1036</v>
      </c>
      <c r="I27" s="16">
        <v>1087</v>
      </c>
      <c r="J27" s="16">
        <v>1040</v>
      </c>
      <c r="K27" s="16">
        <v>992</v>
      </c>
      <c r="L27" s="16">
        <v>1083</v>
      </c>
    </row>
    <row r="28" spans="2:12" x14ac:dyDescent="0.2">
      <c r="C28" s="1" t="s">
        <v>71</v>
      </c>
      <c r="G28" s="15">
        <v>18174</v>
      </c>
      <c r="H28" s="16">
        <v>12228</v>
      </c>
      <c r="I28" s="16">
        <v>6246</v>
      </c>
      <c r="J28" s="16">
        <v>4846</v>
      </c>
      <c r="K28" s="16">
        <v>6340</v>
      </c>
      <c r="L28" s="16">
        <v>7370</v>
      </c>
    </row>
    <row r="29" spans="2:12" x14ac:dyDescent="0.2">
      <c r="C29" s="1" t="s">
        <v>72</v>
      </c>
      <c r="G29" s="15">
        <v>10408</v>
      </c>
      <c r="H29" s="16">
        <v>10643</v>
      </c>
      <c r="I29" s="16">
        <v>10751</v>
      </c>
      <c r="J29" s="16">
        <v>9770</v>
      </c>
      <c r="K29" s="16">
        <v>9380</v>
      </c>
      <c r="L29" s="16">
        <v>8992</v>
      </c>
    </row>
    <row r="30" spans="2:12" x14ac:dyDescent="0.2">
      <c r="G30" s="9"/>
    </row>
    <row r="31" spans="2:12" x14ac:dyDescent="0.2">
      <c r="C31" s="1" t="s">
        <v>73</v>
      </c>
      <c r="G31" s="15">
        <v>8944</v>
      </c>
      <c r="H31" s="16">
        <v>9323</v>
      </c>
      <c r="I31" s="16">
        <v>10092</v>
      </c>
      <c r="J31" s="16">
        <v>9259</v>
      </c>
      <c r="K31" s="16">
        <v>8225</v>
      </c>
      <c r="L31" s="16">
        <v>7109</v>
      </c>
    </row>
    <row r="32" spans="2:12" x14ac:dyDescent="0.2">
      <c r="C32" s="1" t="s">
        <v>74</v>
      </c>
      <c r="G32" s="15">
        <v>1484</v>
      </c>
      <c r="H32" s="16">
        <v>1364</v>
      </c>
      <c r="I32" s="16">
        <v>1238</v>
      </c>
      <c r="J32" s="16">
        <v>1116</v>
      </c>
      <c r="K32" s="16">
        <v>985</v>
      </c>
      <c r="L32" s="16">
        <v>850</v>
      </c>
    </row>
    <row r="33" spans="3:12" x14ac:dyDescent="0.2">
      <c r="C33" s="1" t="s">
        <v>75</v>
      </c>
      <c r="G33" s="15">
        <v>605</v>
      </c>
      <c r="H33" s="16">
        <v>501</v>
      </c>
      <c r="I33" s="16">
        <v>469</v>
      </c>
      <c r="J33" s="16">
        <v>434</v>
      </c>
      <c r="K33" s="16">
        <v>398</v>
      </c>
      <c r="L33" s="16">
        <v>360</v>
      </c>
    </row>
    <row r="34" spans="3:12" x14ac:dyDescent="0.2">
      <c r="G34" s="9"/>
      <c r="H34" s="16"/>
      <c r="I34" s="16"/>
      <c r="J34" s="16"/>
      <c r="K34" s="16"/>
      <c r="L34" s="16"/>
    </row>
    <row r="35" spans="3:12" x14ac:dyDescent="0.2">
      <c r="C35" s="1" t="s">
        <v>76</v>
      </c>
      <c r="G35" s="15">
        <v>13337</v>
      </c>
      <c r="H35" s="16">
        <v>13519</v>
      </c>
      <c r="I35" s="16">
        <v>13748</v>
      </c>
      <c r="J35" s="16">
        <v>14291</v>
      </c>
      <c r="K35" s="16">
        <v>16164</v>
      </c>
      <c r="L35" s="16">
        <v>17675</v>
      </c>
    </row>
    <row r="36" spans="3:12" x14ac:dyDescent="0.2">
      <c r="C36" s="1" t="s">
        <v>77</v>
      </c>
      <c r="G36" s="15">
        <v>12343</v>
      </c>
      <c r="H36" s="16">
        <v>10707</v>
      </c>
      <c r="I36" s="16">
        <v>9661</v>
      </c>
      <c r="J36" s="16">
        <v>9044</v>
      </c>
      <c r="K36" s="16">
        <v>12010</v>
      </c>
      <c r="L36" s="16">
        <v>13279</v>
      </c>
    </row>
    <row r="37" spans="3:12" x14ac:dyDescent="0.2">
      <c r="C37" s="1" t="s">
        <v>78</v>
      </c>
      <c r="G37" s="15">
        <v>5162</v>
      </c>
      <c r="H37" s="16">
        <v>5162</v>
      </c>
      <c r="I37" s="16">
        <v>7561</v>
      </c>
      <c r="J37" s="16">
        <v>7561</v>
      </c>
      <c r="K37" s="16">
        <v>6824</v>
      </c>
      <c r="L37" s="16">
        <v>8298</v>
      </c>
    </row>
    <row r="38" spans="3:12" x14ac:dyDescent="0.2">
      <c r="G38" s="9"/>
      <c r="H38" s="16"/>
      <c r="I38" s="16"/>
      <c r="J38" s="16"/>
      <c r="K38" s="16"/>
      <c r="L38" s="16"/>
    </row>
    <row r="39" spans="3:12" x14ac:dyDescent="0.2">
      <c r="C39" s="1" t="s">
        <v>79</v>
      </c>
      <c r="G39" s="15">
        <v>50861</v>
      </c>
      <c r="H39" s="16">
        <v>50337</v>
      </c>
      <c r="I39" s="16">
        <v>48737</v>
      </c>
      <c r="J39" s="16">
        <v>46253</v>
      </c>
      <c r="K39" s="16">
        <v>43344</v>
      </c>
      <c r="L39" s="16">
        <v>40295</v>
      </c>
    </row>
    <row r="40" spans="3:12" x14ac:dyDescent="0.2">
      <c r="C40" s="1" t="s">
        <v>80</v>
      </c>
      <c r="G40" s="15">
        <v>8314</v>
      </c>
      <c r="H40" s="16">
        <v>8624</v>
      </c>
      <c r="I40" s="16">
        <v>8624</v>
      </c>
      <c r="J40" s="16">
        <v>8624</v>
      </c>
      <c r="K40" s="16">
        <v>7711</v>
      </c>
      <c r="L40" s="16">
        <v>6756</v>
      </c>
    </row>
    <row r="41" spans="3:12" x14ac:dyDescent="0.2">
      <c r="C41" s="1" t="s">
        <v>81</v>
      </c>
      <c r="G41" s="17" t="s">
        <v>82</v>
      </c>
      <c r="H41" s="16">
        <v>3172</v>
      </c>
      <c r="I41" s="16">
        <v>5417</v>
      </c>
      <c r="J41" s="16">
        <v>8013</v>
      </c>
      <c r="K41" s="16">
        <v>8012</v>
      </c>
      <c r="L41" s="16">
        <v>10988</v>
      </c>
    </row>
    <row r="42" spans="3:12" x14ac:dyDescent="0.2">
      <c r="G42" s="9"/>
      <c r="K42" s="16"/>
      <c r="L42" s="16"/>
    </row>
    <row r="43" spans="3:12" x14ac:dyDescent="0.2">
      <c r="C43" s="1" t="s">
        <v>83</v>
      </c>
      <c r="G43" s="17" t="s">
        <v>82</v>
      </c>
      <c r="H43" s="18" t="s">
        <v>82</v>
      </c>
      <c r="I43" s="18" t="s">
        <v>82</v>
      </c>
      <c r="J43" s="18" t="s">
        <v>82</v>
      </c>
      <c r="K43" s="16">
        <v>3400</v>
      </c>
      <c r="L43" s="16">
        <v>3400</v>
      </c>
    </row>
    <row r="44" spans="3:12" x14ac:dyDescent="0.2">
      <c r="C44" s="1" t="s">
        <v>84</v>
      </c>
      <c r="G44" s="15">
        <v>19426</v>
      </c>
      <c r="H44" s="16">
        <v>17604</v>
      </c>
      <c r="I44" s="16">
        <v>15746</v>
      </c>
      <c r="J44" s="16">
        <v>13852</v>
      </c>
      <c r="K44" s="16">
        <v>11917</v>
      </c>
      <c r="L44" s="16">
        <v>10213</v>
      </c>
    </row>
    <row r="45" spans="3:12" x14ac:dyDescent="0.2">
      <c r="G45" s="9"/>
    </row>
    <row r="46" spans="3:12" x14ac:dyDescent="0.2">
      <c r="C46" s="1" t="s">
        <v>85</v>
      </c>
      <c r="G46" s="15">
        <v>1322</v>
      </c>
      <c r="H46" s="16">
        <v>1361</v>
      </c>
      <c r="I46" s="16">
        <v>1394</v>
      </c>
      <c r="J46" s="16">
        <v>1418</v>
      </c>
      <c r="K46" s="16">
        <v>1401</v>
      </c>
      <c r="L46" s="16">
        <v>1378</v>
      </c>
    </row>
    <row r="47" spans="3:12" x14ac:dyDescent="0.2">
      <c r="C47" s="1" t="s">
        <v>86</v>
      </c>
      <c r="G47" s="15">
        <v>23972</v>
      </c>
      <c r="H47" s="18" t="s">
        <v>82</v>
      </c>
      <c r="I47" s="18" t="s">
        <v>82</v>
      </c>
      <c r="J47" s="18" t="s">
        <v>82</v>
      </c>
      <c r="K47" s="18" t="s">
        <v>82</v>
      </c>
      <c r="L47" s="18" t="s">
        <v>82</v>
      </c>
    </row>
    <row r="48" spans="3:12" x14ac:dyDescent="0.2">
      <c r="G48" s="9"/>
    </row>
    <row r="49" spans="2:12" x14ac:dyDescent="0.2">
      <c r="B49" s="11" t="s">
        <v>87</v>
      </c>
      <c r="C49" s="10"/>
      <c r="D49" s="10"/>
      <c r="E49" s="10"/>
      <c r="F49" s="10"/>
      <c r="G49" s="12">
        <f t="shared" ref="G49:L49" si="1">SUM(G51:G57)</f>
        <v>30830</v>
      </c>
      <c r="H49" s="10">
        <f t="shared" si="1"/>
        <v>32106</v>
      </c>
      <c r="I49" s="10">
        <f t="shared" si="1"/>
        <v>35753</v>
      </c>
      <c r="J49" s="10">
        <f t="shared" si="1"/>
        <v>42374</v>
      </c>
      <c r="K49" s="10">
        <f t="shared" si="1"/>
        <v>65641</v>
      </c>
      <c r="L49" s="10">
        <f t="shared" si="1"/>
        <v>87692</v>
      </c>
    </row>
    <row r="50" spans="2:12" x14ac:dyDescent="0.2">
      <c r="G50" s="9"/>
    </row>
    <row r="51" spans="2:12" x14ac:dyDescent="0.2">
      <c r="C51" s="1" t="s">
        <v>88</v>
      </c>
      <c r="G51" s="15">
        <v>7168</v>
      </c>
      <c r="H51" s="16">
        <v>7003</v>
      </c>
      <c r="I51" s="16">
        <v>6762</v>
      </c>
      <c r="J51" s="16">
        <v>6772</v>
      </c>
      <c r="K51" s="16">
        <v>6636</v>
      </c>
      <c r="L51" s="16">
        <v>6407</v>
      </c>
    </row>
    <row r="52" spans="2:12" x14ac:dyDescent="0.2">
      <c r="C52" s="1" t="s">
        <v>89</v>
      </c>
      <c r="G52" s="15">
        <v>1344</v>
      </c>
      <c r="H52" s="16">
        <v>1491</v>
      </c>
      <c r="I52" s="16">
        <v>1410</v>
      </c>
      <c r="J52" s="16">
        <v>1400</v>
      </c>
      <c r="K52" s="16">
        <v>1353</v>
      </c>
      <c r="L52" s="16">
        <v>1260</v>
      </c>
    </row>
    <row r="53" spans="2:12" x14ac:dyDescent="0.2">
      <c r="C53" s="1" t="s">
        <v>90</v>
      </c>
      <c r="G53" s="15">
        <v>17162</v>
      </c>
      <c r="H53" s="16">
        <v>17404</v>
      </c>
      <c r="I53" s="16">
        <v>18456</v>
      </c>
      <c r="J53" s="16">
        <v>16725</v>
      </c>
      <c r="K53" s="16">
        <v>16654</v>
      </c>
      <c r="L53" s="16">
        <v>16866</v>
      </c>
    </row>
    <row r="54" spans="2:12" x14ac:dyDescent="0.2">
      <c r="G54" s="9"/>
    </row>
    <row r="55" spans="2:12" x14ac:dyDescent="0.2">
      <c r="C55" s="1" t="s">
        <v>91</v>
      </c>
      <c r="G55" s="17" t="s">
        <v>82</v>
      </c>
      <c r="H55" s="16">
        <v>370</v>
      </c>
      <c r="I55" s="16">
        <v>1035</v>
      </c>
      <c r="J55" s="16">
        <v>1385</v>
      </c>
      <c r="K55" s="16">
        <v>1385</v>
      </c>
      <c r="L55" s="16">
        <v>1375</v>
      </c>
    </row>
    <row r="56" spans="2:12" x14ac:dyDescent="0.2">
      <c r="C56" s="1" t="s">
        <v>92</v>
      </c>
      <c r="G56" s="15">
        <v>164</v>
      </c>
      <c r="H56" s="16">
        <v>115</v>
      </c>
      <c r="I56" s="16">
        <v>129</v>
      </c>
      <c r="J56" s="16">
        <v>101</v>
      </c>
      <c r="K56" s="16">
        <v>77</v>
      </c>
      <c r="L56" s="16">
        <v>216</v>
      </c>
    </row>
    <row r="57" spans="2:12" x14ac:dyDescent="0.2">
      <c r="C57" s="1" t="s">
        <v>93</v>
      </c>
      <c r="G57" s="15">
        <v>4992</v>
      </c>
      <c r="H57" s="16">
        <v>5723</v>
      </c>
      <c r="I57" s="16">
        <v>7961</v>
      </c>
      <c r="J57" s="16">
        <v>15991</v>
      </c>
      <c r="K57" s="16">
        <v>39536</v>
      </c>
      <c r="L57" s="16">
        <v>61568</v>
      </c>
    </row>
    <row r="58" spans="2:12" x14ac:dyDescent="0.2">
      <c r="G58" s="15"/>
      <c r="H58" s="16"/>
      <c r="I58" s="16"/>
      <c r="J58" s="16"/>
      <c r="K58" s="16"/>
      <c r="L58" s="16"/>
    </row>
    <row r="59" spans="2:12" x14ac:dyDescent="0.2">
      <c r="B59" s="1" t="s">
        <v>94</v>
      </c>
      <c r="E59" s="22"/>
      <c r="F59" s="23" t="s">
        <v>95</v>
      </c>
      <c r="G59" s="9"/>
      <c r="K59" s="16">
        <v>827.80499999999995</v>
      </c>
      <c r="L59" s="16">
        <v>828</v>
      </c>
    </row>
    <row r="60" spans="2:12" x14ac:dyDescent="0.2">
      <c r="B60" s="1" t="s">
        <v>96</v>
      </c>
      <c r="E60" s="22"/>
      <c r="F60" s="23" t="s">
        <v>97</v>
      </c>
      <c r="G60" s="15">
        <v>9134</v>
      </c>
      <c r="H60" s="16">
        <v>10177</v>
      </c>
      <c r="I60" s="16">
        <v>10468</v>
      </c>
      <c r="J60" s="16">
        <v>10811</v>
      </c>
      <c r="K60" s="16">
        <v>3822.364</v>
      </c>
      <c r="L60" s="16">
        <v>4556</v>
      </c>
    </row>
    <row r="61" spans="2:12" x14ac:dyDescent="0.2">
      <c r="B61" s="1" t="s">
        <v>98</v>
      </c>
      <c r="E61" s="22"/>
      <c r="F61" s="23" t="s">
        <v>99</v>
      </c>
      <c r="G61" s="9"/>
      <c r="K61" s="16">
        <v>3871.567</v>
      </c>
      <c r="L61" s="16">
        <v>4568</v>
      </c>
    </row>
    <row r="62" spans="2:12" x14ac:dyDescent="0.2">
      <c r="B62" s="1" t="s">
        <v>100</v>
      </c>
      <c r="E62" s="22"/>
      <c r="F62" s="23" t="s">
        <v>101</v>
      </c>
      <c r="G62" s="9"/>
      <c r="K62" s="16">
        <v>3116</v>
      </c>
      <c r="L62" s="16">
        <v>3378</v>
      </c>
    </row>
    <row r="63" spans="2:12" ht="18" thickBot="1" x14ac:dyDescent="0.25">
      <c r="B63" s="3"/>
      <c r="C63" s="3"/>
      <c r="D63" s="3"/>
      <c r="E63" s="3"/>
      <c r="F63" s="3"/>
      <c r="G63" s="19"/>
      <c r="H63" s="3"/>
      <c r="I63" s="3"/>
      <c r="J63" s="3"/>
      <c r="K63" s="3"/>
      <c r="L63" s="3"/>
    </row>
    <row r="64" spans="2:12" x14ac:dyDescent="0.2">
      <c r="G64" s="1" t="s">
        <v>102</v>
      </c>
    </row>
    <row r="65" spans="1:6" x14ac:dyDescent="0.2">
      <c r="A65" s="1"/>
      <c r="F65" s="10"/>
    </row>
  </sheetData>
  <phoneticPr fontId="2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09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5.875" style="2" customWidth="1"/>
    <col min="4" max="4" width="10.875" style="2" customWidth="1"/>
    <col min="5" max="5" width="18.375" style="2" customWidth="1"/>
    <col min="6" max="12" width="13.375" style="2" customWidth="1"/>
    <col min="13" max="256" width="14.625" style="2"/>
    <col min="257" max="257" width="13.375" style="2" customWidth="1"/>
    <col min="258" max="258" width="4.625" style="2" customWidth="1"/>
    <col min="259" max="259" width="5.875" style="2" customWidth="1"/>
    <col min="260" max="260" width="10.875" style="2" customWidth="1"/>
    <col min="261" max="261" width="18.375" style="2" customWidth="1"/>
    <col min="262" max="268" width="13.375" style="2" customWidth="1"/>
    <col min="269" max="512" width="14.625" style="2"/>
    <col min="513" max="513" width="13.375" style="2" customWidth="1"/>
    <col min="514" max="514" width="4.625" style="2" customWidth="1"/>
    <col min="515" max="515" width="5.875" style="2" customWidth="1"/>
    <col min="516" max="516" width="10.875" style="2" customWidth="1"/>
    <col min="517" max="517" width="18.375" style="2" customWidth="1"/>
    <col min="518" max="524" width="13.375" style="2" customWidth="1"/>
    <col min="525" max="768" width="14.625" style="2"/>
    <col min="769" max="769" width="13.375" style="2" customWidth="1"/>
    <col min="770" max="770" width="4.625" style="2" customWidth="1"/>
    <col min="771" max="771" width="5.875" style="2" customWidth="1"/>
    <col min="772" max="772" width="10.875" style="2" customWidth="1"/>
    <col min="773" max="773" width="18.375" style="2" customWidth="1"/>
    <col min="774" max="780" width="13.375" style="2" customWidth="1"/>
    <col min="781" max="1024" width="14.625" style="2"/>
    <col min="1025" max="1025" width="13.375" style="2" customWidth="1"/>
    <col min="1026" max="1026" width="4.625" style="2" customWidth="1"/>
    <col min="1027" max="1027" width="5.875" style="2" customWidth="1"/>
    <col min="1028" max="1028" width="10.875" style="2" customWidth="1"/>
    <col min="1029" max="1029" width="18.375" style="2" customWidth="1"/>
    <col min="1030" max="1036" width="13.375" style="2" customWidth="1"/>
    <col min="1037" max="1280" width="14.625" style="2"/>
    <col min="1281" max="1281" width="13.375" style="2" customWidth="1"/>
    <col min="1282" max="1282" width="4.625" style="2" customWidth="1"/>
    <col min="1283" max="1283" width="5.875" style="2" customWidth="1"/>
    <col min="1284" max="1284" width="10.875" style="2" customWidth="1"/>
    <col min="1285" max="1285" width="18.375" style="2" customWidth="1"/>
    <col min="1286" max="1292" width="13.375" style="2" customWidth="1"/>
    <col min="1293" max="1536" width="14.625" style="2"/>
    <col min="1537" max="1537" width="13.375" style="2" customWidth="1"/>
    <col min="1538" max="1538" width="4.625" style="2" customWidth="1"/>
    <col min="1539" max="1539" width="5.875" style="2" customWidth="1"/>
    <col min="1540" max="1540" width="10.875" style="2" customWidth="1"/>
    <col min="1541" max="1541" width="18.375" style="2" customWidth="1"/>
    <col min="1542" max="1548" width="13.375" style="2" customWidth="1"/>
    <col min="1549" max="1792" width="14.625" style="2"/>
    <col min="1793" max="1793" width="13.375" style="2" customWidth="1"/>
    <col min="1794" max="1794" width="4.625" style="2" customWidth="1"/>
    <col min="1795" max="1795" width="5.875" style="2" customWidth="1"/>
    <col min="1796" max="1796" width="10.875" style="2" customWidth="1"/>
    <col min="1797" max="1797" width="18.375" style="2" customWidth="1"/>
    <col min="1798" max="1804" width="13.375" style="2" customWidth="1"/>
    <col min="1805" max="2048" width="14.625" style="2"/>
    <col min="2049" max="2049" width="13.375" style="2" customWidth="1"/>
    <col min="2050" max="2050" width="4.625" style="2" customWidth="1"/>
    <col min="2051" max="2051" width="5.875" style="2" customWidth="1"/>
    <col min="2052" max="2052" width="10.875" style="2" customWidth="1"/>
    <col min="2053" max="2053" width="18.375" style="2" customWidth="1"/>
    <col min="2054" max="2060" width="13.375" style="2" customWidth="1"/>
    <col min="2061" max="2304" width="14.625" style="2"/>
    <col min="2305" max="2305" width="13.375" style="2" customWidth="1"/>
    <col min="2306" max="2306" width="4.625" style="2" customWidth="1"/>
    <col min="2307" max="2307" width="5.875" style="2" customWidth="1"/>
    <col min="2308" max="2308" width="10.875" style="2" customWidth="1"/>
    <col min="2309" max="2309" width="18.375" style="2" customWidth="1"/>
    <col min="2310" max="2316" width="13.375" style="2" customWidth="1"/>
    <col min="2317" max="2560" width="14.625" style="2"/>
    <col min="2561" max="2561" width="13.375" style="2" customWidth="1"/>
    <col min="2562" max="2562" width="4.625" style="2" customWidth="1"/>
    <col min="2563" max="2563" width="5.875" style="2" customWidth="1"/>
    <col min="2564" max="2564" width="10.875" style="2" customWidth="1"/>
    <col min="2565" max="2565" width="18.375" style="2" customWidth="1"/>
    <col min="2566" max="2572" width="13.375" style="2" customWidth="1"/>
    <col min="2573" max="2816" width="14.625" style="2"/>
    <col min="2817" max="2817" width="13.375" style="2" customWidth="1"/>
    <col min="2818" max="2818" width="4.625" style="2" customWidth="1"/>
    <col min="2819" max="2819" width="5.875" style="2" customWidth="1"/>
    <col min="2820" max="2820" width="10.875" style="2" customWidth="1"/>
    <col min="2821" max="2821" width="18.375" style="2" customWidth="1"/>
    <col min="2822" max="2828" width="13.375" style="2" customWidth="1"/>
    <col min="2829" max="3072" width="14.625" style="2"/>
    <col min="3073" max="3073" width="13.375" style="2" customWidth="1"/>
    <col min="3074" max="3074" width="4.625" style="2" customWidth="1"/>
    <col min="3075" max="3075" width="5.875" style="2" customWidth="1"/>
    <col min="3076" max="3076" width="10.875" style="2" customWidth="1"/>
    <col min="3077" max="3077" width="18.375" style="2" customWidth="1"/>
    <col min="3078" max="3084" width="13.375" style="2" customWidth="1"/>
    <col min="3085" max="3328" width="14.625" style="2"/>
    <col min="3329" max="3329" width="13.375" style="2" customWidth="1"/>
    <col min="3330" max="3330" width="4.625" style="2" customWidth="1"/>
    <col min="3331" max="3331" width="5.875" style="2" customWidth="1"/>
    <col min="3332" max="3332" width="10.875" style="2" customWidth="1"/>
    <col min="3333" max="3333" width="18.375" style="2" customWidth="1"/>
    <col min="3334" max="3340" width="13.375" style="2" customWidth="1"/>
    <col min="3341" max="3584" width="14.625" style="2"/>
    <col min="3585" max="3585" width="13.375" style="2" customWidth="1"/>
    <col min="3586" max="3586" width="4.625" style="2" customWidth="1"/>
    <col min="3587" max="3587" width="5.875" style="2" customWidth="1"/>
    <col min="3588" max="3588" width="10.875" style="2" customWidth="1"/>
    <col min="3589" max="3589" width="18.375" style="2" customWidth="1"/>
    <col min="3590" max="3596" width="13.375" style="2" customWidth="1"/>
    <col min="3597" max="3840" width="14.625" style="2"/>
    <col min="3841" max="3841" width="13.375" style="2" customWidth="1"/>
    <col min="3842" max="3842" width="4.625" style="2" customWidth="1"/>
    <col min="3843" max="3843" width="5.875" style="2" customWidth="1"/>
    <col min="3844" max="3844" width="10.875" style="2" customWidth="1"/>
    <col min="3845" max="3845" width="18.375" style="2" customWidth="1"/>
    <col min="3846" max="3852" width="13.375" style="2" customWidth="1"/>
    <col min="3853" max="4096" width="14.625" style="2"/>
    <col min="4097" max="4097" width="13.375" style="2" customWidth="1"/>
    <col min="4098" max="4098" width="4.625" style="2" customWidth="1"/>
    <col min="4099" max="4099" width="5.875" style="2" customWidth="1"/>
    <col min="4100" max="4100" width="10.875" style="2" customWidth="1"/>
    <col min="4101" max="4101" width="18.375" style="2" customWidth="1"/>
    <col min="4102" max="4108" width="13.375" style="2" customWidth="1"/>
    <col min="4109" max="4352" width="14.625" style="2"/>
    <col min="4353" max="4353" width="13.375" style="2" customWidth="1"/>
    <col min="4354" max="4354" width="4.625" style="2" customWidth="1"/>
    <col min="4355" max="4355" width="5.875" style="2" customWidth="1"/>
    <col min="4356" max="4356" width="10.875" style="2" customWidth="1"/>
    <col min="4357" max="4357" width="18.375" style="2" customWidth="1"/>
    <col min="4358" max="4364" width="13.375" style="2" customWidth="1"/>
    <col min="4365" max="4608" width="14.625" style="2"/>
    <col min="4609" max="4609" width="13.375" style="2" customWidth="1"/>
    <col min="4610" max="4610" width="4.625" style="2" customWidth="1"/>
    <col min="4611" max="4611" width="5.875" style="2" customWidth="1"/>
    <col min="4612" max="4612" width="10.875" style="2" customWidth="1"/>
    <col min="4613" max="4613" width="18.375" style="2" customWidth="1"/>
    <col min="4614" max="4620" width="13.375" style="2" customWidth="1"/>
    <col min="4621" max="4864" width="14.625" style="2"/>
    <col min="4865" max="4865" width="13.375" style="2" customWidth="1"/>
    <col min="4866" max="4866" width="4.625" style="2" customWidth="1"/>
    <col min="4867" max="4867" width="5.875" style="2" customWidth="1"/>
    <col min="4868" max="4868" width="10.875" style="2" customWidth="1"/>
    <col min="4869" max="4869" width="18.375" style="2" customWidth="1"/>
    <col min="4870" max="4876" width="13.375" style="2" customWidth="1"/>
    <col min="4877" max="5120" width="14.625" style="2"/>
    <col min="5121" max="5121" width="13.375" style="2" customWidth="1"/>
    <col min="5122" max="5122" width="4.625" style="2" customWidth="1"/>
    <col min="5123" max="5123" width="5.875" style="2" customWidth="1"/>
    <col min="5124" max="5124" width="10.875" style="2" customWidth="1"/>
    <col min="5125" max="5125" width="18.375" style="2" customWidth="1"/>
    <col min="5126" max="5132" width="13.375" style="2" customWidth="1"/>
    <col min="5133" max="5376" width="14.625" style="2"/>
    <col min="5377" max="5377" width="13.375" style="2" customWidth="1"/>
    <col min="5378" max="5378" width="4.625" style="2" customWidth="1"/>
    <col min="5379" max="5379" width="5.875" style="2" customWidth="1"/>
    <col min="5380" max="5380" width="10.875" style="2" customWidth="1"/>
    <col min="5381" max="5381" width="18.375" style="2" customWidth="1"/>
    <col min="5382" max="5388" width="13.375" style="2" customWidth="1"/>
    <col min="5389" max="5632" width="14.625" style="2"/>
    <col min="5633" max="5633" width="13.375" style="2" customWidth="1"/>
    <col min="5634" max="5634" width="4.625" style="2" customWidth="1"/>
    <col min="5635" max="5635" width="5.875" style="2" customWidth="1"/>
    <col min="5636" max="5636" width="10.875" style="2" customWidth="1"/>
    <col min="5637" max="5637" width="18.375" style="2" customWidth="1"/>
    <col min="5638" max="5644" width="13.375" style="2" customWidth="1"/>
    <col min="5645" max="5888" width="14.625" style="2"/>
    <col min="5889" max="5889" width="13.375" style="2" customWidth="1"/>
    <col min="5890" max="5890" width="4.625" style="2" customWidth="1"/>
    <col min="5891" max="5891" width="5.875" style="2" customWidth="1"/>
    <col min="5892" max="5892" width="10.875" style="2" customWidth="1"/>
    <col min="5893" max="5893" width="18.375" style="2" customWidth="1"/>
    <col min="5894" max="5900" width="13.375" style="2" customWidth="1"/>
    <col min="5901" max="6144" width="14.625" style="2"/>
    <col min="6145" max="6145" width="13.375" style="2" customWidth="1"/>
    <col min="6146" max="6146" width="4.625" style="2" customWidth="1"/>
    <col min="6147" max="6147" width="5.875" style="2" customWidth="1"/>
    <col min="6148" max="6148" width="10.875" style="2" customWidth="1"/>
    <col min="6149" max="6149" width="18.375" style="2" customWidth="1"/>
    <col min="6150" max="6156" width="13.375" style="2" customWidth="1"/>
    <col min="6157" max="6400" width="14.625" style="2"/>
    <col min="6401" max="6401" width="13.375" style="2" customWidth="1"/>
    <col min="6402" max="6402" width="4.625" style="2" customWidth="1"/>
    <col min="6403" max="6403" width="5.875" style="2" customWidth="1"/>
    <col min="6404" max="6404" width="10.875" style="2" customWidth="1"/>
    <col min="6405" max="6405" width="18.375" style="2" customWidth="1"/>
    <col min="6406" max="6412" width="13.375" style="2" customWidth="1"/>
    <col min="6413" max="6656" width="14.625" style="2"/>
    <col min="6657" max="6657" width="13.375" style="2" customWidth="1"/>
    <col min="6658" max="6658" width="4.625" style="2" customWidth="1"/>
    <col min="6659" max="6659" width="5.875" style="2" customWidth="1"/>
    <col min="6660" max="6660" width="10.875" style="2" customWidth="1"/>
    <col min="6661" max="6661" width="18.375" style="2" customWidth="1"/>
    <col min="6662" max="6668" width="13.375" style="2" customWidth="1"/>
    <col min="6669" max="6912" width="14.625" style="2"/>
    <col min="6913" max="6913" width="13.375" style="2" customWidth="1"/>
    <col min="6914" max="6914" width="4.625" style="2" customWidth="1"/>
    <col min="6915" max="6915" width="5.875" style="2" customWidth="1"/>
    <col min="6916" max="6916" width="10.875" style="2" customWidth="1"/>
    <col min="6917" max="6917" width="18.375" style="2" customWidth="1"/>
    <col min="6918" max="6924" width="13.375" style="2" customWidth="1"/>
    <col min="6925" max="7168" width="14.625" style="2"/>
    <col min="7169" max="7169" width="13.375" style="2" customWidth="1"/>
    <col min="7170" max="7170" width="4.625" style="2" customWidth="1"/>
    <col min="7171" max="7171" width="5.875" style="2" customWidth="1"/>
    <col min="7172" max="7172" width="10.875" style="2" customWidth="1"/>
    <col min="7173" max="7173" width="18.375" style="2" customWidth="1"/>
    <col min="7174" max="7180" width="13.375" style="2" customWidth="1"/>
    <col min="7181" max="7424" width="14.625" style="2"/>
    <col min="7425" max="7425" width="13.375" style="2" customWidth="1"/>
    <col min="7426" max="7426" width="4.625" style="2" customWidth="1"/>
    <col min="7427" max="7427" width="5.875" style="2" customWidth="1"/>
    <col min="7428" max="7428" width="10.875" style="2" customWidth="1"/>
    <col min="7429" max="7429" width="18.375" style="2" customWidth="1"/>
    <col min="7430" max="7436" width="13.375" style="2" customWidth="1"/>
    <col min="7437" max="7680" width="14.625" style="2"/>
    <col min="7681" max="7681" width="13.375" style="2" customWidth="1"/>
    <col min="7682" max="7682" width="4.625" style="2" customWidth="1"/>
    <col min="7683" max="7683" width="5.875" style="2" customWidth="1"/>
    <col min="7684" max="7684" width="10.875" style="2" customWidth="1"/>
    <col min="7685" max="7685" width="18.375" style="2" customWidth="1"/>
    <col min="7686" max="7692" width="13.375" style="2" customWidth="1"/>
    <col min="7693" max="7936" width="14.625" style="2"/>
    <col min="7937" max="7937" width="13.375" style="2" customWidth="1"/>
    <col min="7938" max="7938" width="4.625" style="2" customWidth="1"/>
    <col min="7939" max="7939" width="5.875" style="2" customWidth="1"/>
    <col min="7940" max="7940" width="10.875" style="2" customWidth="1"/>
    <col min="7941" max="7941" width="18.375" style="2" customWidth="1"/>
    <col min="7942" max="7948" width="13.375" style="2" customWidth="1"/>
    <col min="7949" max="8192" width="14.625" style="2"/>
    <col min="8193" max="8193" width="13.375" style="2" customWidth="1"/>
    <col min="8194" max="8194" width="4.625" style="2" customWidth="1"/>
    <col min="8195" max="8195" width="5.875" style="2" customWidth="1"/>
    <col min="8196" max="8196" width="10.875" style="2" customWidth="1"/>
    <col min="8197" max="8197" width="18.375" style="2" customWidth="1"/>
    <col min="8198" max="8204" width="13.375" style="2" customWidth="1"/>
    <col min="8205" max="8448" width="14.625" style="2"/>
    <col min="8449" max="8449" width="13.375" style="2" customWidth="1"/>
    <col min="8450" max="8450" width="4.625" style="2" customWidth="1"/>
    <col min="8451" max="8451" width="5.875" style="2" customWidth="1"/>
    <col min="8452" max="8452" width="10.875" style="2" customWidth="1"/>
    <col min="8453" max="8453" width="18.375" style="2" customWidth="1"/>
    <col min="8454" max="8460" width="13.375" style="2" customWidth="1"/>
    <col min="8461" max="8704" width="14.625" style="2"/>
    <col min="8705" max="8705" width="13.375" style="2" customWidth="1"/>
    <col min="8706" max="8706" width="4.625" style="2" customWidth="1"/>
    <col min="8707" max="8707" width="5.875" style="2" customWidth="1"/>
    <col min="8708" max="8708" width="10.875" style="2" customWidth="1"/>
    <col min="8709" max="8709" width="18.375" style="2" customWidth="1"/>
    <col min="8710" max="8716" width="13.375" style="2" customWidth="1"/>
    <col min="8717" max="8960" width="14.625" style="2"/>
    <col min="8961" max="8961" width="13.375" style="2" customWidth="1"/>
    <col min="8962" max="8962" width="4.625" style="2" customWidth="1"/>
    <col min="8963" max="8963" width="5.875" style="2" customWidth="1"/>
    <col min="8964" max="8964" width="10.875" style="2" customWidth="1"/>
    <col min="8965" max="8965" width="18.375" style="2" customWidth="1"/>
    <col min="8966" max="8972" width="13.375" style="2" customWidth="1"/>
    <col min="8973" max="9216" width="14.625" style="2"/>
    <col min="9217" max="9217" width="13.375" style="2" customWidth="1"/>
    <col min="9218" max="9218" width="4.625" style="2" customWidth="1"/>
    <col min="9219" max="9219" width="5.875" style="2" customWidth="1"/>
    <col min="9220" max="9220" width="10.875" style="2" customWidth="1"/>
    <col min="9221" max="9221" width="18.375" style="2" customWidth="1"/>
    <col min="9222" max="9228" width="13.375" style="2" customWidth="1"/>
    <col min="9229" max="9472" width="14.625" style="2"/>
    <col min="9473" max="9473" width="13.375" style="2" customWidth="1"/>
    <col min="9474" max="9474" width="4.625" style="2" customWidth="1"/>
    <col min="9475" max="9475" width="5.875" style="2" customWidth="1"/>
    <col min="9476" max="9476" width="10.875" style="2" customWidth="1"/>
    <col min="9477" max="9477" width="18.375" style="2" customWidth="1"/>
    <col min="9478" max="9484" width="13.375" style="2" customWidth="1"/>
    <col min="9485" max="9728" width="14.625" style="2"/>
    <col min="9729" max="9729" width="13.375" style="2" customWidth="1"/>
    <col min="9730" max="9730" width="4.625" style="2" customWidth="1"/>
    <col min="9731" max="9731" width="5.875" style="2" customWidth="1"/>
    <col min="9732" max="9732" width="10.875" style="2" customWidth="1"/>
    <col min="9733" max="9733" width="18.375" style="2" customWidth="1"/>
    <col min="9734" max="9740" width="13.375" style="2" customWidth="1"/>
    <col min="9741" max="9984" width="14.625" style="2"/>
    <col min="9985" max="9985" width="13.375" style="2" customWidth="1"/>
    <col min="9986" max="9986" width="4.625" style="2" customWidth="1"/>
    <col min="9987" max="9987" width="5.875" style="2" customWidth="1"/>
    <col min="9988" max="9988" width="10.875" style="2" customWidth="1"/>
    <col min="9989" max="9989" width="18.375" style="2" customWidth="1"/>
    <col min="9990" max="9996" width="13.375" style="2" customWidth="1"/>
    <col min="9997" max="10240" width="14.625" style="2"/>
    <col min="10241" max="10241" width="13.375" style="2" customWidth="1"/>
    <col min="10242" max="10242" width="4.625" style="2" customWidth="1"/>
    <col min="10243" max="10243" width="5.875" style="2" customWidth="1"/>
    <col min="10244" max="10244" width="10.875" style="2" customWidth="1"/>
    <col min="10245" max="10245" width="18.375" style="2" customWidth="1"/>
    <col min="10246" max="10252" width="13.375" style="2" customWidth="1"/>
    <col min="10253" max="10496" width="14.625" style="2"/>
    <col min="10497" max="10497" width="13.375" style="2" customWidth="1"/>
    <col min="10498" max="10498" width="4.625" style="2" customWidth="1"/>
    <col min="10499" max="10499" width="5.875" style="2" customWidth="1"/>
    <col min="10500" max="10500" width="10.875" style="2" customWidth="1"/>
    <col min="10501" max="10501" width="18.375" style="2" customWidth="1"/>
    <col min="10502" max="10508" width="13.375" style="2" customWidth="1"/>
    <col min="10509" max="10752" width="14.625" style="2"/>
    <col min="10753" max="10753" width="13.375" style="2" customWidth="1"/>
    <col min="10754" max="10754" width="4.625" style="2" customWidth="1"/>
    <col min="10755" max="10755" width="5.875" style="2" customWidth="1"/>
    <col min="10756" max="10756" width="10.875" style="2" customWidth="1"/>
    <col min="10757" max="10757" width="18.375" style="2" customWidth="1"/>
    <col min="10758" max="10764" width="13.375" style="2" customWidth="1"/>
    <col min="10765" max="11008" width="14.625" style="2"/>
    <col min="11009" max="11009" width="13.375" style="2" customWidth="1"/>
    <col min="11010" max="11010" width="4.625" style="2" customWidth="1"/>
    <col min="11011" max="11011" width="5.875" style="2" customWidth="1"/>
    <col min="11012" max="11012" width="10.875" style="2" customWidth="1"/>
    <col min="11013" max="11013" width="18.375" style="2" customWidth="1"/>
    <col min="11014" max="11020" width="13.375" style="2" customWidth="1"/>
    <col min="11021" max="11264" width="14.625" style="2"/>
    <col min="11265" max="11265" width="13.375" style="2" customWidth="1"/>
    <col min="11266" max="11266" width="4.625" style="2" customWidth="1"/>
    <col min="11267" max="11267" width="5.875" style="2" customWidth="1"/>
    <col min="11268" max="11268" width="10.875" style="2" customWidth="1"/>
    <col min="11269" max="11269" width="18.375" style="2" customWidth="1"/>
    <col min="11270" max="11276" width="13.375" style="2" customWidth="1"/>
    <col min="11277" max="11520" width="14.625" style="2"/>
    <col min="11521" max="11521" width="13.375" style="2" customWidth="1"/>
    <col min="11522" max="11522" width="4.625" style="2" customWidth="1"/>
    <col min="11523" max="11523" width="5.875" style="2" customWidth="1"/>
    <col min="11524" max="11524" width="10.875" style="2" customWidth="1"/>
    <col min="11525" max="11525" width="18.375" style="2" customWidth="1"/>
    <col min="11526" max="11532" width="13.375" style="2" customWidth="1"/>
    <col min="11533" max="11776" width="14.625" style="2"/>
    <col min="11777" max="11777" width="13.375" style="2" customWidth="1"/>
    <col min="11778" max="11778" width="4.625" style="2" customWidth="1"/>
    <col min="11779" max="11779" width="5.875" style="2" customWidth="1"/>
    <col min="11780" max="11780" width="10.875" style="2" customWidth="1"/>
    <col min="11781" max="11781" width="18.375" style="2" customWidth="1"/>
    <col min="11782" max="11788" width="13.375" style="2" customWidth="1"/>
    <col min="11789" max="12032" width="14.625" style="2"/>
    <col min="12033" max="12033" width="13.375" style="2" customWidth="1"/>
    <col min="12034" max="12034" width="4.625" style="2" customWidth="1"/>
    <col min="12035" max="12035" width="5.875" style="2" customWidth="1"/>
    <col min="12036" max="12036" width="10.875" style="2" customWidth="1"/>
    <col min="12037" max="12037" width="18.375" style="2" customWidth="1"/>
    <col min="12038" max="12044" width="13.375" style="2" customWidth="1"/>
    <col min="12045" max="12288" width="14.625" style="2"/>
    <col min="12289" max="12289" width="13.375" style="2" customWidth="1"/>
    <col min="12290" max="12290" width="4.625" style="2" customWidth="1"/>
    <col min="12291" max="12291" width="5.875" style="2" customWidth="1"/>
    <col min="12292" max="12292" width="10.875" style="2" customWidth="1"/>
    <col min="12293" max="12293" width="18.375" style="2" customWidth="1"/>
    <col min="12294" max="12300" width="13.375" style="2" customWidth="1"/>
    <col min="12301" max="12544" width="14.625" style="2"/>
    <col min="12545" max="12545" width="13.375" style="2" customWidth="1"/>
    <col min="12546" max="12546" width="4.625" style="2" customWidth="1"/>
    <col min="12547" max="12547" width="5.875" style="2" customWidth="1"/>
    <col min="12548" max="12548" width="10.875" style="2" customWidth="1"/>
    <col min="12549" max="12549" width="18.375" style="2" customWidth="1"/>
    <col min="12550" max="12556" width="13.375" style="2" customWidth="1"/>
    <col min="12557" max="12800" width="14.625" style="2"/>
    <col min="12801" max="12801" width="13.375" style="2" customWidth="1"/>
    <col min="12802" max="12802" width="4.625" style="2" customWidth="1"/>
    <col min="12803" max="12803" width="5.875" style="2" customWidth="1"/>
    <col min="12804" max="12804" width="10.875" style="2" customWidth="1"/>
    <col min="12805" max="12805" width="18.375" style="2" customWidth="1"/>
    <col min="12806" max="12812" width="13.375" style="2" customWidth="1"/>
    <col min="12813" max="13056" width="14.625" style="2"/>
    <col min="13057" max="13057" width="13.375" style="2" customWidth="1"/>
    <col min="13058" max="13058" width="4.625" style="2" customWidth="1"/>
    <col min="13059" max="13059" width="5.875" style="2" customWidth="1"/>
    <col min="13060" max="13060" width="10.875" style="2" customWidth="1"/>
    <col min="13061" max="13061" width="18.375" style="2" customWidth="1"/>
    <col min="13062" max="13068" width="13.375" style="2" customWidth="1"/>
    <col min="13069" max="13312" width="14.625" style="2"/>
    <col min="13313" max="13313" width="13.375" style="2" customWidth="1"/>
    <col min="13314" max="13314" width="4.625" style="2" customWidth="1"/>
    <col min="13315" max="13315" width="5.875" style="2" customWidth="1"/>
    <col min="13316" max="13316" width="10.875" style="2" customWidth="1"/>
    <col min="13317" max="13317" width="18.375" style="2" customWidth="1"/>
    <col min="13318" max="13324" width="13.375" style="2" customWidth="1"/>
    <col min="13325" max="13568" width="14.625" style="2"/>
    <col min="13569" max="13569" width="13.375" style="2" customWidth="1"/>
    <col min="13570" max="13570" width="4.625" style="2" customWidth="1"/>
    <col min="13571" max="13571" width="5.875" style="2" customWidth="1"/>
    <col min="13572" max="13572" width="10.875" style="2" customWidth="1"/>
    <col min="13573" max="13573" width="18.375" style="2" customWidth="1"/>
    <col min="13574" max="13580" width="13.375" style="2" customWidth="1"/>
    <col min="13581" max="13824" width="14.625" style="2"/>
    <col min="13825" max="13825" width="13.375" style="2" customWidth="1"/>
    <col min="13826" max="13826" width="4.625" style="2" customWidth="1"/>
    <col min="13827" max="13827" width="5.875" style="2" customWidth="1"/>
    <col min="13828" max="13828" width="10.875" style="2" customWidth="1"/>
    <col min="13829" max="13829" width="18.375" style="2" customWidth="1"/>
    <col min="13830" max="13836" width="13.375" style="2" customWidth="1"/>
    <col min="13837" max="14080" width="14.625" style="2"/>
    <col min="14081" max="14081" width="13.375" style="2" customWidth="1"/>
    <col min="14082" max="14082" width="4.625" style="2" customWidth="1"/>
    <col min="14083" max="14083" width="5.875" style="2" customWidth="1"/>
    <col min="14084" max="14084" width="10.875" style="2" customWidth="1"/>
    <col min="14085" max="14085" width="18.375" style="2" customWidth="1"/>
    <col min="14086" max="14092" width="13.375" style="2" customWidth="1"/>
    <col min="14093" max="14336" width="14.625" style="2"/>
    <col min="14337" max="14337" width="13.375" style="2" customWidth="1"/>
    <col min="14338" max="14338" width="4.625" style="2" customWidth="1"/>
    <col min="14339" max="14339" width="5.875" style="2" customWidth="1"/>
    <col min="14340" max="14340" width="10.875" style="2" customWidth="1"/>
    <col min="14341" max="14341" width="18.375" style="2" customWidth="1"/>
    <col min="14342" max="14348" width="13.375" style="2" customWidth="1"/>
    <col min="14349" max="14592" width="14.625" style="2"/>
    <col min="14593" max="14593" width="13.375" style="2" customWidth="1"/>
    <col min="14594" max="14594" width="4.625" style="2" customWidth="1"/>
    <col min="14595" max="14595" width="5.875" style="2" customWidth="1"/>
    <col min="14596" max="14596" width="10.875" style="2" customWidth="1"/>
    <col min="14597" max="14597" width="18.375" style="2" customWidth="1"/>
    <col min="14598" max="14604" width="13.375" style="2" customWidth="1"/>
    <col min="14605" max="14848" width="14.625" style="2"/>
    <col min="14849" max="14849" width="13.375" style="2" customWidth="1"/>
    <col min="14850" max="14850" width="4.625" style="2" customWidth="1"/>
    <col min="14851" max="14851" width="5.875" style="2" customWidth="1"/>
    <col min="14852" max="14852" width="10.875" style="2" customWidth="1"/>
    <col min="14853" max="14853" width="18.375" style="2" customWidth="1"/>
    <col min="14854" max="14860" width="13.375" style="2" customWidth="1"/>
    <col min="14861" max="15104" width="14.625" style="2"/>
    <col min="15105" max="15105" width="13.375" style="2" customWidth="1"/>
    <col min="15106" max="15106" width="4.625" style="2" customWidth="1"/>
    <col min="15107" max="15107" width="5.875" style="2" customWidth="1"/>
    <col min="15108" max="15108" width="10.875" style="2" customWidth="1"/>
    <col min="15109" max="15109" width="18.375" style="2" customWidth="1"/>
    <col min="15110" max="15116" width="13.375" style="2" customWidth="1"/>
    <col min="15117" max="15360" width="14.625" style="2"/>
    <col min="15361" max="15361" width="13.375" style="2" customWidth="1"/>
    <col min="15362" max="15362" width="4.625" style="2" customWidth="1"/>
    <col min="15363" max="15363" width="5.875" style="2" customWidth="1"/>
    <col min="15364" max="15364" width="10.875" style="2" customWidth="1"/>
    <col min="15365" max="15365" width="18.375" style="2" customWidth="1"/>
    <col min="15366" max="15372" width="13.375" style="2" customWidth="1"/>
    <col min="15373" max="15616" width="14.625" style="2"/>
    <col min="15617" max="15617" width="13.375" style="2" customWidth="1"/>
    <col min="15618" max="15618" width="4.625" style="2" customWidth="1"/>
    <col min="15619" max="15619" width="5.875" style="2" customWidth="1"/>
    <col min="15620" max="15620" width="10.875" style="2" customWidth="1"/>
    <col min="15621" max="15621" width="18.375" style="2" customWidth="1"/>
    <col min="15622" max="15628" width="13.375" style="2" customWidth="1"/>
    <col min="15629" max="15872" width="14.625" style="2"/>
    <col min="15873" max="15873" width="13.375" style="2" customWidth="1"/>
    <col min="15874" max="15874" width="4.625" style="2" customWidth="1"/>
    <col min="15875" max="15875" width="5.875" style="2" customWidth="1"/>
    <col min="15876" max="15876" width="10.875" style="2" customWidth="1"/>
    <col min="15877" max="15877" width="18.375" style="2" customWidth="1"/>
    <col min="15878" max="15884" width="13.375" style="2" customWidth="1"/>
    <col min="15885" max="16128" width="14.625" style="2"/>
    <col min="16129" max="16129" width="13.375" style="2" customWidth="1"/>
    <col min="16130" max="16130" width="4.625" style="2" customWidth="1"/>
    <col min="16131" max="16131" width="5.875" style="2" customWidth="1"/>
    <col min="16132" max="16132" width="10.875" style="2" customWidth="1"/>
    <col min="16133" max="16133" width="18.375" style="2" customWidth="1"/>
    <col min="16134" max="16140" width="13.375" style="2" customWidth="1"/>
    <col min="16141" max="16384" width="14.625" style="2"/>
  </cols>
  <sheetData>
    <row r="1" spans="1:12" x14ac:dyDescent="0.2">
      <c r="A1" s="1"/>
    </row>
    <row r="6" spans="1:12" x14ac:dyDescent="0.2">
      <c r="F6" s="11" t="s">
        <v>103</v>
      </c>
    </row>
    <row r="7" spans="1:12" x14ac:dyDescent="0.2">
      <c r="E7" s="1" t="s">
        <v>104</v>
      </c>
    </row>
    <row r="9" spans="1:12" x14ac:dyDescent="0.2">
      <c r="E9" s="11" t="s">
        <v>105</v>
      </c>
    </row>
    <row r="10" spans="1:12" ht="18" thickBot="1" x14ac:dyDescent="0.25">
      <c r="B10" s="3"/>
      <c r="C10" s="3"/>
      <c r="D10" s="3"/>
      <c r="E10" s="3"/>
      <c r="F10" s="3"/>
      <c r="G10" s="3"/>
      <c r="H10" s="3"/>
      <c r="I10" s="3"/>
      <c r="J10" s="3"/>
      <c r="K10" s="5" t="s">
        <v>106</v>
      </c>
      <c r="L10" s="3"/>
    </row>
    <row r="11" spans="1:12" x14ac:dyDescent="0.2">
      <c r="F11" s="6" t="s">
        <v>107</v>
      </c>
      <c r="G11" s="6" t="s">
        <v>108</v>
      </c>
      <c r="H11" s="6" t="s">
        <v>109</v>
      </c>
      <c r="I11" s="6" t="s">
        <v>110</v>
      </c>
      <c r="J11" s="6" t="s">
        <v>111</v>
      </c>
      <c r="K11" s="6" t="s">
        <v>112</v>
      </c>
      <c r="L11" s="6" t="s">
        <v>113</v>
      </c>
    </row>
    <row r="12" spans="1:12" x14ac:dyDescent="0.2">
      <c r="B12" s="7"/>
      <c r="C12" s="7"/>
      <c r="D12" s="7"/>
      <c r="E12" s="7"/>
      <c r="F12" s="8" t="s">
        <v>114</v>
      </c>
      <c r="G12" s="8" t="s">
        <v>115</v>
      </c>
      <c r="H12" s="8" t="s">
        <v>116</v>
      </c>
      <c r="I12" s="8" t="s">
        <v>117</v>
      </c>
      <c r="J12" s="8" t="s">
        <v>118</v>
      </c>
      <c r="K12" s="8" t="s">
        <v>119</v>
      </c>
      <c r="L12" s="8" t="s">
        <v>120</v>
      </c>
    </row>
    <row r="13" spans="1:12" x14ac:dyDescent="0.2">
      <c r="F13" s="12"/>
      <c r="G13" s="10"/>
      <c r="H13" s="10"/>
      <c r="I13" s="10"/>
      <c r="J13" s="10"/>
      <c r="K13" s="10"/>
    </row>
    <row r="14" spans="1:12" x14ac:dyDescent="0.2">
      <c r="B14" s="10"/>
      <c r="C14" s="11" t="s">
        <v>121</v>
      </c>
      <c r="D14" s="10"/>
      <c r="E14" s="10"/>
      <c r="F14" s="12">
        <f>SUM(F16:F39)</f>
        <v>443023</v>
      </c>
      <c r="G14" s="10">
        <f>SUM(G16:G39)</f>
        <v>480272</v>
      </c>
      <c r="H14" s="10">
        <f>SUM(H16:H39)</f>
        <v>469952.51400000008</v>
      </c>
      <c r="I14" s="10">
        <f>SUM(I16:I39)-3</f>
        <v>476038</v>
      </c>
      <c r="J14" s="10">
        <f>SUM(J16:J39)</f>
        <v>490388</v>
      </c>
      <c r="K14" s="10">
        <f>SUM(K16:K39)</f>
        <v>470226</v>
      </c>
      <c r="L14" s="10">
        <f>SUM(L16:L39)</f>
        <v>494473</v>
      </c>
    </row>
    <row r="15" spans="1:12" x14ac:dyDescent="0.2">
      <c r="F15" s="12"/>
      <c r="G15" s="10"/>
      <c r="H15" s="10"/>
      <c r="I15" s="10"/>
      <c r="J15" s="10"/>
      <c r="K15" s="10"/>
      <c r="L15" s="10"/>
    </row>
    <row r="16" spans="1:12" x14ac:dyDescent="0.2">
      <c r="C16" s="1" t="s">
        <v>122</v>
      </c>
      <c r="F16" s="15">
        <v>127097</v>
      </c>
      <c r="G16" s="16">
        <v>127268</v>
      </c>
      <c r="H16" s="16">
        <v>124519.80100000001</v>
      </c>
      <c r="I16" s="16">
        <v>129362</v>
      </c>
      <c r="J16" s="16">
        <v>132877</v>
      </c>
      <c r="K16" s="16">
        <v>139699.5</v>
      </c>
      <c r="L16" s="16">
        <v>134872</v>
      </c>
    </row>
    <row r="17" spans="3:12" x14ac:dyDescent="0.2">
      <c r="C17" s="1" t="s">
        <v>123</v>
      </c>
      <c r="F17" s="15">
        <v>7771</v>
      </c>
      <c r="G17" s="16">
        <v>8364</v>
      </c>
      <c r="H17" s="16">
        <v>8467.6329999999998</v>
      </c>
      <c r="I17" s="16">
        <v>8660</v>
      </c>
      <c r="J17" s="16">
        <v>8891.5</v>
      </c>
      <c r="K17" s="16">
        <v>5615.5</v>
      </c>
      <c r="L17" s="16">
        <v>3819</v>
      </c>
    </row>
    <row r="18" spans="3:12" x14ac:dyDescent="0.2">
      <c r="C18" s="1" t="s">
        <v>124</v>
      </c>
      <c r="F18" s="15">
        <v>4473</v>
      </c>
      <c r="G18" s="16">
        <v>5158</v>
      </c>
      <c r="H18" s="16">
        <v>7244.1409999999996</v>
      </c>
      <c r="I18" s="16">
        <v>4690</v>
      </c>
      <c r="J18" s="16">
        <v>2624.5</v>
      </c>
      <c r="K18" s="16">
        <v>2104.5</v>
      </c>
      <c r="L18" s="16">
        <v>1562</v>
      </c>
    </row>
    <row r="19" spans="3:12" x14ac:dyDescent="0.2">
      <c r="C19" s="1" t="s">
        <v>125</v>
      </c>
      <c r="F19" s="17" t="s">
        <v>82</v>
      </c>
      <c r="G19" s="24" t="s">
        <v>82</v>
      </c>
      <c r="H19" s="24" t="s">
        <v>82</v>
      </c>
      <c r="I19" s="24" t="s">
        <v>82</v>
      </c>
      <c r="J19" s="24" t="s">
        <v>82</v>
      </c>
      <c r="K19" s="16">
        <v>2131.5</v>
      </c>
      <c r="L19" s="16">
        <v>9406</v>
      </c>
    </row>
    <row r="20" spans="3:12" x14ac:dyDescent="0.2">
      <c r="F20" s="9"/>
    </row>
    <row r="21" spans="3:12" x14ac:dyDescent="0.2">
      <c r="C21" s="1" t="s">
        <v>126</v>
      </c>
      <c r="F21" s="15">
        <v>811</v>
      </c>
      <c r="G21" s="16">
        <v>816</v>
      </c>
      <c r="H21" s="16">
        <v>786.83699999999999</v>
      </c>
      <c r="I21" s="16">
        <v>799</v>
      </c>
      <c r="J21" s="16">
        <v>783</v>
      </c>
      <c r="K21" s="16">
        <v>799</v>
      </c>
      <c r="L21" s="16">
        <v>751</v>
      </c>
    </row>
    <row r="22" spans="3:12" x14ac:dyDescent="0.2">
      <c r="C22" s="1" t="s">
        <v>127</v>
      </c>
      <c r="F22" s="15">
        <v>276</v>
      </c>
      <c r="G22" s="16">
        <v>275</v>
      </c>
      <c r="H22" s="16">
        <v>274.20299999999997</v>
      </c>
      <c r="I22" s="16">
        <v>254</v>
      </c>
      <c r="J22" s="16">
        <v>260</v>
      </c>
      <c r="K22" s="16">
        <v>534</v>
      </c>
      <c r="L22" s="16">
        <v>494</v>
      </c>
    </row>
    <row r="23" spans="3:12" x14ac:dyDescent="0.2">
      <c r="C23" s="1" t="s">
        <v>128</v>
      </c>
      <c r="D23" s="10"/>
      <c r="E23" s="10"/>
      <c r="F23" s="15">
        <v>2772</v>
      </c>
      <c r="G23" s="16">
        <v>2615</v>
      </c>
      <c r="H23" s="16">
        <v>2903.0479999999998</v>
      </c>
      <c r="I23" s="16">
        <v>2927</v>
      </c>
      <c r="J23" s="16">
        <v>3201</v>
      </c>
      <c r="K23" s="16">
        <v>3071</v>
      </c>
      <c r="L23" s="16">
        <v>2326</v>
      </c>
    </row>
    <row r="24" spans="3:12" x14ac:dyDescent="0.2">
      <c r="C24" s="1" t="s">
        <v>129</v>
      </c>
      <c r="D24" s="10"/>
      <c r="E24" s="10"/>
      <c r="F24" s="15">
        <v>110524</v>
      </c>
      <c r="G24" s="16">
        <v>113719</v>
      </c>
      <c r="H24" s="16">
        <v>113054.914</v>
      </c>
      <c r="I24" s="16">
        <v>113561</v>
      </c>
      <c r="J24" s="16">
        <v>118243</v>
      </c>
      <c r="K24" s="16">
        <v>124423</v>
      </c>
      <c r="L24" s="16">
        <v>130167</v>
      </c>
    </row>
    <row r="25" spans="3:12" x14ac:dyDescent="0.2">
      <c r="F25" s="9"/>
    </row>
    <row r="26" spans="3:12" x14ac:dyDescent="0.2">
      <c r="C26" s="1" t="s">
        <v>130</v>
      </c>
      <c r="D26" s="10"/>
      <c r="E26" s="10"/>
      <c r="F26" s="15">
        <v>238</v>
      </c>
      <c r="G26" s="16">
        <v>233</v>
      </c>
      <c r="H26" s="16">
        <v>231.92400000000001</v>
      </c>
      <c r="I26" s="16">
        <v>230</v>
      </c>
      <c r="J26" s="16">
        <v>241</v>
      </c>
      <c r="K26" s="16">
        <v>248</v>
      </c>
      <c r="L26" s="16">
        <v>249</v>
      </c>
    </row>
    <row r="27" spans="3:12" x14ac:dyDescent="0.2">
      <c r="C27" s="1" t="s">
        <v>131</v>
      </c>
      <c r="D27" s="10"/>
      <c r="E27" s="10"/>
      <c r="F27" s="15">
        <v>3526</v>
      </c>
      <c r="G27" s="16">
        <v>4357</v>
      </c>
      <c r="H27" s="16">
        <v>4596.143</v>
      </c>
      <c r="I27" s="16">
        <v>4462</v>
      </c>
      <c r="J27" s="16">
        <v>4525</v>
      </c>
      <c r="K27" s="16">
        <v>4947</v>
      </c>
      <c r="L27" s="16">
        <v>5388</v>
      </c>
    </row>
    <row r="28" spans="3:12" x14ac:dyDescent="0.2">
      <c r="C28" s="1" t="s">
        <v>132</v>
      </c>
      <c r="D28" s="10"/>
      <c r="E28" s="10"/>
      <c r="F28" s="15">
        <v>6214</v>
      </c>
      <c r="G28" s="16">
        <v>6354</v>
      </c>
      <c r="H28" s="16">
        <v>6626</v>
      </c>
      <c r="I28" s="16">
        <v>6979</v>
      </c>
      <c r="J28" s="16">
        <v>7128</v>
      </c>
      <c r="K28" s="16">
        <v>7297</v>
      </c>
      <c r="L28" s="16">
        <v>7175</v>
      </c>
    </row>
    <row r="29" spans="3:12" x14ac:dyDescent="0.2">
      <c r="C29" s="1" t="s">
        <v>133</v>
      </c>
      <c r="D29" s="10"/>
      <c r="E29" s="10"/>
      <c r="F29" s="15">
        <v>1194</v>
      </c>
      <c r="G29" s="16">
        <v>1298</v>
      </c>
      <c r="H29" s="16">
        <v>1336</v>
      </c>
      <c r="I29" s="16">
        <v>1593</v>
      </c>
      <c r="J29" s="16">
        <v>1730</v>
      </c>
      <c r="K29" s="16">
        <v>1791</v>
      </c>
      <c r="L29" s="16">
        <v>1811</v>
      </c>
    </row>
    <row r="30" spans="3:12" x14ac:dyDescent="0.2">
      <c r="F30" s="9"/>
    </row>
    <row r="31" spans="3:12" x14ac:dyDescent="0.2">
      <c r="C31" s="1" t="s">
        <v>134</v>
      </c>
      <c r="D31" s="10"/>
      <c r="E31" s="10"/>
      <c r="F31" s="15">
        <v>42665</v>
      </c>
      <c r="G31" s="16">
        <v>52151</v>
      </c>
      <c r="H31" s="16">
        <v>46159.061000000002</v>
      </c>
      <c r="I31" s="16">
        <v>45073</v>
      </c>
      <c r="J31" s="16">
        <v>47303</v>
      </c>
      <c r="K31" s="16">
        <v>43649</v>
      </c>
      <c r="L31" s="16">
        <v>54492</v>
      </c>
    </row>
    <row r="32" spans="3:12" x14ac:dyDescent="0.2">
      <c r="C32" s="1" t="s">
        <v>135</v>
      </c>
      <c r="D32" s="10"/>
      <c r="E32" s="10"/>
      <c r="F32" s="15">
        <v>25226</v>
      </c>
      <c r="G32" s="16">
        <v>29413</v>
      </c>
      <c r="H32" s="16">
        <v>30133.967000000001</v>
      </c>
      <c r="I32" s="16">
        <v>32138</v>
      </c>
      <c r="J32" s="16">
        <v>34322</v>
      </c>
      <c r="K32" s="16">
        <v>29799</v>
      </c>
      <c r="L32" s="16">
        <v>35769</v>
      </c>
    </row>
    <row r="33" spans="2:12" x14ac:dyDescent="0.2">
      <c r="C33" s="1" t="s">
        <v>136</v>
      </c>
      <c r="D33" s="10"/>
      <c r="E33" s="10"/>
      <c r="F33" s="15">
        <v>11058</v>
      </c>
      <c r="G33" s="16">
        <v>7943</v>
      </c>
      <c r="H33" s="16">
        <v>6495.3159999999998</v>
      </c>
      <c r="I33" s="16">
        <v>5482</v>
      </c>
      <c r="J33" s="16">
        <v>4335</v>
      </c>
      <c r="K33" s="16">
        <v>3856</v>
      </c>
      <c r="L33" s="16">
        <v>4739</v>
      </c>
    </row>
    <row r="34" spans="2:12" x14ac:dyDescent="0.2">
      <c r="C34" s="1" t="s">
        <v>137</v>
      </c>
      <c r="D34" s="10"/>
      <c r="E34" s="10"/>
      <c r="F34" s="15">
        <v>3128</v>
      </c>
      <c r="G34" s="16">
        <v>1892</v>
      </c>
      <c r="H34" s="16">
        <v>1793.9770000000001</v>
      </c>
      <c r="I34" s="16">
        <v>2419</v>
      </c>
      <c r="J34" s="16">
        <v>1427</v>
      </c>
      <c r="K34" s="16">
        <v>1381</v>
      </c>
      <c r="L34" s="16">
        <v>1727</v>
      </c>
    </row>
    <row r="35" spans="2:12" x14ac:dyDescent="0.2">
      <c r="F35" s="9"/>
      <c r="H35" s="16"/>
      <c r="I35" s="16"/>
      <c r="J35" s="16"/>
      <c r="K35" s="16"/>
      <c r="L35" s="16"/>
    </row>
    <row r="36" spans="2:12" x14ac:dyDescent="0.2">
      <c r="B36" s="10"/>
      <c r="C36" s="1" t="s">
        <v>138</v>
      </c>
      <c r="D36" s="10"/>
      <c r="E36" s="10"/>
      <c r="F36" s="15">
        <v>15995</v>
      </c>
      <c r="G36" s="16">
        <v>23006</v>
      </c>
      <c r="H36" s="16">
        <v>18788.761999999999</v>
      </c>
      <c r="I36" s="16">
        <v>18331</v>
      </c>
      <c r="J36" s="16">
        <v>15964</v>
      </c>
      <c r="K36" s="16">
        <v>13008</v>
      </c>
      <c r="L36" s="16">
        <v>16287</v>
      </c>
    </row>
    <row r="37" spans="2:12" x14ac:dyDescent="0.2">
      <c r="B37" s="10"/>
      <c r="C37" s="1" t="s">
        <v>139</v>
      </c>
      <c r="D37" s="10"/>
      <c r="E37" s="10"/>
      <c r="F37" s="15">
        <v>11285</v>
      </c>
      <c r="G37" s="16">
        <v>11615</v>
      </c>
      <c r="H37" s="16">
        <v>14595.957</v>
      </c>
      <c r="I37" s="16">
        <v>13165</v>
      </c>
      <c r="J37" s="16">
        <v>13606</v>
      </c>
      <c r="K37" s="16">
        <v>11677</v>
      </c>
      <c r="L37" s="16">
        <v>11922</v>
      </c>
    </row>
    <row r="38" spans="2:12" x14ac:dyDescent="0.2">
      <c r="B38" s="10"/>
      <c r="C38" s="1" t="s">
        <v>140</v>
      </c>
      <c r="D38" s="10"/>
      <c r="E38" s="10"/>
      <c r="F38" s="15">
        <v>20424</v>
      </c>
      <c r="G38" s="16">
        <v>20096</v>
      </c>
      <c r="H38" s="16">
        <v>20565.725999999999</v>
      </c>
      <c r="I38" s="16">
        <v>21069</v>
      </c>
      <c r="J38" s="16">
        <v>17069</v>
      </c>
      <c r="K38" s="16">
        <v>15952</v>
      </c>
      <c r="L38" s="16">
        <v>16650</v>
      </c>
    </row>
    <row r="39" spans="2:12" x14ac:dyDescent="0.2">
      <c r="B39" s="10"/>
      <c r="C39" s="1" t="s">
        <v>141</v>
      </c>
      <c r="D39" s="10"/>
      <c r="E39" s="10"/>
      <c r="F39" s="15">
        <v>48346</v>
      </c>
      <c r="G39" s="16">
        <v>63699</v>
      </c>
      <c r="H39" s="16">
        <v>61379.103999999999</v>
      </c>
      <c r="I39" s="16">
        <v>64847</v>
      </c>
      <c r="J39" s="16">
        <v>75858</v>
      </c>
      <c r="K39" s="16">
        <v>58243</v>
      </c>
      <c r="L39" s="16">
        <v>54867</v>
      </c>
    </row>
    <row r="40" spans="2:12" ht="18" thickBot="1" x14ac:dyDescent="0.25">
      <c r="B40" s="20"/>
      <c r="C40" s="3"/>
      <c r="D40" s="20"/>
      <c r="E40" s="20"/>
      <c r="F40" s="19"/>
      <c r="G40" s="3"/>
      <c r="H40" s="3"/>
      <c r="I40" s="3"/>
      <c r="J40" s="3"/>
      <c r="K40" s="3"/>
      <c r="L40" s="3"/>
    </row>
    <row r="41" spans="2:12" x14ac:dyDescent="0.2">
      <c r="B41" s="10"/>
      <c r="D41" s="10"/>
      <c r="F41" s="1" t="s">
        <v>142</v>
      </c>
    </row>
    <row r="45" spans="2:12" x14ac:dyDescent="0.2">
      <c r="B45" s="10"/>
      <c r="C45" s="10"/>
      <c r="D45" s="10"/>
      <c r="E45" s="11" t="s">
        <v>143</v>
      </c>
      <c r="L45" s="10"/>
    </row>
    <row r="46" spans="2:12" ht="18" thickBot="1" x14ac:dyDescent="0.25">
      <c r="B46" s="20"/>
      <c r="C46" s="20"/>
      <c r="D46" s="20"/>
      <c r="E46" s="20"/>
      <c r="F46" s="3"/>
      <c r="G46" s="3"/>
      <c r="H46" s="3"/>
      <c r="I46" s="3"/>
      <c r="J46" s="3"/>
      <c r="K46" s="5" t="s">
        <v>106</v>
      </c>
      <c r="L46" s="20"/>
    </row>
    <row r="47" spans="2:12" x14ac:dyDescent="0.2">
      <c r="B47" s="10"/>
      <c r="C47" s="10"/>
      <c r="D47" s="10"/>
      <c r="E47" s="10"/>
      <c r="F47" s="6" t="s">
        <v>107</v>
      </c>
      <c r="G47" s="6" t="s">
        <v>108</v>
      </c>
      <c r="H47" s="6" t="s">
        <v>109</v>
      </c>
      <c r="I47" s="6" t="s">
        <v>110</v>
      </c>
      <c r="J47" s="6" t="s">
        <v>111</v>
      </c>
      <c r="K47" s="6" t="s">
        <v>112</v>
      </c>
      <c r="L47" s="6" t="s">
        <v>113</v>
      </c>
    </row>
    <row r="48" spans="2:12" x14ac:dyDescent="0.2">
      <c r="B48" s="21"/>
      <c r="C48" s="21"/>
      <c r="D48" s="21"/>
      <c r="E48" s="21"/>
      <c r="F48" s="8" t="s">
        <v>114</v>
      </c>
      <c r="G48" s="8" t="s">
        <v>115</v>
      </c>
      <c r="H48" s="8" t="s">
        <v>116</v>
      </c>
      <c r="I48" s="8" t="s">
        <v>117</v>
      </c>
      <c r="J48" s="8" t="s">
        <v>118</v>
      </c>
      <c r="K48" s="8" t="s">
        <v>119</v>
      </c>
      <c r="L48" s="8" t="s">
        <v>120</v>
      </c>
    </row>
    <row r="49" spans="2:12" x14ac:dyDescent="0.2">
      <c r="B49" s="10"/>
      <c r="C49" s="10"/>
      <c r="D49" s="10"/>
      <c r="E49" s="10"/>
      <c r="F49" s="12"/>
      <c r="G49" s="10"/>
      <c r="H49" s="10"/>
      <c r="I49" s="10"/>
      <c r="J49" s="10"/>
    </row>
    <row r="50" spans="2:12" x14ac:dyDescent="0.2">
      <c r="B50" s="10"/>
      <c r="C50" s="10"/>
      <c r="D50" s="11" t="s">
        <v>144</v>
      </c>
      <c r="E50" s="10"/>
      <c r="F50" s="12">
        <f t="shared" ref="F50:K50" si="0">SUM(F52:F69)</f>
        <v>430540</v>
      </c>
      <c r="G50" s="10">
        <f t="shared" si="0"/>
        <v>465266</v>
      </c>
      <c r="H50" s="10">
        <f t="shared" si="0"/>
        <v>456324.75100000005</v>
      </c>
      <c r="I50" s="10">
        <f t="shared" si="0"/>
        <v>461922</v>
      </c>
      <c r="J50" s="10">
        <f t="shared" si="0"/>
        <v>478348.79999999999</v>
      </c>
      <c r="K50" s="10">
        <f t="shared" si="0"/>
        <v>457739.8</v>
      </c>
      <c r="L50" s="10">
        <f>SUM(L52:L69)+1</f>
        <v>476556</v>
      </c>
    </row>
    <row r="51" spans="2:12" x14ac:dyDescent="0.2">
      <c r="B51" s="10"/>
      <c r="C51" s="10"/>
      <c r="E51" s="10"/>
      <c r="F51" s="12"/>
      <c r="G51" s="10"/>
      <c r="H51" s="10"/>
      <c r="I51" s="10"/>
      <c r="J51" s="10"/>
      <c r="K51" s="10"/>
      <c r="L51" s="10"/>
    </row>
    <row r="52" spans="2:12" x14ac:dyDescent="0.2">
      <c r="C52" s="1" t="s">
        <v>145</v>
      </c>
      <c r="F52" s="15">
        <v>5656</v>
      </c>
      <c r="G52" s="16">
        <v>5811</v>
      </c>
      <c r="H52" s="16">
        <v>5943.3729999999996</v>
      </c>
      <c r="I52" s="16">
        <v>5846</v>
      </c>
      <c r="J52" s="16">
        <v>6081.4</v>
      </c>
      <c r="K52" s="16">
        <v>6063.4</v>
      </c>
      <c r="L52" s="16">
        <v>6031</v>
      </c>
    </row>
    <row r="53" spans="2:12" x14ac:dyDescent="0.2">
      <c r="C53" s="1" t="s">
        <v>146</v>
      </c>
      <c r="F53" s="15">
        <v>72868</v>
      </c>
      <c r="G53" s="16">
        <v>67297</v>
      </c>
      <c r="H53" s="16">
        <v>66983.547999999995</v>
      </c>
      <c r="I53" s="16">
        <v>64772</v>
      </c>
      <c r="J53" s="16">
        <v>59486</v>
      </c>
      <c r="K53" s="16">
        <v>59792.4</v>
      </c>
      <c r="L53" s="16">
        <v>61221</v>
      </c>
    </row>
    <row r="54" spans="2:12" x14ac:dyDescent="0.2">
      <c r="C54" s="1" t="s">
        <v>147</v>
      </c>
      <c r="F54" s="15">
        <v>70049</v>
      </c>
      <c r="G54" s="16">
        <v>79831</v>
      </c>
      <c r="H54" s="16">
        <v>77963.623000000007</v>
      </c>
      <c r="I54" s="16">
        <v>84491</v>
      </c>
      <c r="J54" s="16">
        <v>97552</v>
      </c>
      <c r="K54" s="16">
        <v>97882</v>
      </c>
      <c r="L54" s="16">
        <v>98585</v>
      </c>
    </row>
    <row r="55" spans="2:12" x14ac:dyDescent="0.2">
      <c r="F55" s="9"/>
      <c r="H55" s="16"/>
      <c r="I55" s="16"/>
      <c r="J55" s="16"/>
      <c r="K55" s="16"/>
      <c r="L55" s="16"/>
    </row>
    <row r="56" spans="2:12" x14ac:dyDescent="0.2">
      <c r="C56" s="1" t="s">
        <v>148</v>
      </c>
      <c r="F56" s="15">
        <v>34466</v>
      </c>
      <c r="G56" s="16">
        <v>38384</v>
      </c>
      <c r="H56" s="16">
        <v>47166.851999999999</v>
      </c>
      <c r="I56" s="16">
        <v>45072</v>
      </c>
      <c r="J56" s="16">
        <v>47817</v>
      </c>
      <c r="K56" s="16">
        <v>44192</v>
      </c>
      <c r="L56" s="16">
        <v>40872</v>
      </c>
    </row>
    <row r="57" spans="2:12" x14ac:dyDescent="0.2">
      <c r="C57" s="1" t="s">
        <v>149</v>
      </c>
      <c r="F57" s="15">
        <v>454</v>
      </c>
      <c r="G57" s="16">
        <v>422</v>
      </c>
      <c r="H57" s="16">
        <v>403.73700000000002</v>
      </c>
      <c r="I57" s="16">
        <v>1090</v>
      </c>
      <c r="J57" s="16">
        <v>862.4</v>
      </c>
      <c r="K57" s="16">
        <v>587</v>
      </c>
      <c r="L57" s="16">
        <v>489</v>
      </c>
    </row>
    <row r="58" spans="2:12" x14ac:dyDescent="0.2">
      <c r="C58" s="1" t="s">
        <v>150</v>
      </c>
      <c r="F58" s="15">
        <v>32180</v>
      </c>
      <c r="G58" s="16">
        <v>38590</v>
      </c>
      <c r="H58" s="16">
        <v>41759.898999999998</v>
      </c>
      <c r="I58" s="16">
        <v>41848</v>
      </c>
      <c r="J58" s="16">
        <v>44755</v>
      </c>
      <c r="K58" s="16">
        <v>38020</v>
      </c>
      <c r="L58" s="16">
        <v>39676</v>
      </c>
    </row>
    <row r="59" spans="2:12" x14ac:dyDescent="0.2">
      <c r="F59" s="9"/>
      <c r="H59" s="16"/>
      <c r="I59" s="16"/>
      <c r="J59" s="16"/>
      <c r="K59" s="16"/>
      <c r="L59" s="16"/>
    </row>
    <row r="60" spans="2:12" x14ac:dyDescent="0.2">
      <c r="C60" s="1" t="s">
        <v>151</v>
      </c>
      <c r="F60" s="15">
        <v>14230</v>
      </c>
      <c r="G60" s="16">
        <v>14871</v>
      </c>
      <c r="H60" s="16">
        <v>14430.284</v>
      </c>
      <c r="I60" s="16">
        <v>15093</v>
      </c>
      <c r="J60" s="16">
        <v>15518</v>
      </c>
      <c r="K60" s="16">
        <v>13944</v>
      </c>
      <c r="L60" s="16">
        <v>15528</v>
      </c>
    </row>
    <row r="61" spans="2:12" x14ac:dyDescent="0.2">
      <c r="C61" s="1" t="s">
        <v>152</v>
      </c>
      <c r="F61" s="15">
        <v>85553</v>
      </c>
      <c r="G61" s="16">
        <v>91654</v>
      </c>
      <c r="H61" s="16">
        <v>75587.687000000005</v>
      </c>
      <c r="I61" s="16">
        <v>78278</v>
      </c>
      <c r="J61" s="16">
        <v>81317</v>
      </c>
      <c r="K61" s="16">
        <v>69008</v>
      </c>
      <c r="L61" s="16">
        <v>78967</v>
      </c>
    </row>
    <row r="62" spans="2:12" x14ac:dyDescent="0.2">
      <c r="C62" s="1" t="s">
        <v>153</v>
      </c>
      <c r="F62" s="15">
        <v>13829</v>
      </c>
      <c r="G62" s="16">
        <v>14091</v>
      </c>
      <c r="H62" s="16">
        <v>14150.579</v>
      </c>
      <c r="I62" s="16">
        <v>16308</v>
      </c>
      <c r="J62" s="16">
        <v>17172</v>
      </c>
      <c r="K62" s="16">
        <v>16622</v>
      </c>
      <c r="L62" s="16">
        <v>18464</v>
      </c>
    </row>
    <row r="63" spans="2:12" x14ac:dyDescent="0.2">
      <c r="F63" s="9"/>
      <c r="H63" s="16"/>
      <c r="I63" s="16"/>
      <c r="J63" s="16"/>
      <c r="K63" s="16"/>
      <c r="L63" s="16"/>
    </row>
    <row r="64" spans="2:12" x14ac:dyDescent="0.2">
      <c r="C64" s="1" t="s">
        <v>154</v>
      </c>
      <c r="F64" s="15">
        <v>46796</v>
      </c>
      <c r="G64" s="16">
        <v>50982</v>
      </c>
      <c r="H64" s="16">
        <v>49322.123</v>
      </c>
      <c r="I64" s="16">
        <v>45689</v>
      </c>
      <c r="J64" s="16">
        <v>44908</v>
      </c>
      <c r="K64" s="16">
        <v>47410</v>
      </c>
      <c r="L64" s="16">
        <v>46425</v>
      </c>
    </row>
    <row r="65" spans="1:12" x14ac:dyDescent="0.2">
      <c r="C65" s="1" t="s">
        <v>155</v>
      </c>
      <c r="F65" s="15">
        <v>2124</v>
      </c>
      <c r="G65" s="16">
        <v>4908</v>
      </c>
      <c r="H65" s="16">
        <v>3144.241</v>
      </c>
      <c r="I65" s="16">
        <v>4468</v>
      </c>
      <c r="J65" s="16">
        <v>1201</v>
      </c>
      <c r="K65" s="16">
        <v>2267</v>
      </c>
      <c r="L65" s="16">
        <v>5820</v>
      </c>
    </row>
    <row r="66" spans="1:12" x14ac:dyDescent="0.2">
      <c r="C66" s="1" t="s">
        <v>156</v>
      </c>
      <c r="F66" s="15">
        <v>50108</v>
      </c>
      <c r="G66" s="16">
        <v>56969</v>
      </c>
      <c r="H66" s="16">
        <v>58410.542000000001</v>
      </c>
      <c r="I66" s="16">
        <v>58061</v>
      </c>
      <c r="J66" s="16">
        <v>60998</v>
      </c>
      <c r="K66" s="16">
        <v>61413</v>
      </c>
      <c r="L66" s="16">
        <v>63937</v>
      </c>
    </row>
    <row r="67" spans="1:12" x14ac:dyDescent="0.2">
      <c r="F67" s="9"/>
      <c r="H67" s="16"/>
      <c r="I67" s="16"/>
      <c r="J67" s="16"/>
      <c r="K67" s="16"/>
      <c r="L67" s="16"/>
    </row>
    <row r="68" spans="1:12" x14ac:dyDescent="0.2">
      <c r="C68" s="1" t="s">
        <v>157</v>
      </c>
      <c r="F68" s="15">
        <v>2052</v>
      </c>
      <c r="G68" s="16">
        <v>1169</v>
      </c>
      <c r="H68" s="16">
        <v>733.34500000000003</v>
      </c>
      <c r="I68" s="16">
        <v>708</v>
      </c>
      <c r="J68" s="16">
        <v>301</v>
      </c>
      <c r="K68" s="16">
        <v>150</v>
      </c>
      <c r="L68" s="16">
        <v>326</v>
      </c>
    </row>
    <row r="69" spans="1:12" x14ac:dyDescent="0.2">
      <c r="C69" s="1" t="s">
        <v>158</v>
      </c>
      <c r="F69" s="15">
        <v>175</v>
      </c>
      <c r="G69" s="16">
        <v>287</v>
      </c>
      <c r="H69" s="16">
        <v>324.91800000000001</v>
      </c>
      <c r="I69" s="16">
        <v>198</v>
      </c>
      <c r="J69" s="16">
        <v>380</v>
      </c>
      <c r="K69" s="16">
        <v>389</v>
      </c>
      <c r="L69" s="16">
        <v>214</v>
      </c>
    </row>
    <row r="70" spans="1:12" ht="18" thickBot="1" x14ac:dyDescent="0.25">
      <c r="B70" s="3"/>
      <c r="C70" s="20"/>
      <c r="D70" s="20"/>
      <c r="E70" s="3"/>
      <c r="F70" s="25"/>
      <c r="G70" s="20"/>
      <c r="H70" s="20"/>
      <c r="I70" s="3"/>
      <c r="J70" s="3"/>
      <c r="K70" s="3"/>
      <c r="L70" s="3"/>
    </row>
    <row r="71" spans="1:12" x14ac:dyDescent="0.2">
      <c r="C71" s="10"/>
      <c r="D71" s="10"/>
      <c r="F71" s="1" t="s">
        <v>142</v>
      </c>
      <c r="G71" s="10"/>
      <c r="H71" s="10"/>
      <c r="I71" s="10"/>
      <c r="J71" s="10"/>
      <c r="K71" s="10"/>
      <c r="L71" s="10"/>
    </row>
    <row r="72" spans="1:12" x14ac:dyDescent="0.2">
      <c r="A72" s="1"/>
      <c r="C72" s="10"/>
      <c r="D72" s="10"/>
      <c r="E72" s="10"/>
      <c r="F72" s="10"/>
      <c r="G72" s="10"/>
      <c r="H72" s="10"/>
      <c r="I72" s="10"/>
      <c r="J72" s="10"/>
      <c r="K72" s="10"/>
    </row>
    <row r="73" spans="1:12" x14ac:dyDescent="0.2">
      <c r="A73" s="1"/>
    </row>
    <row r="75" spans="1:12" x14ac:dyDescent="0.2">
      <c r="A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8" spans="1:12" x14ac:dyDescent="0.2">
      <c r="B78" s="10"/>
      <c r="D78" s="10"/>
      <c r="F78" s="11" t="s">
        <v>159</v>
      </c>
      <c r="L78" s="10"/>
    </row>
    <row r="79" spans="1:12" x14ac:dyDescent="0.2">
      <c r="E79" s="11" t="s">
        <v>160</v>
      </c>
    </row>
    <row r="80" spans="1:12" ht="18" thickBot="1" x14ac:dyDescent="0.25">
      <c r="B80" s="20"/>
      <c r="C80" s="20"/>
      <c r="D80" s="20"/>
      <c r="E80" s="3"/>
      <c r="F80" s="3"/>
      <c r="G80" s="3"/>
      <c r="H80" s="3"/>
      <c r="I80" s="3"/>
      <c r="J80" s="3"/>
      <c r="K80" s="5" t="s">
        <v>161</v>
      </c>
      <c r="L80" s="20"/>
    </row>
    <row r="81" spans="1:12" x14ac:dyDescent="0.2">
      <c r="B81" s="10"/>
      <c r="C81" s="10"/>
      <c r="D81" s="10"/>
      <c r="E81" s="10"/>
      <c r="F81" s="6" t="s">
        <v>107</v>
      </c>
      <c r="G81" s="6" t="s">
        <v>108</v>
      </c>
      <c r="H81" s="6" t="s">
        <v>109</v>
      </c>
      <c r="I81" s="6" t="s">
        <v>110</v>
      </c>
      <c r="J81" s="6" t="s">
        <v>111</v>
      </c>
      <c r="K81" s="6" t="s">
        <v>112</v>
      </c>
      <c r="L81" s="6" t="s">
        <v>113</v>
      </c>
    </row>
    <row r="82" spans="1:12" x14ac:dyDescent="0.2">
      <c r="B82" s="21"/>
      <c r="C82" s="21"/>
      <c r="D82" s="21"/>
      <c r="E82" s="21"/>
      <c r="F82" s="8" t="s">
        <v>114</v>
      </c>
      <c r="G82" s="8" t="s">
        <v>115</v>
      </c>
      <c r="H82" s="8" t="s">
        <v>116</v>
      </c>
      <c r="I82" s="8" t="s">
        <v>117</v>
      </c>
      <c r="J82" s="8" t="s">
        <v>118</v>
      </c>
      <c r="K82" s="8" t="s">
        <v>119</v>
      </c>
      <c r="L82" s="8" t="s">
        <v>120</v>
      </c>
    </row>
    <row r="83" spans="1:12" x14ac:dyDescent="0.2">
      <c r="A83" s="10"/>
      <c r="B83" s="10"/>
      <c r="C83" s="10"/>
      <c r="D83" s="10"/>
      <c r="E83" s="10"/>
      <c r="F83" s="12"/>
      <c r="G83" s="10"/>
      <c r="H83" s="10"/>
    </row>
    <row r="84" spans="1:12" x14ac:dyDescent="0.2">
      <c r="A84" s="10"/>
      <c r="B84" s="10"/>
      <c r="C84" s="10"/>
      <c r="D84" s="11" t="s">
        <v>162</v>
      </c>
      <c r="E84" s="10"/>
      <c r="F84" s="12">
        <f t="shared" ref="F84:L84" si="1">F86+F94+SUM(F102:F106)</f>
        <v>430540</v>
      </c>
      <c r="G84" s="10">
        <f t="shared" si="1"/>
        <v>465266</v>
      </c>
      <c r="H84" s="10">
        <f t="shared" si="1"/>
        <v>456324.75100000005</v>
      </c>
      <c r="I84" s="10">
        <f t="shared" si="1"/>
        <v>461922</v>
      </c>
      <c r="J84" s="10">
        <f t="shared" si="1"/>
        <v>478348.93599999999</v>
      </c>
      <c r="K84" s="10">
        <f t="shared" si="1"/>
        <v>457740</v>
      </c>
      <c r="L84" s="10">
        <f t="shared" si="1"/>
        <v>476556</v>
      </c>
    </row>
    <row r="85" spans="1:12" x14ac:dyDescent="0.2">
      <c r="A85" s="10"/>
      <c r="C85" s="10"/>
      <c r="D85" s="10"/>
      <c r="E85" s="10"/>
      <c r="F85" s="9"/>
      <c r="H85" s="10"/>
      <c r="I85" s="10"/>
      <c r="J85" s="10"/>
      <c r="K85" s="10"/>
      <c r="L85" s="10"/>
    </row>
    <row r="86" spans="1:12" x14ac:dyDescent="0.2">
      <c r="A86" s="10"/>
      <c r="C86" s="1" t="s">
        <v>163</v>
      </c>
      <c r="E86" s="10"/>
      <c r="F86" s="13">
        <f t="shared" ref="F86:L86" si="2">SUM(F87:F92)</f>
        <v>182440</v>
      </c>
      <c r="G86" s="14">
        <f t="shared" si="2"/>
        <v>195514</v>
      </c>
      <c r="H86" s="14">
        <f t="shared" si="2"/>
        <v>204345.04699999999</v>
      </c>
      <c r="I86" s="14">
        <f t="shared" si="2"/>
        <v>210497</v>
      </c>
      <c r="J86" s="14">
        <f t="shared" si="2"/>
        <v>218502.14199999999</v>
      </c>
      <c r="K86" s="14">
        <f t="shared" si="2"/>
        <v>225375</v>
      </c>
      <c r="L86" s="14">
        <f t="shared" si="2"/>
        <v>234931</v>
      </c>
    </row>
    <row r="87" spans="1:12" x14ac:dyDescent="0.2">
      <c r="A87" s="10"/>
      <c r="C87" s="10"/>
      <c r="D87" s="1" t="s">
        <v>164</v>
      </c>
      <c r="F87" s="15">
        <v>90945</v>
      </c>
      <c r="G87" s="16">
        <v>94154</v>
      </c>
      <c r="H87" s="16">
        <v>97598.036999999997</v>
      </c>
      <c r="I87" s="16">
        <v>97810</v>
      </c>
      <c r="J87" s="16">
        <v>100874.50900000001</v>
      </c>
      <c r="K87" s="16">
        <v>103857</v>
      </c>
      <c r="L87" s="16">
        <v>104170</v>
      </c>
    </row>
    <row r="88" spans="1:12" x14ac:dyDescent="0.2">
      <c r="D88" s="1" t="s">
        <v>165</v>
      </c>
      <c r="F88" s="15">
        <v>32864</v>
      </c>
      <c r="G88" s="16">
        <v>34484</v>
      </c>
      <c r="H88" s="16">
        <v>36705.142999999996</v>
      </c>
      <c r="I88" s="16">
        <v>40735</v>
      </c>
      <c r="J88" s="16">
        <v>42216.019</v>
      </c>
      <c r="K88" s="16">
        <v>42819</v>
      </c>
      <c r="L88" s="16">
        <v>47717</v>
      </c>
    </row>
    <row r="89" spans="1:12" x14ac:dyDescent="0.2">
      <c r="F89" s="9"/>
      <c r="H89" s="16"/>
      <c r="I89" s="16"/>
      <c r="J89" s="16"/>
      <c r="K89" s="16"/>
      <c r="L89" s="16"/>
    </row>
    <row r="90" spans="1:12" x14ac:dyDescent="0.2">
      <c r="D90" s="1" t="s">
        <v>166</v>
      </c>
      <c r="F90" s="15">
        <v>3959</v>
      </c>
      <c r="G90" s="16">
        <v>4036</v>
      </c>
      <c r="H90" s="16">
        <v>4220.5259999999998</v>
      </c>
      <c r="I90" s="16">
        <v>4121</v>
      </c>
      <c r="J90" s="16">
        <v>4348.2690000000002</v>
      </c>
      <c r="K90" s="16">
        <v>4166</v>
      </c>
      <c r="L90" s="16">
        <v>4457</v>
      </c>
    </row>
    <row r="91" spans="1:12" x14ac:dyDescent="0.2">
      <c r="D91" s="1" t="s">
        <v>167</v>
      </c>
      <c r="F91" s="15">
        <v>25056</v>
      </c>
      <c r="G91" s="16">
        <v>30141</v>
      </c>
      <c r="H91" s="16">
        <v>32163.812999999998</v>
      </c>
      <c r="I91" s="16">
        <v>34886</v>
      </c>
      <c r="J91" s="16">
        <v>37070.230000000003</v>
      </c>
      <c r="K91" s="16">
        <v>39706</v>
      </c>
      <c r="L91" s="16">
        <v>42023</v>
      </c>
    </row>
    <row r="92" spans="1:12" x14ac:dyDescent="0.2">
      <c r="D92" s="1" t="s">
        <v>168</v>
      </c>
      <c r="F92" s="15">
        <v>29616</v>
      </c>
      <c r="G92" s="16">
        <v>32699</v>
      </c>
      <c r="H92" s="16">
        <v>33657.527999999998</v>
      </c>
      <c r="I92" s="16">
        <v>32945</v>
      </c>
      <c r="J92" s="16">
        <v>33993.114999999998</v>
      </c>
      <c r="K92" s="16">
        <v>34827</v>
      </c>
      <c r="L92" s="16">
        <v>36564</v>
      </c>
    </row>
    <row r="93" spans="1:12" x14ac:dyDescent="0.2">
      <c r="F93" s="15"/>
      <c r="G93" s="16"/>
    </row>
    <row r="94" spans="1:12" x14ac:dyDescent="0.2">
      <c r="C94" s="1" t="s">
        <v>169</v>
      </c>
      <c r="F94" s="13">
        <f t="shared" ref="F94:L94" si="3">F95+F99+F100</f>
        <v>137982</v>
      </c>
      <c r="G94" s="14">
        <f t="shared" si="3"/>
        <v>159264</v>
      </c>
      <c r="H94" s="14">
        <f t="shared" si="3"/>
        <v>144566.97200000004</v>
      </c>
      <c r="I94" s="14">
        <f t="shared" si="3"/>
        <v>140154</v>
      </c>
      <c r="J94" s="14">
        <f t="shared" si="3"/>
        <v>153486.94799999997</v>
      </c>
      <c r="K94" s="14">
        <f t="shared" si="3"/>
        <v>124943</v>
      </c>
      <c r="L94" s="14">
        <f t="shared" si="3"/>
        <v>132064</v>
      </c>
    </row>
    <row r="95" spans="1:12" x14ac:dyDescent="0.2">
      <c r="D95" s="1" t="s">
        <v>170</v>
      </c>
      <c r="F95" s="13">
        <f t="shared" ref="F95:L95" si="4">F96+F98</f>
        <v>135563</v>
      </c>
      <c r="G95" s="14">
        <f t="shared" si="4"/>
        <v>154110</v>
      </c>
      <c r="H95" s="14">
        <f t="shared" si="4"/>
        <v>141188.53100000002</v>
      </c>
      <c r="I95" s="14">
        <f t="shared" si="4"/>
        <v>135472</v>
      </c>
      <c r="J95" s="14">
        <f t="shared" si="4"/>
        <v>152286.00099999999</v>
      </c>
      <c r="K95" s="14">
        <f t="shared" si="4"/>
        <v>122677</v>
      </c>
      <c r="L95" s="14">
        <f t="shared" si="4"/>
        <v>126245</v>
      </c>
    </row>
    <row r="96" spans="1:12" x14ac:dyDescent="0.2">
      <c r="D96" s="1" t="s">
        <v>171</v>
      </c>
      <c r="F96" s="15">
        <v>53956</v>
      </c>
      <c r="G96" s="16">
        <v>61910</v>
      </c>
      <c r="H96" s="16">
        <v>55855.671000000002</v>
      </c>
      <c r="I96" s="16">
        <v>53182</v>
      </c>
      <c r="J96" s="16">
        <v>58645.069000000003</v>
      </c>
      <c r="K96" s="16">
        <v>43164</v>
      </c>
      <c r="L96" s="16">
        <v>53358</v>
      </c>
    </row>
    <row r="97" spans="2:12" x14ac:dyDescent="0.2">
      <c r="F97" s="9"/>
      <c r="J97" s="16"/>
      <c r="K97" s="16"/>
      <c r="L97" s="16"/>
    </row>
    <row r="98" spans="2:12" x14ac:dyDescent="0.2">
      <c r="D98" s="1" t="s">
        <v>172</v>
      </c>
      <c r="F98" s="15">
        <v>81607</v>
      </c>
      <c r="G98" s="16">
        <v>92200</v>
      </c>
      <c r="H98" s="16">
        <v>85332.86</v>
      </c>
      <c r="I98" s="16">
        <v>82290</v>
      </c>
      <c r="J98" s="16">
        <v>93640.932000000001</v>
      </c>
      <c r="K98" s="16">
        <v>79513</v>
      </c>
      <c r="L98" s="16">
        <v>72887</v>
      </c>
    </row>
    <row r="99" spans="2:12" x14ac:dyDescent="0.2">
      <c r="D99" s="1" t="s">
        <v>173</v>
      </c>
      <c r="F99" s="15">
        <v>2123</v>
      </c>
      <c r="G99" s="16">
        <v>4906</v>
      </c>
      <c r="H99" s="16">
        <v>3141.654</v>
      </c>
      <c r="I99" s="16">
        <v>4466</v>
      </c>
      <c r="J99" s="16">
        <v>1200.9469999999999</v>
      </c>
      <c r="K99" s="16">
        <v>2266</v>
      </c>
      <c r="L99" s="16">
        <v>5819</v>
      </c>
    </row>
    <row r="100" spans="2:12" x14ac:dyDescent="0.2">
      <c r="D100" s="1" t="s">
        <v>174</v>
      </c>
      <c r="F100" s="15">
        <v>296</v>
      </c>
      <c r="G100" s="16">
        <v>248</v>
      </c>
      <c r="H100" s="16">
        <v>236.78700000000001</v>
      </c>
      <c r="I100" s="16">
        <v>216</v>
      </c>
      <c r="J100" s="24" t="s">
        <v>82</v>
      </c>
      <c r="K100" s="24" t="s">
        <v>82</v>
      </c>
      <c r="L100" s="24" t="s">
        <v>82</v>
      </c>
    </row>
    <row r="101" spans="2:12" x14ac:dyDescent="0.2">
      <c r="F101" s="15"/>
      <c r="G101" s="16"/>
      <c r="H101" s="16"/>
      <c r="I101" s="16"/>
      <c r="J101" s="16"/>
      <c r="K101" s="16"/>
      <c r="L101" s="16"/>
    </row>
    <row r="102" spans="2:12" x14ac:dyDescent="0.2">
      <c r="C102" s="1" t="s">
        <v>156</v>
      </c>
      <c r="F102" s="15">
        <v>50086</v>
      </c>
      <c r="G102" s="16">
        <v>56931</v>
      </c>
      <c r="H102" s="16">
        <v>58386.89</v>
      </c>
      <c r="I102" s="16">
        <v>58047</v>
      </c>
      <c r="J102" s="16">
        <v>60990.690999999999</v>
      </c>
      <c r="K102" s="16">
        <v>61406</v>
      </c>
      <c r="L102" s="16">
        <v>63932</v>
      </c>
    </row>
    <row r="103" spans="2:12" x14ac:dyDescent="0.2">
      <c r="C103" s="1" t="s">
        <v>175</v>
      </c>
      <c r="F103" s="15">
        <v>23848</v>
      </c>
      <c r="G103" s="16">
        <v>17617</v>
      </c>
      <c r="H103" s="16">
        <v>14367.7</v>
      </c>
      <c r="I103" s="16">
        <v>13222</v>
      </c>
      <c r="J103" s="16">
        <v>10923.418</v>
      </c>
      <c r="K103" s="16">
        <v>12296</v>
      </c>
      <c r="L103" s="16">
        <v>11974</v>
      </c>
    </row>
    <row r="104" spans="2:12" x14ac:dyDescent="0.2">
      <c r="C104" s="1" t="s">
        <v>176</v>
      </c>
      <c r="F104" s="15">
        <v>13995</v>
      </c>
      <c r="G104" s="16">
        <v>13613</v>
      </c>
      <c r="H104" s="16">
        <f>658.158+12243.664</f>
        <v>12901.822</v>
      </c>
      <c r="I104" s="16">
        <v>16082</v>
      </c>
      <c r="J104" s="16">
        <v>9518.7620000000006</v>
      </c>
      <c r="K104" s="16">
        <v>9282</v>
      </c>
      <c r="L104" s="16">
        <v>8614</v>
      </c>
    </row>
    <row r="105" spans="2:12" x14ac:dyDescent="0.2">
      <c r="C105" s="1" t="s">
        <v>177</v>
      </c>
      <c r="F105" s="15">
        <v>22014</v>
      </c>
      <c r="G105" s="16">
        <v>22040</v>
      </c>
      <c r="H105" s="16">
        <v>21431.401999999998</v>
      </c>
      <c r="I105" s="16">
        <v>23722</v>
      </c>
      <c r="J105" s="16">
        <v>24546.577000000001</v>
      </c>
      <c r="K105" s="16">
        <v>24049</v>
      </c>
      <c r="L105" s="16">
        <v>24827</v>
      </c>
    </row>
    <row r="106" spans="2:12" x14ac:dyDescent="0.2">
      <c r="C106" s="1" t="s">
        <v>158</v>
      </c>
      <c r="F106" s="15">
        <v>175</v>
      </c>
      <c r="G106" s="16">
        <v>287</v>
      </c>
      <c r="H106" s="16">
        <v>324.91800000000001</v>
      </c>
      <c r="I106" s="16">
        <v>198</v>
      </c>
      <c r="J106" s="16">
        <v>380.39800000000002</v>
      </c>
      <c r="K106" s="16">
        <v>389</v>
      </c>
      <c r="L106" s="16">
        <v>214</v>
      </c>
    </row>
    <row r="107" spans="2:12" ht="18" thickBot="1" x14ac:dyDescent="0.25">
      <c r="B107" s="3"/>
      <c r="C107" s="3"/>
      <c r="D107" s="3"/>
      <c r="E107" s="3"/>
      <c r="F107" s="19"/>
      <c r="G107" s="3"/>
      <c r="H107" s="20"/>
      <c r="I107" s="3"/>
      <c r="J107" s="20"/>
      <c r="K107" s="3"/>
      <c r="L107" s="3"/>
    </row>
    <row r="108" spans="2:12" x14ac:dyDescent="0.2">
      <c r="C108" s="1" t="s">
        <v>178</v>
      </c>
      <c r="L108" s="10"/>
    </row>
    <row r="109" spans="2:12" x14ac:dyDescent="0.2">
      <c r="D109" s="1" t="s">
        <v>179</v>
      </c>
      <c r="L109" s="10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8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5.875" style="2" customWidth="1"/>
    <col min="4" max="4" width="10.875" style="2" customWidth="1"/>
    <col min="5" max="5" width="18.375" style="2" customWidth="1"/>
    <col min="6" max="12" width="13.375" style="2" customWidth="1"/>
    <col min="13" max="256" width="14.625" style="2"/>
    <col min="257" max="257" width="13.375" style="2" customWidth="1"/>
    <col min="258" max="258" width="4.625" style="2" customWidth="1"/>
    <col min="259" max="259" width="5.875" style="2" customWidth="1"/>
    <col min="260" max="260" width="10.875" style="2" customWidth="1"/>
    <col min="261" max="261" width="18.375" style="2" customWidth="1"/>
    <col min="262" max="268" width="13.375" style="2" customWidth="1"/>
    <col min="269" max="512" width="14.625" style="2"/>
    <col min="513" max="513" width="13.375" style="2" customWidth="1"/>
    <col min="514" max="514" width="4.625" style="2" customWidth="1"/>
    <col min="515" max="515" width="5.875" style="2" customWidth="1"/>
    <col min="516" max="516" width="10.875" style="2" customWidth="1"/>
    <col min="517" max="517" width="18.375" style="2" customWidth="1"/>
    <col min="518" max="524" width="13.375" style="2" customWidth="1"/>
    <col min="525" max="768" width="14.625" style="2"/>
    <col min="769" max="769" width="13.375" style="2" customWidth="1"/>
    <col min="770" max="770" width="4.625" style="2" customWidth="1"/>
    <col min="771" max="771" width="5.875" style="2" customWidth="1"/>
    <col min="772" max="772" width="10.875" style="2" customWidth="1"/>
    <col min="773" max="773" width="18.375" style="2" customWidth="1"/>
    <col min="774" max="780" width="13.375" style="2" customWidth="1"/>
    <col min="781" max="1024" width="14.625" style="2"/>
    <col min="1025" max="1025" width="13.375" style="2" customWidth="1"/>
    <col min="1026" max="1026" width="4.625" style="2" customWidth="1"/>
    <col min="1027" max="1027" width="5.875" style="2" customWidth="1"/>
    <col min="1028" max="1028" width="10.875" style="2" customWidth="1"/>
    <col min="1029" max="1029" width="18.375" style="2" customWidth="1"/>
    <col min="1030" max="1036" width="13.375" style="2" customWidth="1"/>
    <col min="1037" max="1280" width="14.625" style="2"/>
    <col min="1281" max="1281" width="13.375" style="2" customWidth="1"/>
    <col min="1282" max="1282" width="4.625" style="2" customWidth="1"/>
    <col min="1283" max="1283" width="5.875" style="2" customWidth="1"/>
    <col min="1284" max="1284" width="10.875" style="2" customWidth="1"/>
    <col min="1285" max="1285" width="18.375" style="2" customWidth="1"/>
    <col min="1286" max="1292" width="13.375" style="2" customWidth="1"/>
    <col min="1293" max="1536" width="14.625" style="2"/>
    <col min="1537" max="1537" width="13.375" style="2" customWidth="1"/>
    <col min="1538" max="1538" width="4.625" style="2" customWidth="1"/>
    <col min="1539" max="1539" width="5.875" style="2" customWidth="1"/>
    <col min="1540" max="1540" width="10.875" style="2" customWidth="1"/>
    <col min="1541" max="1541" width="18.375" style="2" customWidth="1"/>
    <col min="1542" max="1548" width="13.375" style="2" customWidth="1"/>
    <col min="1549" max="1792" width="14.625" style="2"/>
    <col min="1793" max="1793" width="13.375" style="2" customWidth="1"/>
    <col min="1794" max="1794" width="4.625" style="2" customWidth="1"/>
    <col min="1795" max="1795" width="5.875" style="2" customWidth="1"/>
    <col min="1796" max="1796" width="10.875" style="2" customWidth="1"/>
    <col min="1797" max="1797" width="18.375" style="2" customWidth="1"/>
    <col min="1798" max="1804" width="13.375" style="2" customWidth="1"/>
    <col min="1805" max="2048" width="14.625" style="2"/>
    <col min="2049" max="2049" width="13.375" style="2" customWidth="1"/>
    <col min="2050" max="2050" width="4.625" style="2" customWidth="1"/>
    <col min="2051" max="2051" width="5.875" style="2" customWidth="1"/>
    <col min="2052" max="2052" width="10.875" style="2" customWidth="1"/>
    <col min="2053" max="2053" width="18.375" style="2" customWidth="1"/>
    <col min="2054" max="2060" width="13.375" style="2" customWidth="1"/>
    <col min="2061" max="2304" width="14.625" style="2"/>
    <col min="2305" max="2305" width="13.375" style="2" customWidth="1"/>
    <col min="2306" max="2306" width="4.625" style="2" customWidth="1"/>
    <col min="2307" max="2307" width="5.875" style="2" customWidth="1"/>
    <col min="2308" max="2308" width="10.875" style="2" customWidth="1"/>
    <col min="2309" max="2309" width="18.375" style="2" customWidth="1"/>
    <col min="2310" max="2316" width="13.375" style="2" customWidth="1"/>
    <col min="2317" max="2560" width="14.625" style="2"/>
    <col min="2561" max="2561" width="13.375" style="2" customWidth="1"/>
    <col min="2562" max="2562" width="4.625" style="2" customWidth="1"/>
    <col min="2563" max="2563" width="5.875" style="2" customWidth="1"/>
    <col min="2564" max="2564" width="10.875" style="2" customWidth="1"/>
    <col min="2565" max="2565" width="18.375" style="2" customWidth="1"/>
    <col min="2566" max="2572" width="13.375" style="2" customWidth="1"/>
    <col min="2573" max="2816" width="14.625" style="2"/>
    <col min="2817" max="2817" width="13.375" style="2" customWidth="1"/>
    <col min="2818" max="2818" width="4.625" style="2" customWidth="1"/>
    <col min="2819" max="2819" width="5.875" style="2" customWidth="1"/>
    <col min="2820" max="2820" width="10.875" style="2" customWidth="1"/>
    <col min="2821" max="2821" width="18.375" style="2" customWidth="1"/>
    <col min="2822" max="2828" width="13.375" style="2" customWidth="1"/>
    <col min="2829" max="3072" width="14.625" style="2"/>
    <col min="3073" max="3073" width="13.375" style="2" customWidth="1"/>
    <col min="3074" max="3074" width="4.625" style="2" customWidth="1"/>
    <col min="3075" max="3075" width="5.875" style="2" customWidth="1"/>
    <col min="3076" max="3076" width="10.875" style="2" customWidth="1"/>
    <col min="3077" max="3077" width="18.375" style="2" customWidth="1"/>
    <col min="3078" max="3084" width="13.375" style="2" customWidth="1"/>
    <col min="3085" max="3328" width="14.625" style="2"/>
    <col min="3329" max="3329" width="13.375" style="2" customWidth="1"/>
    <col min="3330" max="3330" width="4.625" style="2" customWidth="1"/>
    <col min="3331" max="3331" width="5.875" style="2" customWidth="1"/>
    <col min="3332" max="3332" width="10.875" style="2" customWidth="1"/>
    <col min="3333" max="3333" width="18.375" style="2" customWidth="1"/>
    <col min="3334" max="3340" width="13.375" style="2" customWidth="1"/>
    <col min="3341" max="3584" width="14.625" style="2"/>
    <col min="3585" max="3585" width="13.375" style="2" customWidth="1"/>
    <col min="3586" max="3586" width="4.625" style="2" customWidth="1"/>
    <col min="3587" max="3587" width="5.875" style="2" customWidth="1"/>
    <col min="3588" max="3588" width="10.875" style="2" customWidth="1"/>
    <col min="3589" max="3589" width="18.375" style="2" customWidth="1"/>
    <col min="3590" max="3596" width="13.375" style="2" customWidth="1"/>
    <col min="3597" max="3840" width="14.625" style="2"/>
    <col min="3841" max="3841" width="13.375" style="2" customWidth="1"/>
    <col min="3842" max="3842" width="4.625" style="2" customWidth="1"/>
    <col min="3843" max="3843" width="5.875" style="2" customWidth="1"/>
    <col min="3844" max="3844" width="10.875" style="2" customWidth="1"/>
    <col min="3845" max="3845" width="18.375" style="2" customWidth="1"/>
    <col min="3846" max="3852" width="13.375" style="2" customWidth="1"/>
    <col min="3853" max="4096" width="14.625" style="2"/>
    <col min="4097" max="4097" width="13.375" style="2" customWidth="1"/>
    <col min="4098" max="4098" width="4.625" style="2" customWidth="1"/>
    <col min="4099" max="4099" width="5.875" style="2" customWidth="1"/>
    <col min="4100" max="4100" width="10.875" style="2" customWidth="1"/>
    <col min="4101" max="4101" width="18.375" style="2" customWidth="1"/>
    <col min="4102" max="4108" width="13.375" style="2" customWidth="1"/>
    <col min="4109" max="4352" width="14.625" style="2"/>
    <col min="4353" max="4353" width="13.375" style="2" customWidth="1"/>
    <col min="4354" max="4354" width="4.625" style="2" customWidth="1"/>
    <col min="4355" max="4355" width="5.875" style="2" customWidth="1"/>
    <col min="4356" max="4356" width="10.875" style="2" customWidth="1"/>
    <col min="4357" max="4357" width="18.375" style="2" customWidth="1"/>
    <col min="4358" max="4364" width="13.375" style="2" customWidth="1"/>
    <col min="4365" max="4608" width="14.625" style="2"/>
    <col min="4609" max="4609" width="13.375" style="2" customWidth="1"/>
    <col min="4610" max="4610" width="4.625" style="2" customWidth="1"/>
    <col min="4611" max="4611" width="5.875" style="2" customWidth="1"/>
    <col min="4612" max="4612" width="10.875" style="2" customWidth="1"/>
    <col min="4613" max="4613" width="18.375" style="2" customWidth="1"/>
    <col min="4614" max="4620" width="13.375" style="2" customWidth="1"/>
    <col min="4621" max="4864" width="14.625" style="2"/>
    <col min="4865" max="4865" width="13.375" style="2" customWidth="1"/>
    <col min="4866" max="4866" width="4.625" style="2" customWidth="1"/>
    <col min="4867" max="4867" width="5.875" style="2" customWidth="1"/>
    <col min="4868" max="4868" width="10.875" style="2" customWidth="1"/>
    <col min="4869" max="4869" width="18.375" style="2" customWidth="1"/>
    <col min="4870" max="4876" width="13.375" style="2" customWidth="1"/>
    <col min="4877" max="5120" width="14.625" style="2"/>
    <col min="5121" max="5121" width="13.375" style="2" customWidth="1"/>
    <col min="5122" max="5122" width="4.625" style="2" customWidth="1"/>
    <col min="5123" max="5123" width="5.875" style="2" customWidth="1"/>
    <col min="5124" max="5124" width="10.875" style="2" customWidth="1"/>
    <col min="5125" max="5125" width="18.375" style="2" customWidth="1"/>
    <col min="5126" max="5132" width="13.375" style="2" customWidth="1"/>
    <col min="5133" max="5376" width="14.625" style="2"/>
    <col min="5377" max="5377" width="13.375" style="2" customWidth="1"/>
    <col min="5378" max="5378" width="4.625" style="2" customWidth="1"/>
    <col min="5379" max="5379" width="5.875" style="2" customWidth="1"/>
    <col min="5380" max="5380" width="10.875" style="2" customWidth="1"/>
    <col min="5381" max="5381" width="18.375" style="2" customWidth="1"/>
    <col min="5382" max="5388" width="13.375" style="2" customWidth="1"/>
    <col min="5389" max="5632" width="14.625" style="2"/>
    <col min="5633" max="5633" width="13.375" style="2" customWidth="1"/>
    <col min="5634" max="5634" width="4.625" style="2" customWidth="1"/>
    <col min="5635" max="5635" width="5.875" style="2" customWidth="1"/>
    <col min="5636" max="5636" width="10.875" style="2" customWidth="1"/>
    <col min="5637" max="5637" width="18.375" style="2" customWidth="1"/>
    <col min="5638" max="5644" width="13.375" style="2" customWidth="1"/>
    <col min="5645" max="5888" width="14.625" style="2"/>
    <col min="5889" max="5889" width="13.375" style="2" customWidth="1"/>
    <col min="5890" max="5890" width="4.625" style="2" customWidth="1"/>
    <col min="5891" max="5891" width="5.875" style="2" customWidth="1"/>
    <col min="5892" max="5892" width="10.875" style="2" customWidth="1"/>
    <col min="5893" max="5893" width="18.375" style="2" customWidth="1"/>
    <col min="5894" max="5900" width="13.375" style="2" customWidth="1"/>
    <col min="5901" max="6144" width="14.625" style="2"/>
    <col min="6145" max="6145" width="13.375" style="2" customWidth="1"/>
    <col min="6146" max="6146" width="4.625" style="2" customWidth="1"/>
    <col min="6147" max="6147" width="5.875" style="2" customWidth="1"/>
    <col min="6148" max="6148" width="10.875" style="2" customWidth="1"/>
    <col min="6149" max="6149" width="18.375" style="2" customWidth="1"/>
    <col min="6150" max="6156" width="13.375" style="2" customWidth="1"/>
    <col min="6157" max="6400" width="14.625" style="2"/>
    <col min="6401" max="6401" width="13.375" style="2" customWidth="1"/>
    <col min="6402" max="6402" width="4.625" style="2" customWidth="1"/>
    <col min="6403" max="6403" width="5.875" style="2" customWidth="1"/>
    <col min="6404" max="6404" width="10.875" style="2" customWidth="1"/>
    <col min="6405" max="6405" width="18.375" style="2" customWidth="1"/>
    <col min="6406" max="6412" width="13.375" style="2" customWidth="1"/>
    <col min="6413" max="6656" width="14.625" style="2"/>
    <col min="6657" max="6657" width="13.375" style="2" customWidth="1"/>
    <col min="6658" max="6658" width="4.625" style="2" customWidth="1"/>
    <col min="6659" max="6659" width="5.875" style="2" customWidth="1"/>
    <col min="6660" max="6660" width="10.875" style="2" customWidth="1"/>
    <col min="6661" max="6661" width="18.375" style="2" customWidth="1"/>
    <col min="6662" max="6668" width="13.375" style="2" customWidth="1"/>
    <col min="6669" max="6912" width="14.625" style="2"/>
    <col min="6913" max="6913" width="13.375" style="2" customWidth="1"/>
    <col min="6914" max="6914" width="4.625" style="2" customWidth="1"/>
    <col min="6915" max="6915" width="5.875" style="2" customWidth="1"/>
    <col min="6916" max="6916" width="10.875" style="2" customWidth="1"/>
    <col min="6917" max="6917" width="18.375" style="2" customWidth="1"/>
    <col min="6918" max="6924" width="13.375" style="2" customWidth="1"/>
    <col min="6925" max="7168" width="14.625" style="2"/>
    <col min="7169" max="7169" width="13.375" style="2" customWidth="1"/>
    <col min="7170" max="7170" width="4.625" style="2" customWidth="1"/>
    <col min="7171" max="7171" width="5.875" style="2" customWidth="1"/>
    <col min="7172" max="7172" width="10.875" style="2" customWidth="1"/>
    <col min="7173" max="7173" width="18.375" style="2" customWidth="1"/>
    <col min="7174" max="7180" width="13.375" style="2" customWidth="1"/>
    <col min="7181" max="7424" width="14.625" style="2"/>
    <col min="7425" max="7425" width="13.375" style="2" customWidth="1"/>
    <col min="7426" max="7426" width="4.625" style="2" customWidth="1"/>
    <col min="7427" max="7427" width="5.875" style="2" customWidth="1"/>
    <col min="7428" max="7428" width="10.875" style="2" customWidth="1"/>
    <col min="7429" max="7429" width="18.375" style="2" customWidth="1"/>
    <col min="7430" max="7436" width="13.375" style="2" customWidth="1"/>
    <col min="7437" max="7680" width="14.625" style="2"/>
    <col min="7681" max="7681" width="13.375" style="2" customWidth="1"/>
    <col min="7682" max="7682" width="4.625" style="2" customWidth="1"/>
    <col min="7683" max="7683" width="5.875" style="2" customWidth="1"/>
    <col min="7684" max="7684" width="10.875" style="2" customWidth="1"/>
    <col min="7685" max="7685" width="18.375" style="2" customWidth="1"/>
    <col min="7686" max="7692" width="13.375" style="2" customWidth="1"/>
    <col min="7693" max="7936" width="14.625" style="2"/>
    <col min="7937" max="7937" width="13.375" style="2" customWidth="1"/>
    <col min="7938" max="7938" width="4.625" style="2" customWidth="1"/>
    <col min="7939" max="7939" width="5.875" style="2" customWidth="1"/>
    <col min="7940" max="7940" width="10.875" style="2" customWidth="1"/>
    <col min="7941" max="7941" width="18.375" style="2" customWidth="1"/>
    <col min="7942" max="7948" width="13.375" style="2" customWidth="1"/>
    <col min="7949" max="8192" width="14.625" style="2"/>
    <col min="8193" max="8193" width="13.375" style="2" customWidth="1"/>
    <col min="8194" max="8194" width="4.625" style="2" customWidth="1"/>
    <col min="8195" max="8195" width="5.875" style="2" customWidth="1"/>
    <col min="8196" max="8196" width="10.875" style="2" customWidth="1"/>
    <col min="8197" max="8197" width="18.375" style="2" customWidth="1"/>
    <col min="8198" max="8204" width="13.375" style="2" customWidth="1"/>
    <col min="8205" max="8448" width="14.625" style="2"/>
    <col min="8449" max="8449" width="13.375" style="2" customWidth="1"/>
    <col min="8450" max="8450" width="4.625" style="2" customWidth="1"/>
    <col min="8451" max="8451" width="5.875" style="2" customWidth="1"/>
    <col min="8452" max="8452" width="10.875" style="2" customWidth="1"/>
    <col min="8453" max="8453" width="18.375" style="2" customWidth="1"/>
    <col min="8454" max="8460" width="13.375" style="2" customWidth="1"/>
    <col min="8461" max="8704" width="14.625" style="2"/>
    <col min="8705" max="8705" width="13.375" style="2" customWidth="1"/>
    <col min="8706" max="8706" width="4.625" style="2" customWidth="1"/>
    <col min="8707" max="8707" width="5.875" style="2" customWidth="1"/>
    <col min="8708" max="8708" width="10.875" style="2" customWidth="1"/>
    <col min="8709" max="8709" width="18.375" style="2" customWidth="1"/>
    <col min="8710" max="8716" width="13.375" style="2" customWidth="1"/>
    <col min="8717" max="8960" width="14.625" style="2"/>
    <col min="8961" max="8961" width="13.375" style="2" customWidth="1"/>
    <col min="8962" max="8962" width="4.625" style="2" customWidth="1"/>
    <col min="8963" max="8963" width="5.875" style="2" customWidth="1"/>
    <col min="8964" max="8964" width="10.875" style="2" customWidth="1"/>
    <col min="8965" max="8965" width="18.375" style="2" customWidth="1"/>
    <col min="8966" max="8972" width="13.375" style="2" customWidth="1"/>
    <col min="8973" max="9216" width="14.625" style="2"/>
    <col min="9217" max="9217" width="13.375" style="2" customWidth="1"/>
    <col min="9218" max="9218" width="4.625" style="2" customWidth="1"/>
    <col min="9219" max="9219" width="5.875" style="2" customWidth="1"/>
    <col min="9220" max="9220" width="10.875" style="2" customWidth="1"/>
    <col min="9221" max="9221" width="18.375" style="2" customWidth="1"/>
    <col min="9222" max="9228" width="13.375" style="2" customWidth="1"/>
    <col min="9229" max="9472" width="14.625" style="2"/>
    <col min="9473" max="9473" width="13.375" style="2" customWidth="1"/>
    <col min="9474" max="9474" width="4.625" style="2" customWidth="1"/>
    <col min="9475" max="9475" width="5.875" style="2" customWidth="1"/>
    <col min="9476" max="9476" width="10.875" style="2" customWidth="1"/>
    <col min="9477" max="9477" width="18.375" style="2" customWidth="1"/>
    <col min="9478" max="9484" width="13.375" style="2" customWidth="1"/>
    <col min="9485" max="9728" width="14.625" style="2"/>
    <col min="9729" max="9729" width="13.375" style="2" customWidth="1"/>
    <col min="9730" max="9730" width="4.625" style="2" customWidth="1"/>
    <col min="9731" max="9731" width="5.875" style="2" customWidth="1"/>
    <col min="9732" max="9732" width="10.875" style="2" customWidth="1"/>
    <col min="9733" max="9733" width="18.375" style="2" customWidth="1"/>
    <col min="9734" max="9740" width="13.375" style="2" customWidth="1"/>
    <col min="9741" max="9984" width="14.625" style="2"/>
    <col min="9985" max="9985" width="13.375" style="2" customWidth="1"/>
    <col min="9986" max="9986" width="4.625" style="2" customWidth="1"/>
    <col min="9987" max="9987" width="5.875" style="2" customWidth="1"/>
    <col min="9988" max="9988" width="10.875" style="2" customWidth="1"/>
    <col min="9989" max="9989" width="18.375" style="2" customWidth="1"/>
    <col min="9990" max="9996" width="13.375" style="2" customWidth="1"/>
    <col min="9997" max="10240" width="14.625" style="2"/>
    <col min="10241" max="10241" width="13.375" style="2" customWidth="1"/>
    <col min="10242" max="10242" width="4.625" style="2" customWidth="1"/>
    <col min="10243" max="10243" width="5.875" style="2" customWidth="1"/>
    <col min="10244" max="10244" width="10.875" style="2" customWidth="1"/>
    <col min="10245" max="10245" width="18.375" style="2" customWidth="1"/>
    <col min="10246" max="10252" width="13.375" style="2" customWidth="1"/>
    <col min="10253" max="10496" width="14.625" style="2"/>
    <col min="10497" max="10497" width="13.375" style="2" customWidth="1"/>
    <col min="10498" max="10498" width="4.625" style="2" customWidth="1"/>
    <col min="10499" max="10499" width="5.875" style="2" customWidth="1"/>
    <col min="10500" max="10500" width="10.875" style="2" customWidth="1"/>
    <col min="10501" max="10501" width="18.375" style="2" customWidth="1"/>
    <col min="10502" max="10508" width="13.375" style="2" customWidth="1"/>
    <col min="10509" max="10752" width="14.625" style="2"/>
    <col min="10753" max="10753" width="13.375" style="2" customWidth="1"/>
    <col min="10754" max="10754" width="4.625" style="2" customWidth="1"/>
    <col min="10755" max="10755" width="5.875" style="2" customWidth="1"/>
    <col min="10756" max="10756" width="10.875" style="2" customWidth="1"/>
    <col min="10757" max="10757" width="18.375" style="2" customWidth="1"/>
    <col min="10758" max="10764" width="13.375" style="2" customWidth="1"/>
    <col min="10765" max="11008" width="14.625" style="2"/>
    <col min="11009" max="11009" width="13.375" style="2" customWidth="1"/>
    <col min="11010" max="11010" width="4.625" style="2" customWidth="1"/>
    <col min="11011" max="11011" width="5.875" style="2" customWidth="1"/>
    <col min="11012" max="11012" width="10.875" style="2" customWidth="1"/>
    <col min="11013" max="11013" width="18.375" style="2" customWidth="1"/>
    <col min="11014" max="11020" width="13.375" style="2" customWidth="1"/>
    <col min="11021" max="11264" width="14.625" style="2"/>
    <col min="11265" max="11265" width="13.375" style="2" customWidth="1"/>
    <col min="11266" max="11266" width="4.625" style="2" customWidth="1"/>
    <col min="11267" max="11267" width="5.875" style="2" customWidth="1"/>
    <col min="11268" max="11268" width="10.875" style="2" customWidth="1"/>
    <col min="11269" max="11269" width="18.375" style="2" customWidth="1"/>
    <col min="11270" max="11276" width="13.375" style="2" customWidth="1"/>
    <col min="11277" max="11520" width="14.625" style="2"/>
    <col min="11521" max="11521" width="13.375" style="2" customWidth="1"/>
    <col min="11522" max="11522" width="4.625" style="2" customWidth="1"/>
    <col min="11523" max="11523" width="5.875" style="2" customWidth="1"/>
    <col min="11524" max="11524" width="10.875" style="2" customWidth="1"/>
    <col min="11525" max="11525" width="18.375" style="2" customWidth="1"/>
    <col min="11526" max="11532" width="13.375" style="2" customWidth="1"/>
    <col min="11533" max="11776" width="14.625" style="2"/>
    <col min="11777" max="11777" width="13.375" style="2" customWidth="1"/>
    <col min="11778" max="11778" width="4.625" style="2" customWidth="1"/>
    <col min="11779" max="11779" width="5.875" style="2" customWidth="1"/>
    <col min="11780" max="11780" width="10.875" style="2" customWidth="1"/>
    <col min="11781" max="11781" width="18.375" style="2" customWidth="1"/>
    <col min="11782" max="11788" width="13.375" style="2" customWidth="1"/>
    <col min="11789" max="12032" width="14.625" style="2"/>
    <col min="12033" max="12033" width="13.375" style="2" customWidth="1"/>
    <col min="12034" max="12034" width="4.625" style="2" customWidth="1"/>
    <col min="12035" max="12035" width="5.875" style="2" customWidth="1"/>
    <col min="12036" max="12036" width="10.875" style="2" customWidth="1"/>
    <col min="12037" max="12037" width="18.375" style="2" customWidth="1"/>
    <col min="12038" max="12044" width="13.375" style="2" customWidth="1"/>
    <col min="12045" max="12288" width="14.625" style="2"/>
    <col min="12289" max="12289" width="13.375" style="2" customWidth="1"/>
    <col min="12290" max="12290" width="4.625" style="2" customWidth="1"/>
    <col min="12291" max="12291" width="5.875" style="2" customWidth="1"/>
    <col min="12292" max="12292" width="10.875" style="2" customWidth="1"/>
    <col min="12293" max="12293" width="18.375" style="2" customWidth="1"/>
    <col min="12294" max="12300" width="13.375" style="2" customWidth="1"/>
    <col min="12301" max="12544" width="14.625" style="2"/>
    <col min="12545" max="12545" width="13.375" style="2" customWidth="1"/>
    <col min="12546" max="12546" width="4.625" style="2" customWidth="1"/>
    <col min="12547" max="12547" width="5.875" style="2" customWidth="1"/>
    <col min="12548" max="12548" width="10.875" style="2" customWidth="1"/>
    <col min="12549" max="12549" width="18.375" style="2" customWidth="1"/>
    <col min="12550" max="12556" width="13.375" style="2" customWidth="1"/>
    <col min="12557" max="12800" width="14.625" style="2"/>
    <col min="12801" max="12801" width="13.375" style="2" customWidth="1"/>
    <col min="12802" max="12802" width="4.625" style="2" customWidth="1"/>
    <col min="12803" max="12803" width="5.875" style="2" customWidth="1"/>
    <col min="12804" max="12804" width="10.875" style="2" customWidth="1"/>
    <col min="12805" max="12805" width="18.375" style="2" customWidth="1"/>
    <col min="12806" max="12812" width="13.375" style="2" customWidth="1"/>
    <col min="12813" max="13056" width="14.625" style="2"/>
    <col min="13057" max="13057" width="13.375" style="2" customWidth="1"/>
    <col min="13058" max="13058" width="4.625" style="2" customWidth="1"/>
    <col min="13059" max="13059" width="5.875" style="2" customWidth="1"/>
    <col min="13060" max="13060" width="10.875" style="2" customWidth="1"/>
    <col min="13061" max="13061" width="18.375" style="2" customWidth="1"/>
    <col min="13062" max="13068" width="13.375" style="2" customWidth="1"/>
    <col min="13069" max="13312" width="14.625" style="2"/>
    <col min="13313" max="13313" width="13.375" style="2" customWidth="1"/>
    <col min="13314" max="13314" width="4.625" style="2" customWidth="1"/>
    <col min="13315" max="13315" width="5.875" style="2" customWidth="1"/>
    <col min="13316" max="13316" width="10.875" style="2" customWidth="1"/>
    <col min="13317" max="13317" width="18.375" style="2" customWidth="1"/>
    <col min="13318" max="13324" width="13.375" style="2" customWidth="1"/>
    <col min="13325" max="13568" width="14.625" style="2"/>
    <col min="13569" max="13569" width="13.375" style="2" customWidth="1"/>
    <col min="13570" max="13570" width="4.625" style="2" customWidth="1"/>
    <col min="13571" max="13571" width="5.875" style="2" customWidth="1"/>
    <col min="13572" max="13572" width="10.875" style="2" customWidth="1"/>
    <col min="13573" max="13573" width="18.375" style="2" customWidth="1"/>
    <col min="13574" max="13580" width="13.375" style="2" customWidth="1"/>
    <col min="13581" max="13824" width="14.625" style="2"/>
    <col min="13825" max="13825" width="13.375" style="2" customWidth="1"/>
    <col min="13826" max="13826" width="4.625" style="2" customWidth="1"/>
    <col min="13827" max="13827" width="5.875" style="2" customWidth="1"/>
    <col min="13828" max="13828" width="10.875" style="2" customWidth="1"/>
    <col min="13829" max="13829" width="18.375" style="2" customWidth="1"/>
    <col min="13830" max="13836" width="13.375" style="2" customWidth="1"/>
    <col min="13837" max="14080" width="14.625" style="2"/>
    <col min="14081" max="14081" width="13.375" style="2" customWidth="1"/>
    <col min="14082" max="14082" width="4.625" style="2" customWidth="1"/>
    <col min="14083" max="14083" width="5.875" style="2" customWidth="1"/>
    <col min="14084" max="14084" width="10.875" style="2" customWidth="1"/>
    <col min="14085" max="14085" width="18.375" style="2" customWidth="1"/>
    <col min="14086" max="14092" width="13.375" style="2" customWidth="1"/>
    <col min="14093" max="14336" width="14.625" style="2"/>
    <col min="14337" max="14337" width="13.375" style="2" customWidth="1"/>
    <col min="14338" max="14338" width="4.625" style="2" customWidth="1"/>
    <col min="14339" max="14339" width="5.875" style="2" customWidth="1"/>
    <col min="14340" max="14340" width="10.875" style="2" customWidth="1"/>
    <col min="14341" max="14341" width="18.375" style="2" customWidth="1"/>
    <col min="14342" max="14348" width="13.375" style="2" customWidth="1"/>
    <col min="14349" max="14592" width="14.625" style="2"/>
    <col min="14593" max="14593" width="13.375" style="2" customWidth="1"/>
    <col min="14594" max="14594" width="4.625" style="2" customWidth="1"/>
    <col min="14595" max="14595" width="5.875" style="2" customWidth="1"/>
    <col min="14596" max="14596" width="10.875" style="2" customWidth="1"/>
    <col min="14597" max="14597" width="18.375" style="2" customWidth="1"/>
    <col min="14598" max="14604" width="13.375" style="2" customWidth="1"/>
    <col min="14605" max="14848" width="14.625" style="2"/>
    <col min="14849" max="14849" width="13.375" style="2" customWidth="1"/>
    <col min="14850" max="14850" width="4.625" style="2" customWidth="1"/>
    <col min="14851" max="14851" width="5.875" style="2" customWidth="1"/>
    <col min="14852" max="14852" width="10.875" style="2" customWidth="1"/>
    <col min="14853" max="14853" width="18.375" style="2" customWidth="1"/>
    <col min="14854" max="14860" width="13.375" style="2" customWidth="1"/>
    <col min="14861" max="15104" width="14.625" style="2"/>
    <col min="15105" max="15105" width="13.375" style="2" customWidth="1"/>
    <col min="15106" max="15106" width="4.625" style="2" customWidth="1"/>
    <col min="15107" max="15107" width="5.875" style="2" customWidth="1"/>
    <col min="15108" max="15108" width="10.875" style="2" customWidth="1"/>
    <col min="15109" max="15109" width="18.375" style="2" customWidth="1"/>
    <col min="15110" max="15116" width="13.375" style="2" customWidth="1"/>
    <col min="15117" max="15360" width="14.625" style="2"/>
    <col min="15361" max="15361" width="13.375" style="2" customWidth="1"/>
    <col min="15362" max="15362" width="4.625" style="2" customWidth="1"/>
    <col min="15363" max="15363" width="5.875" style="2" customWidth="1"/>
    <col min="15364" max="15364" width="10.875" style="2" customWidth="1"/>
    <col min="15365" max="15365" width="18.375" style="2" customWidth="1"/>
    <col min="15366" max="15372" width="13.375" style="2" customWidth="1"/>
    <col min="15373" max="15616" width="14.625" style="2"/>
    <col min="15617" max="15617" width="13.375" style="2" customWidth="1"/>
    <col min="15618" max="15618" width="4.625" style="2" customWidth="1"/>
    <col min="15619" max="15619" width="5.875" style="2" customWidth="1"/>
    <col min="15620" max="15620" width="10.875" style="2" customWidth="1"/>
    <col min="15621" max="15621" width="18.375" style="2" customWidth="1"/>
    <col min="15622" max="15628" width="13.375" style="2" customWidth="1"/>
    <col min="15629" max="15872" width="14.625" style="2"/>
    <col min="15873" max="15873" width="13.375" style="2" customWidth="1"/>
    <col min="15874" max="15874" width="4.625" style="2" customWidth="1"/>
    <col min="15875" max="15875" width="5.875" style="2" customWidth="1"/>
    <col min="15876" max="15876" width="10.875" style="2" customWidth="1"/>
    <col min="15877" max="15877" width="18.375" style="2" customWidth="1"/>
    <col min="15878" max="15884" width="13.375" style="2" customWidth="1"/>
    <col min="15885" max="16128" width="14.625" style="2"/>
    <col min="16129" max="16129" width="13.375" style="2" customWidth="1"/>
    <col min="16130" max="16130" width="4.625" style="2" customWidth="1"/>
    <col min="16131" max="16131" width="5.875" style="2" customWidth="1"/>
    <col min="16132" max="16132" width="10.875" style="2" customWidth="1"/>
    <col min="16133" max="16133" width="18.375" style="2" customWidth="1"/>
    <col min="16134" max="16140" width="13.375" style="2" customWidth="1"/>
    <col min="16141" max="16384" width="14.625" style="2"/>
  </cols>
  <sheetData>
    <row r="1" spans="1:12" x14ac:dyDescent="0.2">
      <c r="A1" s="1"/>
    </row>
    <row r="6" spans="1:12" x14ac:dyDescent="0.2">
      <c r="B6" s="10"/>
      <c r="C6" s="10"/>
      <c r="D6" s="10"/>
      <c r="E6" s="10"/>
      <c r="F6" s="11" t="s">
        <v>180</v>
      </c>
      <c r="L6" s="10"/>
    </row>
    <row r="7" spans="1:12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5" t="s">
        <v>161</v>
      </c>
      <c r="L7" s="3"/>
    </row>
    <row r="8" spans="1:12" x14ac:dyDescent="0.2">
      <c r="F8" s="6" t="s">
        <v>107</v>
      </c>
      <c r="G8" s="6" t="s">
        <v>108</v>
      </c>
      <c r="H8" s="6" t="s">
        <v>109</v>
      </c>
      <c r="I8" s="6" t="s">
        <v>110</v>
      </c>
      <c r="J8" s="6" t="s">
        <v>111</v>
      </c>
      <c r="K8" s="6" t="s">
        <v>112</v>
      </c>
      <c r="L8" s="6" t="s">
        <v>113</v>
      </c>
    </row>
    <row r="9" spans="1:12" x14ac:dyDescent="0.2">
      <c r="B9" s="7"/>
      <c r="C9" s="7"/>
      <c r="D9" s="7"/>
      <c r="E9" s="7"/>
      <c r="F9" s="8" t="s">
        <v>114</v>
      </c>
      <c r="G9" s="8" t="s">
        <v>115</v>
      </c>
      <c r="H9" s="8" t="s">
        <v>116</v>
      </c>
      <c r="I9" s="8" t="s">
        <v>117</v>
      </c>
      <c r="J9" s="8" t="s">
        <v>118</v>
      </c>
      <c r="K9" s="8" t="s">
        <v>119</v>
      </c>
      <c r="L9" s="8" t="s">
        <v>120</v>
      </c>
    </row>
    <row r="10" spans="1:12" x14ac:dyDescent="0.2">
      <c r="F10" s="9"/>
      <c r="H10" s="10"/>
    </row>
    <row r="11" spans="1:12" x14ac:dyDescent="0.2">
      <c r="B11" s="10"/>
      <c r="C11" s="10"/>
      <c r="D11" s="11" t="s">
        <v>181</v>
      </c>
      <c r="E11" s="10"/>
      <c r="F11" s="12">
        <f>F13+F30+F35</f>
        <v>127097.2</v>
      </c>
      <c r="G11" s="10">
        <f>G13+G30+G35</f>
        <v>127268</v>
      </c>
      <c r="H11" s="10">
        <f>H13+H30+H35</f>
        <v>124519.80100000001</v>
      </c>
      <c r="I11" s="10">
        <f>I13+I30+I35</f>
        <v>129362</v>
      </c>
      <c r="J11" s="10">
        <f>J13+J30+J35</f>
        <v>132876.96100000001</v>
      </c>
      <c r="K11" s="26">
        <v>139700</v>
      </c>
      <c r="L11" s="10">
        <f>L13+L30+L35</f>
        <v>134872</v>
      </c>
    </row>
    <row r="12" spans="1:12" x14ac:dyDescent="0.2">
      <c r="B12" s="10"/>
      <c r="F12" s="9"/>
      <c r="I12" s="10"/>
      <c r="J12" s="10"/>
      <c r="K12" s="26"/>
      <c r="L12" s="10"/>
    </row>
    <row r="13" spans="1:12" x14ac:dyDescent="0.2">
      <c r="B13" s="10"/>
      <c r="C13" s="1" t="s">
        <v>15</v>
      </c>
      <c r="F13" s="13">
        <f>F14+F28</f>
        <v>119137.2</v>
      </c>
      <c r="G13" s="14">
        <f>G14+G28</f>
        <v>118826</v>
      </c>
      <c r="H13" s="14">
        <f>H14+H28</f>
        <v>116175.704</v>
      </c>
      <c r="I13" s="14">
        <f>I14+I28</f>
        <v>120794</v>
      </c>
      <c r="J13" s="14">
        <f>J14+J28</f>
        <v>123812.909</v>
      </c>
      <c r="K13" s="16">
        <v>13927</v>
      </c>
      <c r="L13" s="14">
        <f>L14+L28</f>
        <v>125877</v>
      </c>
    </row>
    <row r="14" spans="1:12" x14ac:dyDescent="0.2">
      <c r="B14" s="10"/>
      <c r="C14" s="1" t="s">
        <v>182</v>
      </c>
      <c r="F14" s="13">
        <f t="shared" ref="F14:K14" si="0">F15+F19+F25+F26+F27</f>
        <v>118965.2</v>
      </c>
      <c r="G14" s="14">
        <f t="shared" si="0"/>
        <v>118654</v>
      </c>
      <c r="H14" s="14">
        <f t="shared" si="0"/>
        <v>115998.55</v>
      </c>
      <c r="I14" s="14">
        <f t="shared" si="0"/>
        <v>120778</v>
      </c>
      <c r="J14" s="14">
        <f t="shared" si="0"/>
        <v>123812.909</v>
      </c>
      <c r="K14" s="14">
        <f t="shared" si="0"/>
        <v>130928</v>
      </c>
      <c r="L14" s="14">
        <f>L15+L19+L25+L26+L27+1</f>
        <v>125877</v>
      </c>
    </row>
    <row r="15" spans="1:12" x14ac:dyDescent="0.2">
      <c r="B15" s="10"/>
      <c r="D15" s="1" t="s">
        <v>183</v>
      </c>
      <c r="F15" s="13">
        <f t="shared" ref="F15:L15" si="1">F16+F17</f>
        <v>61285</v>
      </c>
      <c r="G15" s="14">
        <f t="shared" si="1"/>
        <v>58954</v>
      </c>
      <c r="H15" s="14">
        <f t="shared" si="1"/>
        <v>52884.742999999995</v>
      </c>
      <c r="I15" s="14">
        <f t="shared" si="1"/>
        <v>54017</v>
      </c>
      <c r="J15" s="14">
        <f t="shared" si="1"/>
        <v>55117.905999999995</v>
      </c>
      <c r="K15" s="14">
        <f t="shared" si="1"/>
        <v>60450</v>
      </c>
      <c r="L15" s="14">
        <f t="shared" si="1"/>
        <v>53048</v>
      </c>
    </row>
    <row r="16" spans="1:12" x14ac:dyDescent="0.2">
      <c r="D16" s="1" t="s">
        <v>184</v>
      </c>
      <c r="F16" s="15">
        <f>577+45302</f>
        <v>45879</v>
      </c>
      <c r="G16" s="16">
        <v>45761</v>
      </c>
      <c r="H16" s="16">
        <f>587.388+39286.88</f>
        <v>39874.267999999996</v>
      </c>
      <c r="I16" s="16">
        <v>41790</v>
      </c>
      <c r="J16" s="16">
        <v>40866.576999999997</v>
      </c>
      <c r="K16" s="16">
        <v>46512</v>
      </c>
      <c r="L16" s="16">
        <v>41347</v>
      </c>
    </row>
    <row r="17" spans="3:12" x14ac:dyDescent="0.2">
      <c r="D17" s="1" t="s">
        <v>185</v>
      </c>
      <c r="F17" s="15">
        <f>1942+13464</f>
        <v>15406</v>
      </c>
      <c r="G17" s="16">
        <v>13193</v>
      </c>
      <c r="H17" s="16">
        <f>2169.937+10840.538</f>
        <v>13010.475</v>
      </c>
      <c r="I17" s="16">
        <v>12227</v>
      </c>
      <c r="J17" s="16">
        <v>14251.329</v>
      </c>
      <c r="K17" s="16">
        <v>13938</v>
      </c>
      <c r="L17" s="16">
        <v>11701</v>
      </c>
    </row>
    <row r="18" spans="3:12" x14ac:dyDescent="0.2">
      <c r="F18" s="9"/>
    </row>
    <row r="19" spans="3:12" x14ac:dyDescent="0.2">
      <c r="D19" s="1" t="s">
        <v>186</v>
      </c>
      <c r="F19" s="13">
        <f>F20+F24</f>
        <v>50170.2</v>
      </c>
      <c r="G19" s="14">
        <f>G20+G24</f>
        <v>52228</v>
      </c>
      <c r="H19" s="14">
        <f>H20+H24</f>
        <v>55486.618999999999</v>
      </c>
      <c r="I19" s="14">
        <f>I20+I24</f>
        <v>59047</v>
      </c>
      <c r="J19" s="14">
        <f>J20+J24</f>
        <v>60863.260999999999</v>
      </c>
      <c r="K19" s="16">
        <v>61739</v>
      </c>
      <c r="L19" s="14">
        <f>L20+L24</f>
        <v>63933</v>
      </c>
    </row>
    <row r="20" spans="3:12" x14ac:dyDescent="0.2">
      <c r="D20" s="1" t="s">
        <v>187</v>
      </c>
      <c r="F20" s="13">
        <f t="shared" ref="F20:L20" si="2">F21+F22+F23</f>
        <v>49874.2</v>
      </c>
      <c r="G20" s="14">
        <f t="shared" si="2"/>
        <v>51925</v>
      </c>
      <c r="H20" s="14">
        <f t="shared" si="2"/>
        <v>55179.945999999996</v>
      </c>
      <c r="I20" s="14">
        <f t="shared" si="2"/>
        <v>58738</v>
      </c>
      <c r="J20" s="14">
        <f t="shared" si="2"/>
        <v>60550.881000000001</v>
      </c>
      <c r="K20" s="14">
        <f t="shared" si="2"/>
        <v>61410</v>
      </c>
      <c r="L20" s="14">
        <f t="shared" si="2"/>
        <v>63601</v>
      </c>
    </row>
    <row r="21" spans="3:12" x14ac:dyDescent="0.2">
      <c r="E21" s="1" t="s">
        <v>188</v>
      </c>
      <c r="F21" s="15">
        <v>20623</v>
      </c>
      <c r="G21" s="16">
        <v>21263</v>
      </c>
      <c r="H21" s="16">
        <v>23417.539000000001</v>
      </c>
      <c r="I21" s="16">
        <v>24956</v>
      </c>
      <c r="J21" s="16">
        <v>25933.996999999999</v>
      </c>
      <c r="K21" s="16">
        <v>26217</v>
      </c>
      <c r="L21" s="16">
        <v>26910</v>
      </c>
    </row>
    <row r="22" spans="3:12" x14ac:dyDescent="0.2">
      <c r="E22" s="1" t="s">
        <v>189</v>
      </c>
      <c r="F22" s="15">
        <f>17136-0.4</f>
        <v>17135.599999999999</v>
      </c>
      <c r="G22" s="16">
        <v>18386</v>
      </c>
      <c r="H22" s="16">
        <v>19291.349999999999</v>
      </c>
      <c r="I22" s="16">
        <v>20621</v>
      </c>
      <c r="J22" s="16">
        <v>21848.416000000001</v>
      </c>
      <c r="K22" s="16">
        <v>21990</v>
      </c>
      <c r="L22" s="16">
        <v>23073</v>
      </c>
    </row>
    <row r="23" spans="3:12" x14ac:dyDescent="0.2">
      <c r="E23" s="1" t="s">
        <v>190</v>
      </c>
      <c r="F23" s="15">
        <f>12116-0.4</f>
        <v>12115.6</v>
      </c>
      <c r="G23" s="16">
        <v>12276</v>
      </c>
      <c r="H23" s="16">
        <v>12471.057000000001</v>
      </c>
      <c r="I23" s="16">
        <v>13161</v>
      </c>
      <c r="J23" s="16">
        <v>12768.468000000001</v>
      </c>
      <c r="K23" s="16">
        <v>13203</v>
      </c>
      <c r="L23" s="16">
        <v>13618</v>
      </c>
    </row>
    <row r="24" spans="3:12" x14ac:dyDescent="0.2">
      <c r="D24" s="1" t="s">
        <v>191</v>
      </c>
      <c r="E24" s="10"/>
      <c r="F24" s="15">
        <v>296</v>
      </c>
      <c r="G24" s="16">
        <v>303</v>
      </c>
      <c r="H24" s="16">
        <v>306.673</v>
      </c>
      <c r="I24" s="16">
        <v>309</v>
      </c>
      <c r="J24" s="16">
        <v>312.38</v>
      </c>
      <c r="K24" s="16">
        <v>328</v>
      </c>
      <c r="L24" s="16">
        <v>332</v>
      </c>
    </row>
    <row r="25" spans="3:12" x14ac:dyDescent="0.2">
      <c r="D25" s="1" t="s">
        <v>192</v>
      </c>
      <c r="E25" s="10"/>
      <c r="F25" s="15">
        <v>1362</v>
      </c>
      <c r="G25" s="16">
        <v>1402</v>
      </c>
      <c r="H25" s="16">
        <v>1454.338</v>
      </c>
      <c r="I25" s="16">
        <v>1499</v>
      </c>
      <c r="J25" s="16">
        <v>1549.9780000000001</v>
      </c>
      <c r="K25" s="16">
        <v>1593</v>
      </c>
      <c r="L25" s="16">
        <v>1632</v>
      </c>
    </row>
    <row r="26" spans="3:12" x14ac:dyDescent="0.2">
      <c r="D26" s="1" t="s">
        <v>193</v>
      </c>
      <c r="F26" s="15">
        <v>5506</v>
      </c>
      <c r="G26" s="16">
        <v>5580</v>
      </c>
      <c r="H26" s="16">
        <v>5637.86</v>
      </c>
      <c r="I26" s="16">
        <v>5691</v>
      </c>
      <c r="J26" s="16">
        <v>5703.3770000000004</v>
      </c>
      <c r="K26" s="16">
        <v>6727</v>
      </c>
      <c r="L26" s="16">
        <v>6893</v>
      </c>
    </row>
    <row r="27" spans="3:12" x14ac:dyDescent="0.2">
      <c r="D27" s="1" t="s">
        <v>194</v>
      </c>
      <c r="F27" s="15">
        <v>642</v>
      </c>
      <c r="G27" s="16">
        <v>490</v>
      </c>
      <c r="H27" s="16">
        <v>534.99</v>
      </c>
      <c r="I27" s="16">
        <v>524</v>
      </c>
      <c r="J27" s="16">
        <v>578.38699999999994</v>
      </c>
      <c r="K27" s="16">
        <v>419</v>
      </c>
      <c r="L27" s="16">
        <v>370</v>
      </c>
    </row>
    <row r="28" spans="3:12" x14ac:dyDescent="0.2">
      <c r="C28" s="1" t="s">
        <v>195</v>
      </c>
      <c r="F28" s="15">
        <v>172</v>
      </c>
      <c r="G28" s="16">
        <v>172</v>
      </c>
      <c r="H28" s="16">
        <v>177.154</v>
      </c>
      <c r="I28" s="16">
        <v>16</v>
      </c>
      <c r="J28" s="24" t="s">
        <v>196</v>
      </c>
      <c r="K28" s="24" t="s">
        <v>196</v>
      </c>
      <c r="L28" s="24" t="s">
        <v>196</v>
      </c>
    </row>
    <row r="29" spans="3:12" x14ac:dyDescent="0.2">
      <c r="F29" s="9"/>
    </row>
    <row r="30" spans="3:12" x14ac:dyDescent="0.2">
      <c r="C30" s="1" t="s">
        <v>31</v>
      </c>
      <c r="F30" s="13">
        <v>7960</v>
      </c>
      <c r="G30" s="14">
        <f>G31+G32+G33</f>
        <v>8442</v>
      </c>
      <c r="H30" s="14">
        <f>H31+H32+H33</f>
        <v>8344.0970000000016</v>
      </c>
      <c r="I30" s="14">
        <f>I31+I32+I33</f>
        <v>8568</v>
      </c>
      <c r="J30" s="14">
        <f>J31+J32+J33</f>
        <v>9064.0519999999997</v>
      </c>
      <c r="K30" s="14">
        <f>K31+K32+K33+0.5</f>
        <v>8772.5</v>
      </c>
      <c r="L30" s="14">
        <f>L31+L32+L33-1</f>
        <v>8995</v>
      </c>
    </row>
    <row r="31" spans="3:12" x14ac:dyDescent="0.2">
      <c r="D31" s="1" t="s">
        <v>197</v>
      </c>
      <c r="F31" s="15">
        <v>488</v>
      </c>
      <c r="G31" s="16">
        <v>482</v>
      </c>
      <c r="H31" s="16">
        <v>496.322</v>
      </c>
      <c r="I31" s="16">
        <v>531</v>
      </c>
      <c r="J31" s="16">
        <v>525.05700000000002</v>
      </c>
      <c r="K31" s="16">
        <v>516</v>
      </c>
      <c r="L31" s="16">
        <v>504</v>
      </c>
    </row>
    <row r="32" spans="3:12" x14ac:dyDescent="0.2">
      <c r="D32" s="1" t="s">
        <v>198</v>
      </c>
      <c r="F32" s="15">
        <f>2347-0.4</f>
        <v>2346.6</v>
      </c>
      <c r="G32" s="16">
        <v>2597</v>
      </c>
      <c r="H32" s="16">
        <v>2252.2600000000002</v>
      </c>
      <c r="I32" s="16">
        <v>2126</v>
      </c>
      <c r="J32" s="16">
        <v>2402.6239999999998</v>
      </c>
      <c r="K32" s="16">
        <v>2231</v>
      </c>
      <c r="L32" s="16">
        <v>2358</v>
      </c>
    </row>
    <row r="33" spans="1:12" x14ac:dyDescent="0.2">
      <c r="D33" s="1" t="s">
        <v>199</v>
      </c>
      <c r="F33" s="15">
        <f>5126-0.4</f>
        <v>5125.6000000000004</v>
      </c>
      <c r="G33" s="16">
        <v>5363</v>
      </c>
      <c r="H33" s="16">
        <v>5595.5150000000003</v>
      </c>
      <c r="I33" s="16">
        <v>5911</v>
      </c>
      <c r="J33" s="16">
        <v>6136.3710000000001</v>
      </c>
      <c r="K33" s="16">
        <v>6025</v>
      </c>
      <c r="L33" s="16">
        <v>6134</v>
      </c>
    </row>
    <row r="34" spans="1:12" x14ac:dyDescent="0.2">
      <c r="F34" s="9"/>
      <c r="H34" s="16"/>
      <c r="I34" s="16"/>
      <c r="J34" s="16"/>
      <c r="K34" s="16"/>
      <c r="L34" s="16"/>
    </row>
    <row r="35" spans="1:12" x14ac:dyDescent="0.2">
      <c r="C35" s="1" t="s">
        <v>200</v>
      </c>
      <c r="D35" s="10"/>
      <c r="F35" s="17" t="s">
        <v>201</v>
      </c>
      <c r="G35" s="24" t="s">
        <v>201</v>
      </c>
      <c r="H35" s="24" t="s">
        <v>201</v>
      </c>
      <c r="I35" s="24" t="s">
        <v>201</v>
      </c>
      <c r="J35" s="24" t="s">
        <v>201</v>
      </c>
      <c r="K35" s="24" t="s">
        <v>201</v>
      </c>
      <c r="L35" s="24" t="s">
        <v>201</v>
      </c>
    </row>
    <row r="36" spans="1:12" ht="18" thickBot="1" x14ac:dyDescent="0.25">
      <c r="B36" s="3"/>
      <c r="C36" s="20"/>
      <c r="D36" s="20"/>
      <c r="E36" s="3"/>
      <c r="F36" s="25"/>
      <c r="G36" s="20"/>
      <c r="H36" s="3"/>
      <c r="I36" s="3"/>
      <c r="J36" s="20"/>
      <c r="K36" s="20"/>
      <c r="L36" s="20"/>
    </row>
    <row r="37" spans="1:12" x14ac:dyDescent="0.2">
      <c r="C37" s="10"/>
      <c r="D37" s="10"/>
      <c r="F37" s="1" t="s">
        <v>142</v>
      </c>
      <c r="G37" s="10"/>
      <c r="H37" s="10"/>
      <c r="I37" s="10"/>
      <c r="J37" s="10"/>
    </row>
    <row r="38" spans="1:12" x14ac:dyDescent="0.2">
      <c r="A38" s="1"/>
      <c r="C38" s="10"/>
      <c r="D38" s="10"/>
      <c r="F38" s="10"/>
      <c r="G38" s="10"/>
      <c r="H38" s="10"/>
      <c r="I38" s="10"/>
      <c r="J38" s="10"/>
      <c r="K38" s="10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56" width="14.625" style="2"/>
    <col min="257" max="257" width="13.375" style="2" customWidth="1"/>
    <col min="258" max="512" width="14.625" style="2"/>
    <col min="513" max="513" width="13.375" style="2" customWidth="1"/>
    <col min="514" max="768" width="14.625" style="2"/>
    <col min="769" max="769" width="13.375" style="2" customWidth="1"/>
    <col min="770" max="1024" width="14.625" style="2"/>
    <col min="1025" max="1025" width="13.375" style="2" customWidth="1"/>
    <col min="1026" max="1280" width="14.625" style="2"/>
    <col min="1281" max="1281" width="13.375" style="2" customWidth="1"/>
    <col min="1282" max="1536" width="14.625" style="2"/>
    <col min="1537" max="1537" width="13.375" style="2" customWidth="1"/>
    <col min="1538" max="1792" width="14.625" style="2"/>
    <col min="1793" max="1793" width="13.375" style="2" customWidth="1"/>
    <col min="1794" max="2048" width="14.625" style="2"/>
    <col min="2049" max="2049" width="13.375" style="2" customWidth="1"/>
    <col min="2050" max="2304" width="14.625" style="2"/>
    <col min="2305" max="2305" width="13.375" style="2" customWidth="1"/>
    <col min="2306" max="2560" width="14.625" style="2"/>
    <col min="2561" max="2561" width="13.375" style="2" customWidth="1"/>
    <col min="2562" max="2816" width="14.625" style="2"/>
    <col min="2817" max="2817" width="13.375" style="2" customWidth="1"/>
    <col min="2818" max="3072" width="14.625" style="2"/>
    <col min="3073" max="3073" width="13.375" style="2" customWidth="1"/>
    <col min="3074" max="3328" width="14.625" style="2"/>
    <col min="3329" max="3329" width="13.375" style="2" customWidth="1"/>
    <col min="3330" max="3584" width="14.625" style="2"/>
    <col min="3585" max="3585" width="13.375" style="2" customWidth="1"/>
    <col min="3586" max="3840" width="14.625" style="2"/>
    <col min="3841" max="3841" width="13.375" style="2" customWidth="1"/>
    <col min="3842" max="4096" width="14.625" style="2"/>
    <col min="4097" max="4097" width="13.375" style="2" customWidth="1"/>
    <col min="4098" max="4352" width="14.625" style="2"/>
    <col min="4353" max="4353" width="13.375" style="2" customWidth="1"/>
    <col min="4354" max="4608" width="14.625" style="2"/>
    <col min="4609" max="4609" width="13.375" style="2" customWidth="1"/>
    <col min="4610" max="4864" width="14.625" style="2"/>
    <col min="4865" max="4865" width="13.375" style="2" customWidth="1"/>
    <col min="4866" max="5120" width="14.625" style="2"/>
    <col min="5121" max="5121" width="13.375" style="2" customWidth="1"/>
    <col min="5122" max="5376" width="14.625" style="2"/>
    <col min="5377" max="5377" width="13.375" style="2" customWidth="1"/>
    <col min="5378" max="5632" width="14.625" style="2"/>
    <col min="5633" max="5633" width="13.375" style="2" customWidth="1"/>
    <col min="5634" max="5888" width="14.625" style="2"/>
    <col min="5889" max="5889" width="13.375" style="2" customWidth="1"/>
    <col min="5890" max="6144" width="14.625" style="2"/>
    <col min="6145" max="6145" width="13.375" style="2" customWidth="1"/>
    <col min="6146" max="6400" width="14.625" style="2"/>
    <col min="6401" max="6401" width="13.375" style="2" customWidth="1"/>
    <col min="6402" max="6656" width="14.625" style="2"/>
    <col min="6657" max="6657" width="13.375" style="2" customWidth="1"/>
    <col min="6658" max="6912" width="14.625" style="2"/>
    <col min="6913" max="6913" width="13.375" style="2" customWidth="1"/>
    <col min="6914" max="7168" width="14.625" style="2"/>
    <col min="7169" max="7169" width="13.375" style="2" customWidth="1"/>
    <col min="7170" max="7424" width="14.625" style="2"/>
    <col min="7425" max="7425" width="13.375" style="2" customWidth="1"/>
    <col min="7426" max="7680" width="14.625" style="2"/>
    <col min="7681" max="7681" width="13.375" style="2" customWidth="1"/>
    <col min="7682" max="7936" width="14.625" style="2"/>
    <col min="7937" max="7937" width="13.375" style="2" customWidth="1"/>
    <col min="7938" max="8192" width="14.625" style="2"/>
    <col min="8193" max="8193" width="13.375" style="2" customWidth="1"/>
    <col min="8194" max="8448" width="14.625" style="2"/>
    <col min="8449" max="8449" width="13.375" style="2" customWidth="1"/>
    <col min="8450" max="8704" width="14.625" style="2"/>
    <col min="8705" max="8705" width="13.375" style="2" customWidth="1"/>
    <col min="8706" max="8960" width="14.625" style="2"/>
    <col min="8961" max="8961" width="13.375" style="2" customWidth="1"/>
    <col min="8962" max="9216" width="14.625" style="2"/>
    <col min="9217" max="9217" width="13.375" style="2" customWidth="1"/>
    <col min="9218" max="9472" width="14.625" style="2"/>
    <col min="9473" max="9473" width="13.375" style="2" customWidth="1"/>
    <col min="9474" max="9728" width="14.625" style="2"/>
    <col min="9729" max="9729" width="13.375" style="2" customWidth="1"/>
    <col min="9730" max="9984" width="14.625" style="2"/>
    <col min="9985" max="9985" width="13.375" style="2" customWidth="1"/>
    <col min="9986" max="10240" width="14.625" style="2"/>
    <col min="10241" max="10241" width="13.375" style="2" customWidth="1"/>
    <col min="10242" max="10496" width="14.625" style="2"/>
    <col min="10497" max="10497" width="13.375" style="2" customWidth="1"/>
    <col min="10498" max="10752" width="14.625" style="2"/>
    <col min="10753" max="10753" width="13.375" style="2" customWidth="1"/>
    <col min="10754" max="11008" width="14.625" style="2"/>
    <col min="11009" max="11009" width="13.375" style="2" customWidth="1"/>
    <col min="11010" max="11264" width="14.625" style="2"/>
    <col min="11265" max="11265" width="13.375" style="2" customWidth="1"/>
    <col min="11266" max="11520" width="14.625" style="2"/>
    <col min="11521" max="11521" width="13.375" style="2" customWidth="1"/>
    <col min="11522" max="11776" width="14.625" style="2"/>
    <col min="11777" max="11777" width="13.375" style="2" customWidth="1"/>
    <col min="11778" max="12032" width="14.625" style="2"/>
    <col min="12033" max="12033" width="13.375" style="2" customWidth="1"/>
    <col min="12034" max="12288" width="14.625" style="2"/>
    <col min="12289" max="12289" width="13.375" style="2" customWidth="1"/>
    <col min="12290" max="12544" width="14.625" style="2"/>
    <col min="12545" max="12545" width="13.375" style="2" customWidth="1"/>
    <col min="12546" max="12800" width="14.625" style="2"/>
    <col min="12801" max="12801" width="13.375" style="2" customWidth="1"/>
    <col min="12802" max="13056" width="14.625" style="2"/>
    <col min="13057" max="13057" width="13.375" style="2" customWidth="1"/>
    <col min="13058" max="13312" width="14.625" style="2"/>
    <col min="13313" max="13313" width="13.375" style="2" customWidth="1"/>
    <col min="13314" max="13568" width="14.625" style="2"/>
    <col min="13569" max="13569" width="13.375" style="2" customWidth="1"/>
    <col min="13570" max="13824" width="14.625" style="2"/>
    <col min="13825" max="13825" width="13.375" style="2" customWidth="1"/>
    <col min="13826" max="14080" width="14.625" style="2"/>
    <col min="14081" max="14081" width="13.375" style="2" customWidth="1"/>
    <col min="14082" max="14336" width="14.625" style="2"/>
    <col min="14337" max="14337" width="13.375" style="2" customWidth="1"/>
    <col min="14338" max="14592" width="14.625" style="2"/>
    <col min="14593" max="14593" width="13.375" style="2" customWidth="1"/>
    <col min="14594" max="14848" width="14.625" style="2"/>
    <col min="14849" max="14849" width="13.375" style="2" customWidth="1"/>
    <col min="14850" max="15104" width="14.625" style="2"/>
    <col min="15105" max="15105" width="13.375" style="2" customWidth="1"/>
    <col min="15106" max="15360" width="14.625" style="2"/>
    <col min="15361" max="15361" width="13.375" style="2" customWidth="1"/>
    <col min="15362" max="15616" width="14.625" style="2"/>
    <col min="15617" max="15617" width="13.375" style="2" customWidth="1"/>
    <col min="15618" max="15872" width="14.625" style="2"/>
    <col min="15873" max="15873" width="13.375" style="2" customWidth="1"/>
    <col min="15874" max="16128" width="14.625" style="2"/>
    <col min="16129" max="16129" width="13.375" style="2" customWidth="1"/>
    <col min="16130" max="16384" width="14.625" style="2"/>
  </cols>
  <sheetData>
    <row r="1" spans="1:10" x14ac:dyDescent="0.2">
      <c r="A1" s="1"/>
    </row>
    <row r="6" spans="1:10" x14ac:dyDescent="0.2">
      <c r="D6" s="11" t="s">
        <v>202</v>
      </c>
    </row>
    <row r="7" spans="1:10" ht="18" thickBot="1" x14ac:dyDescent="0.25">
      <c r="B7" s="3"/>
      <c r="C7" s="3"/>
      <c r="D7" s="5" t="s">
        <v>203</v>
      </c>
      <c r="E7" s="3"/>
      <c r="F7" s="3"/>
      <c r="G7" s="3"/>
      <c r="H7" s="3"/>
      <c r="I7" s="3"/>
      <c r="J7" s="3"/>
    </row>
    <row r="8" spans="1:10" x14ac:dyDescent="0.2">
      <c r="C8" s="9"/>
      <c r="F8" s="9"/>
    </row>
    <row r="9" spans="1:10" x14ac:dyDescent="0.2">
      <c r="C9" s="8" t="s">
        <v>204</v>
      </c>
      <c r="D9" s="7"/>
      <c r="E9" s="7"/>
      <c r="F9" s="27"/>
      <c r="G9" s="28" t="s">
        <v>205</v>
      </c>
      <c r="H9" s="7"/>
      <c r="I9" s="7"/>
      <c r="J9" s="7"/>
    </row>
    <row r="10" spans="1:10" x14ac:dyDescent="0.2">
      <c r="C10" s="29" t="s">
        <v>206</v>
      </c>
      <c r="D10" s="29" t="s">
        <v>207</v>
      </c>
      <c r="E10" s="29" t="s">
        <v>208</v>
      </c>
      <c r="F10" s="29" t="s">
        <v>209</v>
      </c>
      <c r="G10" s="29" t="s">
        <v>210</v>
      </c>
      <c r="H10" s="29" t="s">
        <v>206</v>
      </c>
      <c r="I10" s="29" t="s">
        <v>207</v>
      </c>
      <c r="J10" s="29" t="s">
        <v>208</v>
      </c>
    </row>
    <row r="11" spans="1:10" x14ac:dyDescent="0.2">
      <c r="B11" s="7"/>
      <c r="C11" s="30" t="s">
        <v>11</v>
      </c>
      <c r="D11" s="30" t="s">
        <v>12</v>
      </c>
      <c r="E11" s="30" t="s">
        <v>13</v>
      </c>
      <c r="F11" s="30" t="s">
        <v>9</v>
      </c>
      <c r="G11" s="30" t="s">
        <v>10</v>
      </c>
      <c r="H11" s="30" t="s">
        <v>11</v>
      </c>
      <c r="I11" s="30" t="s">
        <v>12</v>
      </c>
      <c r="J11" s="30" t="s">
        <v>13</v>
      </c>
    </row>
    <row r="12" spans="1:10" x14ac:dyDescent="0.2">
      <c r="C12" s="9"/>
      <c r="F12" s="31" t="s">
        <v>211</v>
      </c>
      <c r="G12" s="31" t="s">
        <v>211</v>
      </c>
      <c r="H12" s="31" t="s">
        <v>211</v>
      </c>
      <c r="I12" s="31" t="s">
        <v>211</v>
      </c>
      <c r="J12" s="31" t="s">
        <v>211</v>
      </c>
    </row>
    <row r="13" spans="1:10" x14ac:dyDescent="0.2">
      <c r="B13" s="11" t="s">
        <v>212</v>
      </c>
      <c r="C13" s="32">
        <v>0.32100000000000001</v>
      </c>
      <c r="D13" s="33">
        <v>0.32500000000000001</v>
      </c>
      <c r="E13" s="33">
        <v>0.32500000000000001</v>
      </c>
      <c r="F13" s="10">
        <f>SUM(F15:F70)</f>
        <v>427258.772</v>
      </c>
      <c r="G13" s="10">
        <f>SUM(G15:G70)</f>
        <v>449776</v>
      </c>
      <c r="H13" s="10">
        <f>SUM(H15:H70)</f>
        <v>493078</v>
      </c>
      <c r="I13" s="10">
        <f>SUM(I15:I70)</f>
        <v>511627.04099999991</v>
      </c>
      <c r="J13" s="10">
        <f>SUM(J15:J70)-1</f>
        <v>523289</v>
      </c>
    </row>
    <row r="14" spans="1:10" x14ac:dyDescent="0.2">
      <c r="C14" s="34"/>
      <c r="D14" s="35"/>
      <c r="E14" s="35"/>
      <c r="I14" s="10"/>
      <c r="J14" s="10"/>
    </row>
    <row r="15" spans="1:10" x14ac:dyDescent="0.2">
      <c r="B15" s="1" t="s">
        <v>213</v>
      </c>
      <c r="C15" s="36">
        <v>0.92600000000000005</v>
      </c>
      <c r="D15" s="37">
        <v>0.91</v>
      </c>
      <c r="E15" s="37">
        <v>0.88</v>
      </c>
      <c r="F15" s="16">
        <v>123181.99099999999</v>
      </c>
      <c r="G15" s="16">
        <v>131615</v>
      </c>
      <c r="H15" s="16">
        <v>145044</v>
      </c>
      <c r="I15" s="16">
        <v>152580.731</v>
      </c>
      <c r="J15" s="16">
        <v>152863</v>
      </c>
    </row>
    <row r="16" spans="1:10" x14ac:dyDescent="0.2">
      <c r="B16" s="1" t="s">
        <v>214</v>
      </c>
      <c r="C16" s="36">
        <v>0.68899999999999995</v>
      </c>
      <c r="D16" s="37">
        <v>0.7</v>
      </c>
      <c r="E16" s="37">
        <v>0.70399999999999996</v>
      </c>
      <c r="F16" s="16">
        <v>10891.842000000001</v>
      </c>
      <c r="G16" s="16">
        <v>10823</v>
      </c>
      <c r="H16" s="16">
        <v>11855.5</v>
      </c>
      <c r="I16" s="16">
        <v>12714.642</v>
      </c>
      <c r="J16" s="16">
        <v>14913</v>
      </c>
    </row>
    <row r="17" spans="2:10" x14ac:dyDescent="0.2">
      <c r="B17" s="1" t="s">
        <v>215</v>
      </c>
      <c r="C17" s="36">
        <v>0.56399999999999995</v>
      </c>
      <c r="D17" s="37">
        <v>0.57299999999999995</v>
      </c>
      <c r="E17" s="37">
        <v>0.57199999999999995</v>
      </c>
      <c r="F17" s="16">
        <v>18014.025000000001</v>
      </c>
      <c r="G17" s="16">
        <v>19276</v>
      </c>
      <c r="H17" s="16">
        <v>20525.5</v>
      </c>
      <c r="I17" s="16">
        <v>20834.994999999999</v>
      </c>
      <c r="J17" s="16">
        <v>21337</v>
      </c>
    </row>
    <row r="18" spans="2:10" x14ac:dyDescent="0.2">
      <c r="B18" s="1" t="s">
        <v>216</v>
      </c>
      <c r="C18" s="36">
        <v>0.55500000000000005</v>
      </c>
      <c r="D18" s="37">
        <v>0.54600000000000004</v>
      </c>
      <c r="E18" s="37">
        <v>0.52600000000000002</v>
      </c>
      <c r="F18" s="16">
        <v>12370.339</v>
      </c>
      <c r="G18" s="16">
        <v>14906</v>
      </c>
      <c r="H18" s="16">
        <v>16455</v>
      </c>
      <c r="I18" s="16">
        <v>17142.815999999999</v>
      </c>
      <c r="J18" s="16">
        <v>16951</v>
      </c>
    </row>
    <row r="19" spans="2:10" x14ac:dyDescent="0.2">
      <c r="B19" s="1" t="s">
        <v>217</v>
      </c>
      <c r="C19" s="36">
        <v>0.55100000000000005</v>
      </c>
      <c r="D19" s="37">
        <v>0.56000000000000005</v>
      </c>
      <c r="E19" s="37">
        <v>0.55600000000000005</v>
      </c>
      <c r="F19" s="16">
        <v>17074.963</v>
      </c>
      <c r="G19" s="16">
        <v>17515</v>
      </c>
      <c r="H19" s="16">
        <v>17596</v>
      </c>
      <c r="I19" s="16">
        <v>17591.963</v>
      </c>
      <c r="J19" s="16">
        <v>17715</v>
      </c>
    </row>
    <row r="20" spans="2:10" x14ac:dyDescent="0.2">
      <c r="B20" s="1" t="s">
        <v>218</v>
      </c>
      <c r="C20" s="36">
        <v>0.51800000000000002</v>
      </c>
      <c r="D20" s="37">
        <v>0.52800000000000002</v>
      </c>
      <c r="E20" s="37">
        <v>0.52700000000000002</v>
      </c>
      <c r="F20" s="16">
        <v>30401.734</v>
      </c>
      <c r="G20" s="16">
        <v>33989</v>
      </c>
      <c r="H20" s="16">
        <v>37851</v>
      </c>
      <c r="I20" s="16">
        <v>39176.097999999998</v>
      </c>
      <c r="J20" s="16">
        <v>41140</v>
      </c>
    </row>
    <row r="21" spans="2:10" x14ac:dyDescent="0.2">
      <c r="B21" s="1" t="s">
        <v>219</v>
      </c>
      <c r="C21" s="36">
        <v>0.47299999999999998</v>
      </c>
      <c r="D21" s="37">
        <v>0.46500000000000002</v>
      </c>
      <c r="E21" s="37">
        <v>0.46400000000000002</v>
      </c>
      <c r="F21" s="16">
        <v>11913.616</v>
      </c>
      <c r="G21" s="16">
        <v>11958</v>
      </c>
      <c r="H21" s="16">
        <v>12467</v>
      </c>
      <c r="I21" s="16">
        <v>12384.709000000001</v>
      </c>
      <c r="J21" s="16">
        <v>12413</v>
      </c>
    </row>
    <row r="22" spans="2:10" x14ac:dyDescent="0.2">
      <c r="C22" s="36"/>
      <c r="D22" s="37"/>
      <c r="E22" s="37"/>
      <c r="F22" s="16"/>
      <c r="G22" s="16"/>
      <c r="H22" s="16"/>
      <c r="I22" s="16"/>
      <c r="J22" s="16"/>
    </row>
    <row r="23" spans="2:10" x14ac:dyDescent="0.2">
      <c r="B23" s="1" t="s">
        <v>220</v>
      </c>
      <c r="C23" s="36">
        <v>0.45900000000000002</v>
      </c>
      <c r="D23" s="37">
        <v>0.45800000000000002</v>
      </c>
      <c r="E23" s="37">
        <v>0.437</v>
      </c>
      <c r="F23" s="16">
        <v>5766.1350000000002</v>
      </c>
      <c r="G23" s="16">
        <v>5972</v>
      </c>
      <c r="H23" s="16">
        <v>5939</v>
      </c>
      <c r="I23" s="16">
        <v>7302.5739999999996</v>
      </c>
      <c r="J23" s="16">
        <v>6864</v>
      </c>
    </row>
    <row r="24" spans="2:10" x14ac:dyDescent="0.2">
      <c r="B24" s="1" t="s">
        <v>221</v>
      </c>
      <c r="C24" s="36">
        <v>0.27900000000000003</v>
      </c>
      <c r="D24" s="37">
        <v>0.28100000000000003</v>
      </c>
      <c r="E24" s="37">
        <v>0.28100000000000003</v>
      </c>
      <c r="F24" s="16">
        <v>3794.6550000000002</v>
      </c>
      <c r="G24" s="16">
        <v>4084</v>
      </c>
      <c r="H24" s="16">
        <v>4368</v>
      </c>
      <c r="I24" s="16">
        <v>4911.8760000000002</v>
      </c>
      <c r="J24" s="16">
        <v>5499</v>
      </c>
    </row>
    <row r="25" spans="2:10" x14ac:dyDescent="0.2">
      <c r="B25" s="1" t="s">
        <v>222</v>
      </c>
      <c r="C25" s="36">
        <v>0.16500000000000001</v>
      </c>
      <c r="D25" s="37">
        <v>0.17199999999999999</v>
      </c>
      <c r="E25" s="37">
        <v>0.17599999999999999</v>
      </c>
      <c r="F25" s="16">
        <v>3488.9589999999998</v>
      </c>
      <c r="G25" s="16">
        <v>4033</v>
      </c>
      <c r="H25" s="16">
        <v>5172</v>
      </c>
      <c r="I25" s="16">
        <v>6481.7790000000005</v>
      </c>
      <c r="J25" s="16">
        <v>6761</v>
      </c>
    </row>
    <row r="26" spans="2:10" x14ac:dyDescent="0.2">
      <c r="B26" s="1" t="s">
        <v>223</v>
      </c>
      <c r="C26" s="36">
        <v>0.44800000000000001</v>
      </c>
      <c r="D26" s="37">
        <v>0.46300000000000002</v>
      </c>
      <c r="E26" s="37">
        <v>0.47799999999999998</v>
      </c>
      <c r="F26" s="16">
        <v>4319.308</v>
      </c>
      <c r="G26" s="16">
        <v>4499</v>
      </c>
      <c r="H26" s="16">
        <v>4619</v>
      </c>
      <c r="I26" s="16">
        <v>5456.3890000000001</v>
      </c>
      <c r="J26" s="16">
        <v>5746</v>
      </c>
    </row>
    <row r="27" spans="2:10" x14ac:dyDescent="0.2">
      <c r="B27" s="1" t="s">
        <v>224</v>
      </c>
      <c r="C27" s="36">
        <v>0.374</v>
      </c>
      <c r="D27" s="37">
        <v>0.375</v>
      </c>
      <c r="E27" s="37">
        <v>0.377</v>
      </c>
      <c r="F27" s="16">
        <v>5273.3980000000001</v>
      </c>
      <c r="G27" s="16">
        <v>5509</v>
      </c>
      <c r="H27" s="16">
        <v>5525</v>
      </c>
      <c r="I27" s="16">
        <v>5431.0209999999997</v>
      </c>
      <c r="J27" s="16">
        <v>5430</v>
      </c>
    </row>
    <row r="28" spans="2:10" x14ac:dyDescent="0.2">
      <c r="B28" s="1" t="s">
        <v>225</v>
      </c>
      <c r="C28" s="36">
        <v>0.254</v>
      </c>
      <c r="D28" s="37">
        <v>0.26700000000000002</v>
      </c>
      <c r="E28" s="37">
        <v>0.27400000000000002</v>
      </c>
      <c r="F28" s="16">
        <v>6117.2860000000001</v>
      </c>
      <c r="G28" s="16">
        <v>5770</v>
      </c>
      <c r="H28" s="16">
        <v>5718</v>
      </c>
      <c r="I28" s="16">
        <v>5915.7790000000005</v>
      </c>
      <c r="J28" s="16">
        <v>5514</v>
      </c>
    </row>
    <row r="29" spans="2:10" x14ac:dyDescent="0.2">
      <c r="B29" s="1" t="s">
        <v>226</v>
      </c>
      <c r="C29" s="36">
        <v>0.35299999999999998</v>
      </c>
      <c r="D29" s="37">
        <v>0.36799999999999999</v>
      </c>
      <c r="E29" s="37">
        <v>0.375</v>
      </c>
      <c r="F29" s="16">
        <v>2449.7530000000002</v>
      </c>
      <c r="G29" s="16">
        <v>2982</v>
      </c>
      <c r="H29" s="16">
        <v>2872</v>
      </c>
      <c r="I29" s="16">
        <v>2746.5369999999998</v>
      </c>
      <c r="J29" s="16">
        <v>2621</v>
      </c>
    </row>
    <row r="30" spans="2:10" x14ac:dyDescent="0.2">
      <c r="B30" s="1" t="s">
        <v>227</v>
      </c>
      <c r="C30" s="36">
        <v>0.46500000000000002</v>
      </c>
      <c r="D30" s="37">
        <v>0.46200000000000002</v>
      </c>
      <c r="E30" s="37">
        <v>0.45</v>
      </c>
      <c r="F30" s="16">
        <v>6158.768</v>
      </c>
      <c r="G30" s="16">
        <v>79</v>
      </c>
      <c r="H30" s="16">
        <v>6585</v>
      </c>
      <c r="I30" s="16">
        <v>6813.3980000000001</v>
      </c>
      <c r="J30" s="16">
        <v>7291</v>
      </c>
    </row>
    <row r="31" spans="2:10" x14ac:dyDescent="0.2">
      <c r="B31" s="1" t="s">
        <v>228</v>
      </c>
      <c r="C31" s="36">
        <v>0.59899999999999998</v>
      </c>
      <c r="D31" s="37">
        <v>0.61499999999999999</v>
      </c>
      <c r="E31" s="37">
        <v>0.61299999999999999</v>
      </c>
      <c r="F31" s="16">
        <v>6409.3010000000004</v>
      </c>
      <c r="G31" s="16">
        <v>7236</v>
      </c>
      <c r="H31" s="16">
        <v>10019</v>
      </c>
      <c r="I31" s="16">
        <v>9543.8719999999994</v>
      </c>
      <c r="J31" s="16">
        <v>9614</v>
      </c>
    </row>
    <row r="32" spans="2:10" x14ac:dyDescent="0.2">
      <c r="C32" s="36"/>
      <c r="D32" s="37"/>
      <c r="E32" s="37"/>
      <c r="F32" s="16"/>
      <c r="G32" s="16"/>
      <c r="H32" s="16"/>
      <c r="I32" s="16"/>
      <c r="J32" s="16"/>
    </row>
    <row r="33" spans="2:10" x14ac:dyDescent="0.2">
      <c r="B33" s="1" t="s">
        <v>229</v>
      </c>
      <c r="C33" s="36">
        <v>0.36899999999999999</v>
      </c>
      <c r="D33" s="37">
        <v>0.373</v>
      </c>
      <c r="E33" s="37">
        <v>0.376</v>
      </c>
      <c r="F33" s="16">
        <v>9222.7579999999998</v>
      </c>
      <c r="G33" s="16">
        <v>8971</v>
      </c>
      <c r="H33" s="16">
        <v>9440</v>
      </c>
      <c r="I33" s="16">
        <v>9127.7420000000002</v>
      </c>
      <c r="J33" s="16">
        <v>10362</v>
      </c>
    </row>
    <row r="34" spans="2:10" x14ac:dyDescent="0.2">
      <c r="B34" s="1" t="s">
        <v>230</v>
      </c>
      <c r="C34" s="36">
        <v>0.38</v>
      </c>
      <c r="D34" s="37">
        <v>0.38300000000000001</v>
      </c>
      <c r="E34" s="37">
        <v>0.38100000000000001</v>
      </c>
      <c r="F34" s="16">
        <v>7432.34</v>
      </c>
      <c r="G34" s="16">
        <v>7424</v>
      </c>
      <c r="H34" s="16">
        <v>7793</v>
      </c>
      <c r="I34" s="16">
        <v>7719.3130000000001</v>
      </c>
      <c r="J34" s="16">
        <v>7709</v>
      </c>
    </row>
    <row r="35" spans="2:10" x14ac:dyDescent="0.2">
      <c r="B35" s="1" t="s">
        <v>231</v>
      </c>
      <c r="C35" s="36">
        <v>0.23599999999999999</v>
      </c>
      <c r="D35" s="37">
        <v>0.23</v>
      </c>
      <c r="E35" s="37">
        <v>0.23200000000000001</v>
      </c>
      <c r="F35" s="16">
        <v>2458.7060000000001</v>
      </c>
      <c r="G35" s="16">
        <v>2783</v>
      </c>
      <c r="H35" s="16">
        <v>3621</v>
      </c>
      <c r="I35" s="16">
        <v>3927.848</v>
      </c>
      <c r="J35" s="16">
        <v>4311</v>
      </c>
    </row>
    <row r="36" spans="2:10" x14ac:dyDescent="0.2">
      <c r="B36" s="1" t="s">
        <v>232</v>
      </c>
      <c r="C36" s="36">
        <v>0.21199999999999999</v>
      </c>
      <c r="D36" s="37">
        <v>0.21199999999999999</v>
      </c>
      <c r="E36" s="37">
        <v>0.21099999999999999</v>
      </c>
      <c r="F36" s="16">
        <v>3935.268</v>
      </c>
      <c r="G36" s="16">
        <v>3879</v>
      </c>
      <c r="H36" s="16">
        <v>4042</v>
      </c>
      <c r="I36" s="16">
        <v>4248.4589999999998</v>
      </c>
      <c r="J36" s="16">
        <v>4382</v>
      </c>
    </row>
    <row r="37" spans="2:10" x14ac:dyDescent="0.2">
      <c r="B37" s="1" t="s">
        <v>233</v>
      </c>
      <c r="C37" s="36">
        <v>7.1999999999999995E-2</v>
      </c>
      <c r="D37" s="37">
        <v>7.2999999999999995E-2</v>
      </c>
      <c r="E37" s="37">
        <v>7.5999999999999998E-2</v>
      </c>
      <c r="F37" s="16">
        <v>2133.6350000000002</v>
      </c>
      <c r="G37" s="16">
        <v>2333</v>
      </c>
      <c r="H37" s="16">
        <v>2345</v>
      </c>
      <c r="I37" s="16">
        <v>2357.1060000000002</v>
      </c>
      <c r="J37" s="16">
        <v>2327</v>
      </c>
    </row>
    <row r="38" spans="2:10" x14ac:dyDescent="0.2">
      <c r="C38" s="36"/>
      <c r="D38" s="37"/>
      <c r="E38" s="37"/>
      <c r="F38" s="16"/>
      <c r="G38" s="16"/>
      <c r="H38" s="16"/>
      <c r="I38" s="16"/>
      <c r="J38" s="16"/>
    </row>
    <row r="39" spans="2:10" x14ac:dyDescent="0.2">
      <c r="B39" s="1" t="s">
        <v>234</v>
      </c>
      <c r="C39" s="36">
        <v>0.30599999999999999</v>
      </c>
      <c r="D39" s="37">
        <v>0.312</v>
      </c>
      <c r="E39" s="37">
        <v>0.318</v>
      </c>
      <c r="F39" s="16">
        <v>13606.195</v>
      </c>
      <c r="G39" s="16">
        <v>13748</v>
      </c>
      <c r="H39" s="16">
        <v>13545</v>
      </c>
      <c r="I39" s="16">
        <v>13295.967000000001</v>
      </c>
      <c r="J39" s="16">
        <v>12511</v>
      </c>
    </row>
    <row r="40" spans="2:10" x14ac:dyDescent="0.2">
      <c r="B40" s="1" t="s">
        <v>235</v>
      </c>
      <c r="C40" s="36">
        <v>0.246</v>
      </c>
      <c r="D40" s="37">
        <v>0.249</v>
      </c>
      <c r="E40" s="37">
        <v>0.247</v>
      </c>
      <c r="F40" s="16">
        <v>6134.1890000000003</v>
      </c>
      <c r="G40" s="16">
        <v>6446</v>
      </c>
      <c r="H40" s="16">
        <v>7308</v>
      </c>
      <c r="I40" s="16">
        <v>7501.3289999999997</v>
      </c>
      <c r="J40" s="16">
        <v>7224</v>
      </c>
    </row>
    <row r="41" spans="2:10" x14ac:dyDescent="0.2">
      <c r="B41" s="1" t="s">
        <v>236</v>
      </c>
      <c r="C41" s="36">
        <v>0.35499999999999998</v>
      </c>
      <c r="D41" s="37">
        <v>0.36799999999999999</v>
      </c>
      <c r="E41" s="37">
        <v>0.38200000000000001</v>
      </c>
      <c r="F41" s="16">
        <v>7045.0079999999998</v>
      </c>
      <c r="G41" s="16">
        <v>7028</v>
      </c>
      <c r="H41" s="16">
        <v>7859</v>
      </c>
      <c r="I41" s="16">
        <v>8292.598</v>
      </c>
      <c r="J41" s="16">
        <v>8315</v>
      </c>
    </row>
    <row r="42" spans="2:10" x14ac:dyDescent="0.2">
      <c r="B42" s="1" t="s">
        <v>237</v>
      </c>
      <c r="C42" s="36">
        <v>0.24</v>
      </c>
      <c r="D42" s="37">
        <v>0.24299999999999999</v>
      </c>
      <c r="E42" s="37">
        <v>0.24099999999999999</v>
      </c>
      <c r="F42" s="16">
        <v>6032.6850000000004</v>
      </c>
      <c r="G42" s="16">
        <v>6471</v>
      </c>
      <c r="H42" s="16">
        <v>7023</v>
      </c>
      <c r="I42" s="16">
        <v>7518.0339999999997</v>
      </c>
      <c r="J42" s="16">
        <v>8362</v>
      </c>
    </row>
    <row r="43" spans="2:10" x14ac:dyDescent="0.2">
      <c r="B43" s="1" t="s">
        <v>238</v>
      </c>
      <c r="C43" s="36">
        <v>0.13</v>
      </c>
      <c r="D43" s="37">
        <v>0.13100000000000001</v>
      </c>
      <c r="E43" s="37">
        <v>0.13</v>
      </c>
      <c r="F43" s="16">
        <v>6650.3310000000001</v>
      </c>
      <c r="G43" s="16">
        <v>7028</v>
      </c>
      <c r="H43" s="16">
        <v>7176</v>
      </c>
      <c r="I43" s="16">
        <v>7741.9589999999998</v>
      </c>
      <c r="J43" s="16">
        <v>8120</v>
      </c>
    </row>
    <row r="44" spans="2:10" x14ac:dyDescent="0.2">
      <c r="C44" s="36"/>
      <c r="D44" s="37"/>
      <c r="E44" s="37"/>
      <c r="F44" s="16"/>
      <c r="G44" s="16"/>
      <c r="H44" s="16"/>
      <c r="I44" s="16"/>
      <c r="J44" s="16"/>
    </row>
    <row r="45" spans="2:10" x14ac:dyDescent="0.2">
      <c r="B45" s="1" t="s">
        <v>239</v>
      </c>
      <c r="C45" s="36">
        <v>0.312</v>
      </c>
      <c r="D45" s="37">
        <v>0.314</v>
      </c>
      <c r="E45" s="37">
        <v>0.313</v>
      </c>
      <c r="F45" s="16">
        <v>1403.192</v>
      </c>
      <c r="G45" s="16">
        <v>1710</v>
      </c>
      <c r="H45" s="16">
        <v>1940</v>
      </c>
      <c r="I45" s="16">
        <v>2155.8980000000001</v>
      </c>
      <c r="J45" s="16">
        <v>2381</v>
      </c>
    </row>
    <row r="46" spans="2:10" x14ac:dyDescent="0.2">
      <c r="B46" s="1" t="s">
        <v>240</v>
      </c>
      <c r="C46" s="36">
        <v>0.252</v>
      </c>
      <c r="D46" s="37">
        <v>0.25900000000000001</v>
      </c>
      <c r="E46" s="37">
        <v>0.26200000000000001</v>
      </c>
      <c r="F46" s="16">
        <v>2010.866</v>
      </c>
      <c r="G46" s="16">
        <v>2935</v>
      </c>
      <c r="H46" s="16">
        <v>3010</v>
      </c>
      <c r="I46" s="16">
        <v>3084.0390000000002</v>
      </c>
      <c r="J46" s="16">
        <v>3291</v>
      </c>
    </row>
    <row r="47" spans="2:10" x14ac:dyDescent="0.2">
      <c r="B47" s="1" t="s">
        <v>241</v>
      </c>
      <c r="C47" s="36">
        <v>0.3</v>
      </c>
      <c r="D47" s="37">
        <v>0.30199999999999999</v>
      </c>
      <c r="E47" s="37">
        <v>0.309</v>
      </c>
      <c r="F47" s="16">
        <v>3270.7339999999999</v>
      </c>
      <c r="G47" s="16">
        <v>3893</v>
      </c>
      <c r="H47" s="16">
        <v>4633</v>
      </c>
      <c r="I47" s="16">
        <v>4565.7470000000003</v>
      </c>
      <c r="J47" s="16">
        <v>4566</v>
      </c>
    </row>
    <row r="48" spans="2:10" x14ac:dyDescent="0.2">
      <c r="B48" s="1" t="s">
        <v>242</v>
      </c>
      <c r="C48" s="36">
        <v>0.214</v>
      </c>
      <c r="D48" s="37">
        <v>0.222</v>
      </c>
      <c r="E48" s="37">
        <v>0.23599999999999999</v>
      </c>
      <c r="F48" s="16">
        <v>4262.8760000000002</v>
      </c>
      <c r="G48" s="16">
        <v>5528</v>
      </c>
      <c r="H48" s="16">
        <v>6284</v>
      </c>
      <c r="I48" s="16">
        <v>6531.7719999999999</v>
      </c>
      <c r="J48" s="16">
        <v>6931</v>
      </c>
    </row>
    <row r="49" spans="2:10" x14ac:dyDescent="0.2">
      <c r="B49" s="1" t="s">
        <v>243</v>
      </c>
      <c r="C49" s="36">
        <v>0.192</v>
      </c>
      <c r="D49" s="37">
        <v>0.192</v>
      </c>
      <c r="E49" s="37">
        <v>0.193</v>
      </c>
      <c r="F49" s="16">
        <v>2766.0079999999998</v>
      </c>
      <c r="G49" s="16">
        <v>2897</v>
      </c>
      <c r="H49" s="16">
        <v>3220</v>
      </c>
      <c r="I49" s="16">
        <v>3255.0590000000002</v>
      </c>
      <c r="J49" s="16">
        <v>3650</v>
      </c>
    </row>
    <row r="50" spans="2:10" x14ac:dyDescent="0.2">
      <c r="B50" s="1" t="s">
        <v>244</v>
      </c>
      <c r="C50" s="36">
        <v>0.123</v>
      </c>
      <c r="D50" s="37">
        <v>0.123</v>
      </c>
      <c r="E50" s="37">
        <v>0.124</v>
      </c>
      <c r="F50" s="16">
        <v>4489.5559999999996</v>
      </c>
      <c r="G50" s="16">
        <v>5180</v>
      </c>
      <c r="H50" s="16">
        <v>5903</v>
      </c>
      <c r="I50" s="16">
        <v>6335.9769999999999</v>
      </c>
      <c r="J50" s="16">
        <v>6729</v>
      </c>
    </row>
    <row r="51" spans="2:10" x14ac:dyDescent="0.2">
      <c r="B51" s="1" t="s">
        <v>245</v>
      </c>
      <c r="C51" s="36">
        <v>0.14799999999999999</v>
      </c>
      <c r="D51" s="37">
        <v>0.14699999999999999</v>
      </c>
      <c r="E51" s="37">
        <v>0.14499999999999999</v>
      </c>
      <c r="F51" s="16">
        <v>5123.4440000000004</v>
      </c>
      <c r="G51" s="16">
        <v>5678</v>
      </c>
      <c r="H51" s="16">
        <v>6201</v>
      </c>
      <c r="I51" s="16">
        <v>6511.1629999999996</v>
      </c>
      <c r="J51" s="16">
        <v>7118</v>
      </c>
    </row>
    <row r="52" spans="2:10" x14ac:dyDescent="0.2">
      <c r="B52" s="1" t="s">
        <v>246</v>
      </c>
      <c r="C52" s="36">
        <v>0.254</v>
      </c>
      <c r="D52" s="37">
        <v>0.254</v>
      </c>
      <c r="E52" s="37">
        <v>0.254</v>
      </c>
      <c r="F52" s="16">
        <v>3110.364</v>
      </c>
      <c r="G52" s="16">
        <v>3620</v>
      </c>
      <c r="H52" s="16">
        <v>4010</v>
      </c>
      <c r="I52" s="16">
        <v>4598.1149999999998</v>
      </c>
      <c r="J52" s="16">
        <v>5278</v>
      </c>
    </row>
    <row r="53" spans="2:10" x14ac:dyDescent="0.2">
      <c r="B53" s="1" t="s">
        <v>247</v>
      </c>
      <c r="C53" s="36">
        <v>0.38600000000000001</v>
      </c>
      <c r="D53" s="37">
        <v>0.40899999999999997</v>
      </c>
      <c r="E53" s="37">
        <v>0.41799999999999998</v>
      </c>
      <c r="F53" s="16">
        <v>5882.9350000000004</v>
      </c>
      <c r="G53" s="16">
        <v>6271</v>
      </c>
      <c r="H53" s="16">
        <v>6832</v>
      </c>
      <c r="I53" s="16">
        <v>7011.4679999999998</v>
      </c>
      <c r="J53" s="16">
        <v>7256</v>
      </c>
    </row>
    <row r="54" spans="2:10" x14ac:dyDescent="0.2">
      <c r="B54" s="1" t="s">
        <v>248</v>
      </c>
      <c r="C54" s="36">
        <v>0.27700000000000002</v>
      </c>
      <c r="D54" s="37">
        <v>0.28000000000000003</v>
      </c>
      <c r="E54" s="37">
        <v>0.28799999999999998</v>
      </c>
      <c r="F54" s="16">
        <v>6792.9359999999997</v>
      </c>
      <c r="G54" s="16">
        <v>6831</v>
      </c>
      <c r="H54" s="16">
        <v>6257</v>
      </c>
      <c r="I54" s="16">
        <v>6192.2460000000001</v>
      </c>
      <c r="J54" s="16">
        <v>6272</v>
      </c>
    </row>
    <row r="55" spans="2:10" x14ac:dyDescent="0.2">
      <c r="C55" s="36"/>
      <c r="D55" s="37"/>
      <c r="E55" s="37"/>
      <c r="F55" s="16"/>
      <c r="G55" s="16"/>
      <c r="H55" s="16"/>
      <c r="I55" s="16"/>
      <c r="J55" s="16"/>
    </row>
    <row r="56" spans="2:10" x14ac:dyDescent="0.2">
      <c r="B56" s="1" t="s">
        <v>249</v>
      </c>
      <c r="C56" s="36">
        <v>0.73699999999999999</v>
      </c>
      <c r="D56" s="37">
        <v>0.748</v>
      </c>
      <c r="E56" s="37">
        <v>0.73299999999999998</v>
      </c>
      <c r="F56" s="16">
        <v>6351.0789999999997</v>
      </c>
      <c r="G56" s="16">
        <v>6770</v>
      </c>
      <c r="H56" s="16">
        <v>7165</v>
      </c>
      <c r="I56" s="16">
        <v>7589.0730000000003</v>
      </c>
      <c r="J56" s="16">
        <v>7322</v>
      </c>
    </row>
    <row r="57" spans="2:10" x14ac:dyDescent="0.2">
      <c r="B57" s="1" t="s">
        <v>250</v>
      </c>
      <c r="C57" s="36">
        <v>0.128</v>
      </c>
      <c r="D57" s="37">
        <v>0.13300000000000001</v>
      </c>
      <c r="E57" s="37">
        <v>0.13400000000000001</v>
      </c>
      <c r="F57" s="16">
        <v>3101.1889999999999</v>
      </c>
      <c r="G57" s="16">
        <v>3755</v>
      </c>
      <c r="H57" s="16">
        <v>4493</v>
      </c>
      <c r="I57" s="16">
        <v>4623.5240000000003</v>
      </c>
      <c r="J57" s="16">
        <v>4991</v>
      </c>
    </row>
    <row r="58" spans="2:10" x14ac:dyDescent="0.2">
      <c r="B58" s="1" t="s">
        <v>251</v>
      </c>
      <c r="C58" s="36">
        <v>3.2000000000000001E-2</v>
      </c>
      <c r="D58" s="37">
        <v>0.128</v>
      </c>
      <c r="E58" s="37">
        <v>0.127</v>
      </c>
      <c r="F58" s="16">
        <v>2122.125</v>
      </c>
      <c r="G58" s="16">
        <v>2290</v>
      </c>
      <c r="H58" s="16">
        <v>2473</v>
      </c>
      <c r="I58" s="16">
        <v>2670.9839999999999</v>
      </c>
      <c r="J58" s="16">
        <v>2572</v>
      </c>
    </row>
    <row r="59" spans="2:10" x14ac:dyDescent="0.2">
      <c r="B59" s="1" t="s">
        <v>252</v>
      </c>
      <c r="C59" s="36">
        <v>0.44800000000000001</v>
      </c>
      <c r="D59" s="37">
        <v>0.44600000000000001</v>
      </c>
      <c r="E59" s="37">
        <v>0.437</v>
      </c>
      <c r="F59" s="16">
        <v>7209.2690000000002</v>
      </c>
      <c r="G59" s="16">
        <v>8584</v>
      </c>
      <c r="H59" s="16">
        <v>8759</v>
      </c>
      <c r="I59" s="16">
        <v>8411.6679999999997</v>
      </c>
      <c r="J59" s="16">
        <v>7940</v>
      </c>
    </row>
    <row r="60" spans="2:10" x14ac:dyDescent="0.2">
      <c r="B60" s="1" t="s">
        <v>253</v>
      </c>
      <c r="C60" s="36">
        <v>0.17399999999999999</v>
      </c>
      <c r="D60" s="37">
        <v>0.17599999999999999</v>
      </c>
      <c r="E60" s="37">
        <v>0.17699999999999999</v>
      </c>
      <c r="F60" s="16">
        <v>4503.8580000000002</v>
      </c>
      <c r="G60" s="16">
        <v>4542</v>
      </c>
      <c r="H60" s="16">
        <v>4583</v>
      </c>
      <c r="I60" s="16">
        <v>4632.5429999999997</v>
      </c>
      <c r="J60" s="16">
        <v>4695</v>
      </c>
    </row>
    <row r="61" spans="2:10" x14ac:dyDescent="0.2">
      <c r="B61" s="1" t="s">
        <v>254</v>
      </c>
      <c r="C61" s="36">
        <v>0.185</v>
      </c>
      <c r="D61" s="37">
        <v>0.188</v>
      </c>
      <c r="E61" s="37">
        <v>0.189</v>
      </c>
      <c r="F61" s="16">
        <v>3072.194</v>
      </c>
      <c r="G61" s="16">
        <v>3394</v>
      </c>
      <c r="H61" s="16">
        <v>3851</v>
      </c>
      <c r="I61" s="16">
        <v>3767.174</v>
      </c>
      <c r="J61" s="16">
        <v>3751</v>
      </c>
    </row>
    <row r="62" spans="2:10" x14ac:dyDescent="0.2">
      <c r="B62" s="1" t="s">
        <v>255</v>
      </c>
      <c r="C62" s="36">
        <v>0.309</v>
      </c>
      <c r="D62" s="37">
        <v>0.312</v>
      </c>
      <c r="E62" s="37">
        <v>0.313</v>
      </c>
      <c r="F62" s="16">
        <v>5705.64</v>
      </c>
      <c r="G62" s="16">
        <v>5565</v>
      </c>
      <c r="H62" s="16">
        <v>6402</v>
      </c>
      <c r="I62" s="16">
        <v>6467.9089999999997</v>
      </c>
      <c r="J62" s="16">
        <v>6121</v>
      </c>
    </row>
    <row r="63" spans="2:10" x14ac:dyDescent="0.2">
      <c r="C63" s="36"/>
      <c r="D63" s="37"/>
      <c r="E63" s="37"/>
      <c r="F63" s="16"/>
      <c r="G63" s="16"/>
      <c r="H63" s="16"/>
      <c r="I63" s="16"/>
      <c r="J63" s="16"/>
    </row>
    <row r="64" spans="2:10" x14ac:dyDescent="0.2">
      <c r="B64" s="1" t="s">
        <v>256</v>
      </c>
      <c r="C64" s="36">
        <v>0.39100000000000001</v>
      </c>
      <c r="D64" s="37">
        <v>0.40200000000000002</v>
      </c>
      <c r="E64" s="37">
        <v>0.40500000000000003</v>
      </c>
      <c r="F64" s="16">
        <v>7581.9539999999997</v>
      </c>
      <c r="G64" s="16">
        <v>7549</v>
      </c>
      <c r="H64" s="16">
        <v>7782</v>
      </c>
      <c r="I64" s="16">
        <v>7767.8320000000003</v>
      </c>
      <c r="J64" s="16">
        <v>7815</v>
      </c>
    </row>
    <row r="65" spans="1:10" x14ac:dyDescent="0.2">
      <c r="B65" s="1" t="s">
        <v>257</v>
      </c>
      <c r="C65" s="36">
        <v>0.26100000000000001</v>
      </c>
      <c r="D65" s="37">
        <v>0.27100000000000002</v>
      </c>
      <c r="E65" s="37">
        <v>0.28199999999999997</v>
      </c>
      <c r="F65" s="16">
        <v>731.18</v>
      </c>
      <c r="G65" s="16">
        <v>669</v>
      </c>
      <c r="H65" s="16">
        <v>625</v>
      </c>
      <c r="I65" s="16">
        <v>573.03599999999994</v>
      </c>
      <c r="J65" s="16">
        <v>648</v>
      </c>
    </row>
    <row r="66" spans="1:10" x14ac:dyDescent="0.2">
      <c r="B66" s="1" t="s">
        <v>258</v>
      </c>
      <c r="C66" s="36">
        <v>0.18099999999999999</v>
      </c>
      <c r="D66" s="37">
        <v>0.184</v>
      </c>
      <c r="E66" s="37">
        <v>0.187</v>
      </c>
      <c r="F66" s="16">
        <v>3510.212</v>
      </c>
      <c r="G66" s="16">
        <v>3390</v>
      </c>
      <c r="H66" s="16">
        <v>3375</v>
      </c>
      <c r="I66" s="16">
        <v>3262.665</v>
      </c>
      <c r="J66" s="16">
        <v>3468</v>
      </c>
    </row>
    <row r="67" spans="1:10" x14ac:dyDescent="0.2">
      <c r="B67" s="1" t="s">
        <v>259</v>
      </c>
      <c r="C67" s="36">
        <v>0.11799999999999999</v>
      </c>
      <c r="D67" s="37">
        <v>0.12</v>
      </c>
      <c r="E67" s="37">
        <v>0.123</v>
      </c>
      <c r="F67" s="16">
        <v>3811.94</v>
      </c>
      <c r="G67" s="16">
        <v>4067</v>
      </c>
      <c r="H67" s="16">
        <v>4009</v>
      </c>
      <c r="I67" s="16">
        <v>4040.83</v>
      </c>
      <c r="J67" s="16">
        <v>4368</v>
      </c>
    </row>
    <row r="68" spans="1:10" x14ac:dyDescent="0.2">
      <c r="B68" s="1" t="s">
        <v>260</v>
      </c>
      <c r="C68" s="36">
        <v>0.112</v>
      </c>
      <c r="D68" s="37">
        <v>0.114</v>
      </c>
      <c r="E68" s="37">
        <v>0.11600000000000001</v>
      </c>
      <c r="F68" s="16">
        <v>3032.7489999999998</v>
      </c>
      <c r="G68" s="16">
        <v>3006</v>
      </c>
      <c r="H68" s="16">
        <v>2982</v>
      </c>
      <c r="I68" s="16">
        <v>3166.7890000000002</v>
      </c>
      <c r="J68" s="16">
        <v>3186</v>
      </c>
    </row>
    <row r="69" spans="1:10" x14ac:dyDescent="0.2">
      <c r="B69" s="1" t="s">
        <v>261</v>
      </c>
      <c r="C69" s="36">
        <v>0.123</v>
      </c>
      <c r="D69" s="37">
        <v>0.127</v>
      </c>
      <c r="E69" s="37">
        <v>0.13100000000000001</v>
      </c>
      <c r="F69" s="16">
        <v>3357.3910000000001</v>
      </c>
      <c r="G69" s="16">
        <v>3387</v>
      </c>
      <c r="H69" s="16">
        <v>3446</v>
      </c>
      <c r="I69" s="16">
        <v>3642.3290000000002</v>
      </c>
      <c r="J69" s="16">
        <v>4557</v>
      </c>
    </row>
    <row r="70" spans="1:10" x14ac:dyDescent="0.2">
      <c r="B70" s="1" t="s">
        <v>262</v>
      </c>
      <c r="C70" s="36">
        <v>8.3000000000000004E-2</v>
      </c>
      <c r="D70" s="37">
        <v>8.1000000000000003E-2</v>
      </c>
      <c r="E70" s="37">
        <v>0.28000000000000003</v>
      </c>
      <c r="F70" s="16">
        <v>1777.893</v>
      </c>
      <c r="G70" s="16">
        <v>1908</v>
      </c>
      <c r="H70" s="16">
        <v>2080</v>
      </c>
      <c r="I70" s="16">
        <v>2009.6669999999999</v>
      </c>
      <c r="J70" s="16">
        <v>2089</v>
      </c>
    </row>
    <row r="71" spans="1:10" ht="18" thickBot="1" x14ac:dyDescent="0.25">
      <c r="B71" s="3"/>
      <c r="C71" s="19"/>
      <c r="D71" s="3"/>
      <c r="E71" s="3"/>
      <c r="F71" s="38"/>
      <c r="G71" s="38"/>
      <c r="H71" s="38"/>
      <c r="I71" s="38"/>
      <c r="J71" s="38"/>
    </row>
    <row r="72" spans="1:10" x14ac:dyDescent="0.2">
      <c r="C72" s="1" t="s">
        <v>142</v>
      </c>
      <c r="J72" s="16"/>
    </row>
    <row r="73" spans="1:10" x14ac:dyDescent="0.2">
      <c r="A73" s="1"/>
      <c r="J73" s="16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57"/>
  <sheetViews>
    <sheetView showGridLines="0" zoomScale="75" workbookViewId="0"/>
  </sheetViews>
  <sheetFormatPr defaultColWidth="10.875" defaultRowHeight="17.25" x14ac:dyDescent="0.2"/>
  <cols>
    <col min="1" max="3" width="13.375" style="2" customWidth="1"/>
    <col min="4" max="12" width="10.875" style="2"/>
    <col min="13" max="13" width="9.625" style="2" customWidth="1"/>
    <col min="14" max="256" width="10.875" style="2"/>
    <col min="257" max="259" width="13.375" style="2" customWidth="1"/>
    <col min="260" max="268" width="10.875" style="2"/>
    <col min="269" max="269" width="9.625" style="2" customWidth="1"/>
    <col min="270" max="512" width="10.875" style="2"/>
    <col min="513" max="515" width="13.375" style="2" customWidth="1"/>
    <col min="516" max="524" width="10.875" style="2"/>
    <col min="525" max="525" width="9.625" style="2" customWidth="1"/>
    <col min="526" max="768" width="10.875" style="2"/>
    <col min="769" max="771" width="13.375" style="2" customWidth="1"/>
    <col min="772" max="780" width="10.875" style="2"/>
    <col min="781" max="781" width="9.625" style="2" customWidth="1"/>
    <col min="782" max="1024" width="10.875" style="2"/>
    <col min="1025" max="1027" width="13.375" style="2" customWidth="1"/>
    <col min="1028" max="1036" width="10.875" style="2"/>
    <col min="1037" max="1037" width="9.625" style="2" customWidth="1"/>
    <col min="1038" max="1280" width="10.875" style="2"/>
    <col min="1281" max="1283" width="13.375" style="2" customWidth="1"/>
    <col min="1284" max="1292" width="10.875" style="2"/>
    <col min="1293" max="1293" width="9.625" style="2" customWidth="1"/>
    <col min="1294" max="1536" width="10.875" style="2"/>
    <col min="1537" max="1539" width="13.375" style="2" customWidth="1"/>
    <col min="1540" max="1548" width="10.875" style="2"/>
    <col min="1549" max="1549" width="9.625" style="2" customWidth="1"/>
    <col min="1550" max="1792" width="10.875" style="2"/>
    <col min="1793" max="1795" width="13.375" style="2" customWidth="1"/>
    <col min="1796" max="1804" width="10.875" style="2"/>
    <col min="1805" max="1805" width="9.625" style="2" customWidth="1"/>
    <col min="1806" max="2048" width="10.875" style="2"/>
    <col min="2049" max="2051" width="13.375" style="2" customWidth="1"/>
    <col min="2052" max="2060" width="10.875" style="2"/>
    <col min="2061" max="2061" width="9.625" style="2" customWidth="1"/>
    <col min="2062" max="2304" width="10.875" style="2"/>
    <col min="2305" max="2307" width="13.375" style="2" customWidth="1"/>
    <col min="2308" max="2316" width="10.875" style="2"/>
    <col min="2317" max="2317" width="9.625" style="2" customWidth="1"/>
    <col min="2318" max="2560" width="10.875" style="2"/>
    <col min="2561" max="2563" width="13.375" style="2" customWidth="1"/>
    <col min="2564" max="2572" width="10.875" style="2"/>
    <col min="2573" max="2573" width="9.625" style="2" customWidth="1"/>
    <col min="2574" max="2816" width="10.875" style="2"/>
    <col min="2817" max="2819" width="13.375" style="2" customWidth="1"/>
    <col min="2820" max="2828" width="10.875" style="2"/>
    <col min="2829" max="2829" width="9.625" style="2" customWidth="1"/>
    <col min="2830" max="3072" width="10.875" style="2"/>
    <col min="3073" max="3075" width="13.375" style="2" customWidth="1"/>
    <col min="3076" max="3084" width="10.875" style="2"/>
    <col min="3085" max="3085" width="9.625" style="2" customWidth="1"/>
    <col min="3086" max="3328" width="10.875" style="2"/>
    <col min="3329" max="3331" width="13.375" style="2" customWidth="1"/>
    <col min="3332" max="3340" width="10.875" style="2"/>
    <col min="3341" max="3341" width="9.625" style="2" customWidth="1"/>
    <col min="3342" max="3584" width="10.875" style="2"/>
    <col min="3585" max="3587" width="13.375" style="2" customWidth="1"/>
    <col min="3588" max="3596" width="10.875" style="2"/>
    <col min="3597" max="3597" width="9.625" style="2" customWidth="1"/>
    <col min="3598" max="3840" width="10.875" style="2"/>
    <col min="3841" max="3843" width="13.375" style="2" customWidth="1"/>
    <col min="3844" max="3852" width="10.875" style="2"/>
    <col min="3853" max="3853" width="9.625" style="2" customWidth="1"/>
    <col min="3854" max="4096" width="10.875" style="2"/>
    <col min="4097" max="4099" width="13.375" style="2" customWidth="1"/>
    <col min="4100" max="4108" width="10.875" style="2"/>
    <col min="4109" max="4109" width="9.625" style="2" customWidth="1"/>
    <col min="4110" max="4352" width="10.875" style="2"/>
    <col min="4353" max="4355" width="13.375" style="2" customWidth="1"/>
    <col min="4356" max="4364" width="10.875" style="2"/>
    <col min="4365" max="4365" width="9.625" style="2" customWidth="1"/>
    <col min="4366" max="4608" width="10.875" style="2"/>
    <col min="4609" max="4611" width="13.375" style="2" customWidth="1"/>
    <col min="4612" max="4620" width="10.875" style="2"/>
    <col min="4621" max="4621" width="9.625" style="2" customWidth="1"/>
    <col min="4622" max="4864" width="10.875" style="2"/>
    <col min="4865" max="4867" width="13.375" style="2" customWidth="1"/>
    <col min="4868" max="4876" width="10.875" style="2"/>
    <col min="4877" max="4877" width="9.625" style="2" customWidth="1"/>
    <col min="4878" max="5120" width="10.875" style="2"/>
    <col min="5121" max="5123" width="13.375" style="2" customWidth="1"/>
    <col min="5124" max="5132" width="10.875" style="2"/>
    <col min="5133" max="5133" width="9.625" style="2" customWidth="1"/>
    <col min="5134" max="5376" width="10.875" style="2"/>
    <col min="5377" max="5379" width="13.375" style="2" customWidth="1"/>
    <col min="5380" max="5388" width="10.875" style="2"/>
    <col min="5389" max="5389" width="9.625" style="2" customWidth="1"/>
    <col min="5390" max="5632" width="10.875" style="2"/>
    <col min="5633" max="5635" width="13.375" style="2" customWidth="1"/>
    <col min="5636" max="5644" width="10.875" style="2"/>
    <col min="5645" max="5645" width="9.625" style="2" customWidth="1"/>
    <col min="5646" max="5888" width="10.875" style="2"/>
    <col min="5889" max="5891" width="13.375" style="2" customWidth="1"/>
    <col min="5892" max="5900" width="10.875" style="2"/>
    <col min="5901" max="5901" width="9.625" style="2" customWidth="1"/>
    <col min="5902" max="6144" width="10.875" style="2"/>
    <col min="6145" max="6147" width="13.375" style="2" customWidth="1"/>
    <col min="6148" max="6156" width="10.875" style="2"/>
    <col min="6157" max="6157" width="9.625" style="2" customWidth="1"/>
    <col min="6158" max="6400" width="10.875" style="2"/>
    <col min="6401" max="6403" width="13.375" style="2" customWidth="1"/>
    <col min="6404" max="6412" width="10.875" style="2"/>
    <col min="6413" max="6413" width="9.625" style="2" customWidth="1"/>
    <col min="6414" max="6656" width="10.875" style="2"/>
    <col min="6657" max="6659" width="13.375" style="2" customWidth="1"/>
    <col min="6660" max="6668" width="10.875" style="2"/>
    <col min="6669" max="6669" width="9.625" style="2" customWidth="1"/>
    <col min="6670" max="6912" width="10.875" style="2"/>
    <col min="6913" max="6915" width="13.375" style="2" customWidth="1"/>
    <col min="6916" max="6924" width="10.875" style="2"/>
    <col min="6925" max="6925" width="9.625" style="2" customWidth="1"/>
    <col min="6926" max="7168" width="10.875" style="2"/>
    <col min="7169" max="7171" width="13.375" style="2" customWidth="1"/>
    <col min="7172" max="7180" width="10.875" style="2"/>
    <col min="7181" max="7181" width="9.625" style="2" customWidth="1"/>
    <col min="7182" max="7424" width="10.875" style="2"/>
    <col min="7425" max="7427" width="13.375" style="2" customWidth="1"/>
    <col min="7428" max="7436" width="10.875" style="2"/>
    <col min="7437" max="7437" width="9.625" style="2" customWidth="1"/>
    <col min="7438" max="7680" width="10.875" style="2"/>
    <col min="7681" max="7683" width="13.375" style="2" customWidth="1"/>
    <col min="7684" max="7692" width="10.875" style="2"/>
    <col min="7693" max="7693" width="9.625" style="2" customWidth="1"/>
    <col min="7694" max="7936" width="10.875" style="2"/>
    <col min="7937" max="7939" width="13.375" style="2" customWidth="1"/>
    <col min="7940" max="7948" width="10.875" style="2"/>
    <col min="7949" max="7949" width="9.625" style="2" customWidth="1"/>
    <col min="7950" max="8192" width="10.875" style="2"/>
    <col min="8193" max="8195" width="13.375" style="2" customWidth="1"/>
    <col min="8196" max="8204" width="10.875" style="2"/>
    <col min="8205" max="8205" width="9.625" style="2" customWidth="1"/>
    <col min="8206" max="8448" width="10.875" style="2"/>
    <col min="8449" max="8451" width="13.375" style="2" customWidth="1"/>
    <col min="8452" max="8460" width="10.875" style="2"/>
    <col min="8461" max="8461" width="9.625" style="2" customWidth="1"/>
    <col min="8462" max="8704" width="10.875" style="2"/>
    <col min="8705" max="8707" width="13.375" style="2" customWidth="1"/>
    <col min="8708" max="8716" width="10.875" style="2"/>
    <col min="8717" max="8717" width="9.625" style="2" customWidth="1"/>
    <col min="8718" max="8960" width="10.875" style="2"/>
    <col min="8961" max="8963" width="13.375" style="2" customWidth="1"/>
    <col min="8964" max="8972" width="10.875" style="2"/>
    <col min="8973" max="8973" width="9.625" style="2" customWidth="1"/>
    <col min="8974" max="9216" width="10.875" style="2"/>
    <col min="9217" max="9219" width="13.375" style="2" customWidth="1"/>
    <col min="9220" max="9228" width="10.875" style="2"/>
    <col min="9229" max="9229" width="9.625" style="2" customWidth="1"/>
    <col min="9230" max="9472" width="10.875" style="2"/>
    <col min="9473" max="9475" width="13.375" style="2" customWidth="1"/>
    <col min="9476" max="9484" width="10.875" style="2"/>
    <col min="9485" max="9485" width="9.625" style="2" customWidth="1"/>
    <col min="9486" max="9728" width="10.875" style="2"/>
    <col min="9729" max="9731" width="13.375" style="2" customWidth="1"/>
    <col min="9732" max="9740" width="10.875" style="2"/>
    <col min="9741" max="9741" width="9.625" style="2" customWidth="1"/>
    <col min="9742" max="9984" width="10.875" style="2"/>
    <col min="9985" max="9987" width="13.375" style="2" customWidth="1"/>
    <col min="9988" max="9996" width="10.875" style="2"/>
    <col min="9997" max="9997" width="9.625" style="2" customWidth="1"/>
    <col min="9998" max="10240" width="10.875" style="2"/>
    <col min="10241" max="10243" width="13.375" style="2" customWidth="1"/>
    <col min="10244" max="10252" width="10.875" style="2"/>
    <col min="10253" max="10253" width="9.625" style="2" customWidth="1"/>
    <col min="10254" max="10496" width="10.875" style="2"/>
    <col min="10497" max="10499" width="13.375" style="2" customWidth="1"/>
    <col min="10500" max="10508" width="10.875" style="2"/>
    <col min="10509" max="10509" width="9.625" style="2" customWidth="1"/>
    <col min="10510" max="10752" width="10.875" style="2"/>
    <col min="10753" max="10755" width="13.375" style="2" customWidth="1"/>
    <col min="10756" max="10764" width="10.875" style="2"/>
    <col min="10765" max="10765" width="9.625" style="2" customWidth="1"/>
    <col min="10766" max="11008" width="10.875" style="2"/>
    <col min="11009" max="11011" width="13.375" style="2" customWidth="1"/>
    <col min="11012" max="11020" width="10.875" style="2"/>
    <col min="11021" max="11021" width="9.625" style="2" customWidth="1"/>
    <col min="11022" max="11264" width="10.875" style="2"/>
    <col min="11265" max="11267" width="13.375" style="2" customWidth="1"/>
    <col min="11268" max="11276" width="10.875" style="2"/>
    <col min="11277" max="11277" width="9.625" style="2" customWidth="1"/>
    <col min="11278" max="11520" width="10.875" style="2"/>
    <col min="11521" max="11523" width="13.375" style="2" customWidth="1"/>
    <col min="11524" max="11532" width="10.875" style="2"/>
    <col min="11533" max="11533" width="9.625" style="2" customWidth="1"/>
    <col min="11534" max="11776" width="10.875" style="2"/>
    <col min="11777" max="11779" width="13.375" style="2" customWidth="1"/>
    <col min="11780" max="11788" width="10.875" style="2"/>
    <col min="11789" max="11789" width="9.625" style="2" customWidth="1"/>
    <col min="11790" max="12032" width="10.875" style="2"/>
    <col min="12033" max="12035" width="13.375" style="2" customWidth="1"/>
    <col min="12036" max="12044" width="10.875" style="2"/>
    <col min="12045" max="12045" width="9.625" style="2" customWidth="1"/>
    <col min="12046" max="12288" width="10.875" style="2"/>
    <col min="12289" max="12291" width="13.375" style="2" customWidth="1"/>
    <col min="12292" max="12300" width="10.875" style="2"/>
    <col min="12301" max="12301" width="9.625" style="2" customWidth="1"/>
    <col min="12302" max="12544" width="10.875" style="2"/>
    <col min="12545" max="12547" width="13.375" style="2" customWidth="1"/>
    <col min="12548" max="12556" width="10.875" style="2"/>
    <col min="12557" max="12557" width="9.625" style="2" customWidth="1"/>
    <col min="12558" max="12800" width="10.875" style="2"/>
    <col min="12801" max="12803" width="13.375" style="2" customWidth="1"/>
    <col min="12804" max="12812" width="10.875" style="2"/>
    <col min="12813" max="12813" width="9.625" style="2" customWidth="1"/>
    <col min="12814" max="13056" width="10.875" style="2"/>
    <col min="13057" max="13059" width="13.375" style="2" customWidth="1"/>
    <col min="13060" max="13068" width="10.875" style="2"/>
    <col min="13069" max="13069" width="9.625" style="2" customWidth="1"/>
    <col min="13070" max="13312" width="10.875" style="2"/>
    <col min="13313" max="13315" width="13.375" style="2" customWidth="1"/>
    <col min="13316" max="13324" width="10.875" style="2"/>
    <col min="13325" max="13325" width="9.625" style="2" customWidth="1"/>
    <col min="13326" max="13568" width="10.875" style="2"/>
    <col min="13569" max="13571" width="13.375" style="2" customWidth="1"/>
    <col min="13572" max="13580" width="10.875" style="2"/>
    <col min="13581" max="13581" width="9.625" style="2" customWidth="1"/>
    <col min="13582" max="13824" width="10.875" style="2"/>
    <col min="13825" max="13827" width="13.375" style="2" customWidth="1"/>
    <col min="13828" max="13836" width="10.875" style="2"/>
    <col min="13837" max="13837" width="9.625" style="2" customWidth="1"/>
    <col min="13838" max="14080" width="10.875" style="2"/>
    <col min="14081" max="14083" width="13.375" style="2" customWidth="1"/>
    <col min="14084" max="14092" width="10.875" style="2"/>
    <col min="14093" max="14093" width="9.625" style="2" customWidth="1"/>
    <col min="14094" max="14336" width="10.875" style="2"/>
    <col min="14337" max="14339" width="13.375" style="2" customWidth="1"/>
    <col min="14340" max="14348" width="10.875" style="2"/>
    <col min="14349" max="14349" width="9.625" style="2" customWidth="1"/>
    <col min="14350" max="14592" width="10.875" style="2"/>
    <col min="14593" max="14595" width="13.375" style="2" customWidth="1"/>
    <col min="14596" max="14604" width="10.875" style="2"/>
    <col min="14605" max="14605" width="9.625" style="2" customWidth="1"/>
    <col min="14606" max="14848" width="10.875" style="2"/>
    <col min="14849" max="14851" width="13.375" style="2" customWidth="1"/>
    <col min="14852" max="14860" width="10.875" style="2"/>
    <col min="14861" max="14861" width="9.625" style="2" customWidth="1"/>
    <col min="14862" max="15104" width="10.875" style="2"/>
    <col min="15105" max="15107" width="13.375" style="2" customWidth="1"/>
    <col min="15108" max="15116" width="10.875" style="2"/>
    <col min="15117" max="15117" width="9.625" style="2" customWidth="1"/>
    <col min="15118" max="15360" width="10.875" style="2"/>
    <col min="15361" max="15363" width="13.375" style="2" customWidth="1"/>
    <col min="15364" max="15372" width="10.875" style="2"/>
    <col min="15373" max="15373" width="9.625" style="2" customWidth="1"/>
    <col min="15374" max="15616" width="10.875" style="2"/>
    <col min="15617" max="15619" width="13.375" style="2" customWidth="1"/>
    <col min="15620" max="15628" width="10.875" style="2"/>
    <col min="15629" max="15629" width="9.625" style="2" customWidth="1"/>
    <col min="15630" max="15872" width="10.875" style="2"/>
    <col min="15873" max="15875" width="13.375" style="2" customWidth="1"/>
    <col min="15876" max="15884" width="10.875" style="2"/>
    <col min="15885" max="15885" width="9.625" style="2" customWidth="1"/>
    <col min="15886" max="16128" width="10.875" style="2"/>
    <col min="16129" max="16131" width="13.375" style="2" customWidth="1"/>
    <col min="16132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D6" s="11" t="s">
        <v>263</v>
      </c>
    </row>
    <row r="7" spans="1:13" ht="18" thickBot="1" x14ac:dyDescent="0.25">
      <c r="B7" s="3"/>
      <c r="C7" s="4" t="s">
        <v>105</v>
      </c>
      <c r="D7" s="5" t="s">
        <v>104</v>
      </c>
      <c r="E7" s="3"/>
      <c r="F7" s="3"/>
      <c r="G7" s="3"/>
      <c r="H7" s="3"/>
      <c r="I7" s="3"/>
      <c r="J7" s="3"/>
      <c r="K7" s="5" t="s">
        <v>264</v>
      </c>
      <c r="L7" s="3"/>
      <c r="M7" s="3"/>
    </row>
    <row r="8" spans="1:13" x14ac:dyDescent="0.2">
      <c r="C8" s="9"/>
      <c r="D8" s="9"/>
      <c r="E8" s="9"/>
      <c r="F8" s="9"/>
      <c r="G8" s="6" t="s">
        <v>265</v>
      </c>
      <c r="H8" s="29" t="s">
        <v>266</v>
      </c>
      <c r="I8" s="39" t="s">
        <v>267</v>
      </c>
      <c r="J8" s="6" t="s">
        <v>268</v>
      </c>
      <c r="K8" s="9"/>
      <c r="L8" s="39" t="s">
        <v>269</v>
      </c>
      <c r="M8" s="39" t="s">
        <v>270</v>
      </c>
    </row>
    <row r="9" spans="1:13" x14ac:dyDescent="0.2">
      <c r="C9" s="29" t="s">
        <v>271</v>
      </c>
      <c r="D9" s="29" t="s">
        <v>122</v>
      </c>
      <c r="E9" s="6" t="s">
        <v>272</v>
      </c>
      <c r="F9" s="29" t="s">
        <v>273</v>
      </c>
      <c r="G9" s="6" t="s">
        <v>274</v>
      </c>
      <c r="H9" s="29" t="s">
        <v>275</v>
      </c>
      <c r="I9" s="6" t="s">
        <v>274</v>
      </c>
      <c r="J9" s="6" t="s">
        <v>276</v>
      </c>
      <c r="K9" s="6" t="s">
        <v>272</v>
      </c>
      <c r="L9" s="39" t="s">
        <v>277</v>
      </c>
      <c r="M9" s="6" t="s">
        <v>278</v>
      </c>
    </row>
    <row r="10" spans="1:13" x14ac:dyDescent="0.2">
      <c r="B10" s="7"/>
      <c r="C10" s="27"/>
      <c r="D10" s="27"/>
      <c r="E10" s="30" t="s">
        <v>279</v>
      </c>
      <c r="F10" s="30" t="s">
        <v>280</v>
      </c>
      <c r="G10" s="8" t="s">
        <v>281</v>
      </c>
      <c r="H10" s="30" t="s">
        <v>280</v>
      </c>
      <c r="I10" s="8" t="s">
        <v>281</v>
      </c>
      <c r="J10" s="8" t="s">
        <v>281</v>
      </c>
      <c r="K10" s="8" t="s">
        <v>282</v>
      </c>
      <c r="L10" s="8" t="s">
        <v>281</v>
      </c>
      <c r="M10" s="40" t="s">
        <v>283</v>
      </c>
    </row>
    <row r="11" spans="1:13" x14ac:dyDescent="0.2">
      <c r="C11" s="9"/>
    </row>
    <row r="12" spans="1:13" x14ac:dyDescent="0.2">
      <c r="B12" s="1" t="s">
        <v>119</v>
      </c>
      <c r="C12" s="15">
        <v>470225.70500000002</v>
      </c>
      <c r="D12" s="16">
        <v>139699.80600000001</v>
      </c>
      <c r="E12" s="16">
        <v>5616.1559999999999</v>
      </c>
      <c r="F12" s="16">
        <v>2105.1950000000002</v>
      </c>
      <c r="G12" s="16">
        <v>2131.6010000000001</v>
      </c>
      <c r="H12" s="16">
        <v>798.81500000000005</v>
      </c>
      <c r="I12" s="16">
        <v>533.93899999999996</v>
      </c>
      <c r="J12" s="16">
        <v>3070.924</v>
      </c>
      <c r="K12" s="16">
        <v>124422.933</v>
      </c>
      <c r="L12" s="16">
        <v>248.46100000000001</v>
      </c>
      <c r="M12" s="16">
        <v>4946.7299999999996</v>
      </c>
    </row>
    <row r="13" spans="1:13" x14ac:dyDescent="0.2">
      <c r="B13" s="11" t="s">
        <v>284</v>
      </c>
      <c r="C13" s="12">
        <f>SUM(D13:M13,C86:L86)</f>
        <v>494473.46600000001</v>
      </c>
      <c r="D13" s="10">
        <f t="shared" ref="D13:M13" si="0">SUM(D15:D70)</f>
        <v>134871.63799999998</v>
      </c>
      <c r="E13" s="10">
        <f t="shared" si="0"/>
        <v>3818.6480000000006</v>
      </c>
      <c r="F13" s="10">
        <f t="shared" si="0"/>
        <v>1561.6160000000002</v>
      </c>
      <c r="G13" s="10">
        <f t="shared" si="0"/>
        <v>9406.4279999999999</v>
      </c>
      <c r="H13" s="10">
        <f t="shared" si="0"/>
        <v>751.00800000000004</v>
      </c>
      <c r="I13" s="10">
        <f t="shared" si="0"/>
        <v>493.76400000000001</v>
      </c>
      <c r="J13" s="10">
        <f t="shared" si="0"/>
        <v>2326.1119999999996</v>
      </c>
      <c r="K13" s="10">
        <f t="shared" si="0"/>
        <v>130167.15100000001</v>
      </c>
      <c r="L13" s="10">
        <f t="shared" si="0"/>
        <v>249.327</v>
      </c>
      <c r="M13" s="10">
        <f t="shared" si="0"/>
        <v>5387.8069999999989</v>
      </c>
    </row>
    <row r="14" spans="1:13" x14ac:dyDescent="0.2"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">
      <c r="B15" s="1" t="s">
        <v>285</v>
      </c>
      <c r="C15" s="13">
        <f t="shared" ref="C15:C21" si="1">SUM(D15:M15,C88:L88)</f>
        <v>136116.12899999999</v>
      </c>
      <c r="D15" s="16">
        <v>64837.277999999998</v>
      </c>
      <c r="E15" s="16">
        <v>898.04600000000005</v>
      </c>
      <c r="F15" s="16">
        <v>673.91600000000005</v>
      </c>
      <c r="G15" s="16">
        <v>3678.8</v>
      </c>
      <c r="H15" s="16">
        <v>80.480999999999995</v>
      </c>
      <c r="I15" s="16">
        <v>107.374</v>
      </c>
      <c r="J15" s="16">
        <v>523.98800000000006</v>
      </c>
      <c r="K15" s="16">
        <v>10363.067999999999</v>
      </c>
      <c r="L15" s="16">
        <v>103.976</v>
      </c>
      <c r="M15" s="16">
        <v>1593.442</v>
      </c>
    </row>
    <row r="16" spans="1:13" x14ac:dyDescent="0.2">
      <c r="B16" s="1" t="s">
        <v>286</v>
      </c>
      <c r="C16" s="13">
        <f t="shared" si="1"/>
        <v>18230.914000000001</v>
      </c>
      <c r="D16" s="16">
        <v>6712.73</v>
      </c>
      <c r="E16" s="16">
        <v>123.63500000000001</v>
      </c>
      <c r="F16" s="16">
        <v>71.225999999999999</v>
      </c>
      <c r="G16" s="16">
        <v>427.334</v>
      </c>
      <c r="H16" s="16">
        <v>19.105</v>
      </c>
      <c r="I16" s="16">
        <v>1.9510000000000001</v>
      </c>
      <c r="J16" s="16">
        <v>76.046000000000006</v>
      </c>
      <c r="K16" s="16">
        <v>3275.6030000000001</v>
      </c>
      <c r="L16" s="16">
        <v>10.031000000000001</v>
      </c>
      <c r="M16" s="16">
        <v>127.35599999999999</v>
      </c>
    </row>
    <row r="17" spans="2:13" x14ac:dyDescent="0.2">
      <c r="B17" s="1" t="s">
        <v>287</v>
      </c>
      <c r="C17" s="13">
        <f t="shared" si="1"/>
        <v>21898.87</v>
      </c>
      <c r="D17" s="16">
        <v>6300.183</v>
      </c>
      <c r="E17" s="16">
        <v>188.28399999999999</v>
      </c>
      <c r="F17" s="16">
        <v>86.98</v>
      </c>
      <c r="G17" s="16">
        <v>380.488</v>
      </c>
      <c r="H17" s="16">
        <v>55.658999999999999</v>
      </c>
      <c r="I17" s="16">
        <v>3.5110000000000001</v>
      </c>
      <c r="J17" s="16">
        <v>122.26600000000001</v>
      </c>
      <c r="K17" s="16">
        <v>4925.4009999999998</v>
      </c>
      <c r="L17" s="16">
        <v>9.2899999999999991</v>
      </c>
      <c r="M17" s="16">
        <v>32.853000000000002</v>
      </c>
    </row>
    <row r="18" spans="2:13" x14ac:dyDescent="0.2">
      <c r="B18" s="1" t="s">
        <v>288</v>
      </c>
      <c r="C18" s="13">
        <f t="shared" si="1"/>
        <v>12461.683999999999</v>
      </c>
      <c r="D18" s="16">
        <v>3516.0720000000001</v>
      </c>
      <c r="E18" s="16">
        <v>125.61199999999999</v>
      </c>
      <c r="F18" s="16">
        <v>43.932000000000002</v>
      </c>
      <c r="G18" s="16">
        <v>297.61599999999999</v>
      </c>
      <c r="H18" s="24" t="s">
        <v>22</v>
      </c>
      <c r="I18" s="16">
        <v>7.383</v>
      </c>
      <c r="J18" s="16">
        <v>60.531999999999996</v>
      </c>
      <c r="K18" s="16">
        <v>3979.598</v>
      </c>
      <c r="L18" s="16">
        <v>6.2450000000000001</v>
      </c>
      <c r="M18" s="16">
        <v>156.142</v>
      </c>
    </row>
    <row r="19" spans="2:13" x14ac:dyDescent="0.2">
      <c r="B19" s="1" t="s">
        <v>289</v>
      </c>
      <c r="C19" s="13">
        <f t="shared" si="1"/>
        <v>16559.585999999999</v>
      </c>
      <c r="D19" s="16">
        <v>3861.471</v>
      </c>
      <c r="E19" s="16">
        <v>104.062</v>
      </c>
      <c r="F19" s="16">
        <v>34.81</v>
      </c>
      <c r="G19" s="16">
        <v>287.47899999999998</v>
      </c>
      <c r="H19" s="24" t="s">
        <v>22</v>
      </c>
      <c r="I19" s="16">
        <v>2.286</v>
      </c>
      <c r="J19" s="16">
        <v>67.793999999999997</v>
      </c>
      <c r="K19" s="16">
        <v>3963.2939999999999</v>
      </c>
      <c r="L19" s="16">
        <v>8.7360000000000007</v>
      </c>
      <c r="M19" s="16">
        <v>168.024</v>
      </c>
    </row>
    <row r="20" spans="2:13" x14ac:dyDescent="0.2">
      <c r="B20" s="1" t="s">
        <v>290</v>
      </c>
      <c r="C20" s="13">
        <f t="shared" si="1"/>
        <v>31620.582999999999</v>
      </c>
      <c r="D20" s="16">
        <v>7472.15</v>
      </c>
      <c r="E20" s="16">
        <v>231.94399999999999</v>
      </c>
      <c r="F20" s="16">
        <v>101.767</v>
      </c>
      <c r="G20" s="16">
        <v>649.95299999999997</v>
      </c>
      <c r="H20" s="16">
        <v>8.452</v>
      </c>
      <c r="I20" s="16">
        <v>14.677</v>
      </c>
      <c r="J20" s="16">
        <v>149.56700000000001</v>
      </c>
      <c r="K20" s="16">
        <v>7249.3329999999996</v>
      </c>
      <c r="L20" s="16">
        <v>19.818999999999999</v>
      </c>
      <c r="M20" s="16">
        <v>615.69299999999998</v>
      </c>
    </row>
    <row r="21" spans="2:13" x14ac:dyDescent="0.2">
      <c r="B21" s="1" t="s">
        <v>291</v>
      </c>
      <c r="C21" s="13">
        <f t="shared" si="1"/>
        <v>14326.196999999998</v>
      </c>
      <c r="D21" s="16">
        <v>3241.4580000000001</v>
      </c>
      <c r="E21" s="16">
        <v>88.381</v>
      </c>
      <c r="F21" s="16">
        <v>45</v>
      </c>
      <c r="G21" s="16">
        <v>339.57299999999998</v>
      </c>
      <c r="H21" s="24" t="s">
        <v>22</v>
      </c>
      <c r="I21" s="16">
        <v>7.5110000000000001</v>
      </c>
      <c r="J21" s="16">
        <v>54.103000000000002</v>
      </c>
      <c r="K21" s="16">
        <v>4381.424</v>
      </c>
      <c r="L21" s="16">
        <v>8.2690000000000001</v>
      </c>
      <c r="M21" s="16">
        <v>240.566</v>
      </c>
    </row>
    <row r="22" spans="2:13" x14ac:dyDescent="0.2">
      <c r="C22" s="9"/>
    </row>
    <row r="23" spans="2:13" x14ac:dyDescent="0.2">
      <c r="B23" s="1" t="s">
        <v>292</v>
      </c>
      <c r="C23" s="13">
        <f t="shared" ref="C23:C31" si="2">SUM(D23:M23,C96:L96)</f>
        <v>5891.9539999999997</v>
      </c>
      <c r="D23" s="16">
        <v>1650.5709999999999</v>
      </c>
      <c r="E23" s="16">
        <v>126.97499999999999</v>
      </c>
      <c r="F23" s="16">
        <v>20.619</v>
      </c>
      <c r="G23" s="16">
        <v>117.077</v>
      </c>
      <c r="H23" s="24" t="s">
        <v>22</v>
      </c>
      <c r="I23" s="16">
        <v>0.85799999999999998</v>
      </c>
      <c r="J23" s="16">
        <v>29.189</v>
      </c>
      <c r="K23" s="16">
        <v>2408.181</v>
      </c>
      <c r="L23" s="16">
        <v>2.169</v>
      </c>
      <c r="M23" s="16">
        <v>61.136000000000003</v>
      </c>
    </row>
    <row r="24" spans="2:13" x14ac:dyDescent="0.2">
      <c r="B24" s="1" t="s">
        <v>293</v>
      </c>
      <c r="C24" s="13">
        <f t="shared" si="2"/>
        <v>5100.259</v>
      </c>
      <c r="D24" s="16">
        <v>672.851</v>
      </c>
      <c r="E24" s="16">
        <v>42.555</v>
      </c>
      <c r="F24" s="16">
        <v>10.847</v>
      </c>
      <c r="G24" s="16">
        <v>73.42</v>
      </c>
      <c r="H24" s="16">
        <v>25.059000000000001</v>
      </c>
      <c r="I24" s="16">
        <v>0.16200000000000001</v>
      </c>
      <c r="J24" s="16">
        <v>27.364000000000001</v>
      </c>
      <c r="K24" s="16">
        <v>2090.835</v>
      </c>
      <c r="L24" s="16">
        <v>1.415</v>
      </c>
      <c r="M24" s="16">
        <v>23.448</v>
      </c>
    </row>
    <row r="25" spans="2:13" x14ac:dyDescent="0.2">
      <c r="B25" s="1" t="s">
        <v>294</v>
      </c>
      <c r="C25" s="13">
        <f t="shared" si="2"/>
        <v>4834.3249999999998</v>
      </c>
      <c r="D25" s="16">
        <v>314.08999999999997</v>
      </c>
      <c r="E25" s="16">
        <v>42.478000000000002</v>
      </c>
      <c r="F25" s="16">
        <v>4.3849999999999998</v>
      </c>
      <c r="G25" s="16">
        <v>33.805999999999997</v>
      </c>
      <c r="H25" s="16">
        <v>47.274999999999999</v>
      </c>
      <c r="I25" s="16">
        <v>0.14599999999999999</v>
      </c>
      <c r="J25" s="16">
        <v>27.292000000000002</v>
      </c>
      <c r="K25" s="16">
        <v>2111.3029999999999</v>
      </c>
      <c r="L25" s="16">
        <v>0.73099999999999998</v>
      </c>
      <c r="M25" s="16">
        <v>32.799999999999997</v>
      </c>
    </row>
    <row r="26" spans="2:13" x14ac:dyDescent="0.2">
      <c r="B26" s="1" t="s">
        <v>295</v>
      </c>
      <c r="C26" s="13">
        <f t="shared" si="2"/>
        <v>6438.4539999999988</v>
      </c>
      <c r="D26" s="16">
        <v>1789.586</v>
      </c>
      <c r="E26" s="16">
        <v>68.736999999999995</v>
      </c>
      <c r="F26" s="16">
        <v>19.492000000000001</v>
      </c>
      <c r="G26" s="16">
        <v>114.926</v>
      </c>
      <c r="H26" s="16">
        <v>3.6819999999999999</v>
      </c>
      <c r="I26" s="24" t="s">
        <v>22</v>
      </c>
      <c r="J26" s="16">
        <v>44.292000000000002</v>
      </c>
      <c r="K26" s="16">
        <v>1862.0260000000001</v>
      </c>
      <c r="L26" s="16">
        <v>3.452</v>
      </c>
      <c r="M26" s="16">
        <v>47.85</v>
      </c>
    </row>
    <row r="27" spans="2:13" x14ac:dyDescent="0.2">
      <c r="B27" s="1" t="s">
        <v>296</v>
      </c>
      <c r="C27" s="13">
        <f t="shared" si="2"/>
        <v>7044.3399999999983</v>
      </c>
      <c r="D27" s="16">
        <v>1501.636</v>
      </c>
      <c r="E27" s="16">
        <v>75.793999999999997</v>
      </c>
      <c r="F27" s="16">
        <v>19.952000000000002</v>
      </c>
      <c r="G27" s="16">
        <v>126.36799999999999</v>
      </c>
      <c r="H27" s="16">
        <v>0.63600000000000001</v>
      </c>
      <c r="I27" s="16">
        <v>0.104</v>
      </c>
      <c r="J27" s="16">
        <v>48.691000000000003</v>
      </c>
      <c r="K27" s="16">
        <v>2628.5059999999999</v>
      </c>
      <c r="L27" s="16">
        <v>1.996</v>
      </c>
      <c r="M27" s="16">
        <v>112.239</v>
      </c>
    </row>
    <row r="28" spans="2:13" x14ac:dyDescent="0.2">
      <c r="B28" s="1" t="s">
        <v>297</v>
      </c>
      <c r="C28" s="13">
        <f t="shared" si="2"/>
        <v>5323.5250000000005</v>
      </c>
      <c r="D28" s="16">
        <v>691.04499999999996</v>
      </c>
      <c r="E28" s="16">
        <v>38.911999999999999</v>
      </c>
      <c r="F28" s="16">
        <v>9.7379999999999995</v>
      </c>
      <c r="G28" s="16">
        <v>66.201999999999998</v>
      </c>
      <c r="H28" s="24" t="s">
        <v>22</v>
      </c>
      <c r="I28" s="24" t="s">
        <v>22</v>
      </c>
      <c r="J28" s="16">
        <v>24.975000000000001</v>
      </c>
      <c r="K28" s="16">
        <v>2032.818</v>
      </c>
      <c r="L28" s="16">
        <v>1.163</v>
      </c>
      <c r="M28" s="16">
        <v>114.19499999999999</v>
      </c>
    </row>
    <row r="29" spans="2:13" x14ac:dyDescent="0.2">
      <c r="B29" s="1" t="s">
        <v>298</v>
      </c>
      <c r="C29" s="13">
        <f t="shared" si="2"/>
        <v>4039.076</v>
      </c>
      <c r="D29" s="16">
        <v>908.51700000000005</v>
      </c>
      <c r="E29" s="16">
        <v>49.082999999999998</v>
      </c>
      <c r="F29" s="16">
        <v>10.226000000000001</v>
      </c>
      <c r="G29" s="16">
        <v>64.847999999999999</v>
      </c>
      <c r="H29" s="16">
        <v>59.813000000000002</v>
      </c>
      <c r="I29" s="24" t="s">
        <v>22</v>
      </c>
      <c r="J29" s="16">
        <v>31.545000000000002</v>
      </c>
      <c r="K29" s="16">
        <v>1690.8520000000001</v>
      </c>
      <c r="L29" s="16">
        <v>0.92400000000000004</v>
      </c>
      <c r="M29" s="16">
        <v>80.438999999999993</v>
      </c>
    </row>
    <row r="30" spans="2:13" x14ac:dyDescent="0.2">
      <c r="B30" s="1" t="s">
        <v>299</v>
      </c>
      <c r="C30" s="13">
        <f t="shared" si="2"/>
        <v>7316.7579999999998</v>
      </c>
      <c r="D30" s="16">
        <v>1719.364</v>
      </c>
      <c r="E30" s="16">
        <v>62.593000000000004</v>
      </c>
      <c r="F30" s="16">
        <v>27.56</v>
      </c>
      <c r="G30" s="16">
        <v>134.96799999999999</v>
      </c>
      <c r="H30" s="16">
        <v>51.819000000000003</v>
      </c>
      <c r="I30" s="16">
        <v>0.28899999999999998</v>
      </c>
      <c r="J30" s="16">
        <v>40.441000000000003</v>
      </c>
      <c r="K30" s="16">
        <v>2322.826</v>
      </c>
      <c r="L30" s="16">
        <v>2.944</v>
      </c>
      <c r="M30" s="16">
        <v>122.77200000000001</v>
      </c>
    </row>
    <row r="31" spans="2:13" x14ac:dyDescent="0.2">
      <c r="B31" s="1" t="s">
        <v>300</v>
      </c>
      <c r="C31" s="13">
        <f t="shared" si="2"/>
        <v>11674.171999999999</v>
      </c>
      <c r="D31" s="16">
        <v>4237.1930000000002</v>
      </c>
      <c r="E31" s="16">
        <v>100.443</v>
      </c>
      <c r="F31" s="16">
        <v>62.923000000000002</v>
      </c>
      <c r="G31" s="16">
        <v>293.82900000000001</v>
      </c>
      <c r="H31" s="16">
        <v>21.965</v>
      </c>
      <c r="I31" s="16">
        <v>3.2290000000000001</v>
      </c>
      <c r="J31" s="16">
        <v>65.009</v>
      </c>
      <c r="K31" s="16">
        <v>2779.491</v>
      </c>
      <c r="L31" s="16">
        <v>7.3360000000000003</v>
      </c>
      <c r="M31" s="16">
        <v>270.42200000000003</v>
      </c>
    </row>
    <row r="32" spans="2:13" x14ac:dyDescent="0.2">
      <c r="C32" s="9"/>
    </row>
    <row r="33" spans="2:13" x14ac:dyDescent="0.2">
      <c r="B33" s="1" t="s">
        <v>301</v>
      </c>
      <c r="C33" s="13">
        <f>SUM(D33:M33,C106:L106)</f>
        <v>12437.021000000001</v>
      </c>
      <c r="D33" s="16">
        <v>2025.1220000000001</v>
      </c>
      <c r="E33" s="16">
        <v>98.328999999999994</v>
      </c>
      <c r="F33" s="16">
        <v>25.135000000000002</v>
      </c>
      <c r="G33" s="16">
        <v>167.37700000000001</v>
      </c>
      <c r="H33" s="16">
        <v>15.654999999999999</v>
      </c>
      <c r="I33" s="24" t="s">
        <v>22</v>
      </c>
      <c r="J33" s="16">
        <v>63.048999999999999</v>
      </c>
      <c r="K33" s="16">
        <v>3525.2449999999999</v>
      </c>
      <c r="L33" s="16">
        <v>6.4550000000000001</v>
      </c>
      <c r="M33" s="16">
        <v>193.95</v>
      </c>
    </row>
    <row r="34" spans="2:13" x14ac:dyDescent="0.2">
      <c r="B34" s="1" t="s">
        <v>302</v>
      </c>
      <c r="C34" s="13">
        <f>SUM(D34:M34,C107:L107)</f>
        <v>6803.4500000000007</v>
      </c>
      <c r="D34" s="16">
        <v>1414.991</v>
      </c>
      <c r="E34" s="16">
        <v>47.228000000000002</v>
      </c>
      <c r="F34" s="16">
        <v>20.280999999999999</v>
      </c>
      <c r="G34" s="16">
        <v>134.63399999999999</v>
      </c>
      <c r="H34" s="16">
        <v>0</v>
      </c>
      <c r="I34" s="24" t="s">
        <v>22</v>
      </c>
      <c r="J34" s="16">
        <v>30.542999999999999</v>
      </c>
      <c r="K34" s="16">
        <v>2342.0129999999999</v>
      </c>
      <c r="L34" s="16">
        <v>3.5249999999999999</v>
      </c>
      <c r="M34" s="16">
        <v>51.856000000000002</v>
      </c>
    </row>
    <row r="35" spans="2:13" x14ac:dyDescent="0.2">
      <c r="B35" s="1" t="s">
        <v>303</v>
      </c>
      <c r="C35" s="13">
        <f>SUM(D35:M35,C108:L108)</f>
        <v>4145.7230000000009</v>
      </c>
      <c r="D35" s="16">
        <v>510.80099999999999</v>
      </c>
      <c r="E35" s="16">
        <v>26.422000000000001</v>
      </c>
      <c r="F35" s="16">
        <v>9.3710000000000004</v>
      </c>
      <c r="G35" s="16">
        <v>44.466999999999999</v>
      </c>
      <c r="H35" s="16">
        <v>0</v>
      </c>
      <c r="I35" s="24" t="s">
        <v>22</v>
      </c>
      <c r="J35" s="16">
        <v>16.896000000000001</v>
      </c>
      <c r="K35" s="16">
        <v>1858.2760000000001</v>
      </c>
      <c r="L35" s="16">
        <v>0.86</v>
      </c>
      <c r="M35" s="16">
        <v>47.140999999999998</v>
      </c>
    </row>
    <row r="36" spans="2:13" x14ac:dyDescent="0.2">
      <c r="B36" s="1" t="s">
        <v>304</v>
      </c>
      <c r="C36" s="13">
        <f>SUM(D36:M36,C109:L109)</f>
        <v>4469.7949999999992</v>
      </c>
      <c r="D36" s="16">
        <v>455.024</v>
      </c>
      <c r="E36" s="16">
        <v>49.875999999999998</v>
      </c>
      <c r="F36" s="16">
        <v>7.67</v>
      </c>
      <c r="G36" s="16">
        <v>59.872999999999998</v>
      </c>
      <c r="H36" s="16">
        <v>6.3659999999999997</v>
      </c>
      <c r="I36" s="16">
        <v>1.3420000000000001</v>
      </c>
      <c r="J36" s="16">
        <v>32.177999999999997</v>
      </c>
      <c r="K36" s="16">
        <v>2273.5129999999999</v>
      </c>
      <c r="L36" s="16">
        <v>1.353</v>
      </c>
      <c r="M36" s="16">
        <v>58.418999999999997</v>
      </c>
    </row>
    <row r="37" spans="2:13" x14ac:dyDescent="0.2">
      <c r="B37" s="1" t="s">
        <v>305</v>
      </c>
      <c r="C37" s="13">
        <f>SUM(D37:M37,C110:L110)</f>
        <v>1719.4560000000001</v>
      </c>
      <c r="D37" s="16">
        <v>37.238</v>
      </c>
      <c r="E37" s="16">
        <v>15.984</v>
      </c>
      <c r="F37" s="16">
        <v>0.70499999999999996</v>
      </c>
      <c r="G37" s="16">
        <v>5.8559999999999999</v>
      </c>
      <c r="H37" s="24" t="s">
        <v>22</v>
      </c>
      <c r="I37" s="24" t="s">
        <v>22</v>
      </c>
      <c r="J37" s="16">
        <v>10.417999999999999</v>
      </c>
      <c r="K37" s="16">
        <v>923.57799999999997</v>
      </c>
      <c r="L37" s="16">
        <v>0.59299999999999997</v>
      </c>
      <c r="M37" s="16">
        <v>2.9609999999999999</v>
      </c>
    </row>
    <row r="38" spans="2:13" x14ac:dyDescent="0.2">
      <c r="C38" s="9"/>
    </row>
    <row r="39" spans="2:13" x14ac:dyDescent="0.2">
      <c r="B39" s="1" t="s">
        <v>306</v>
      </c>
      <c r="C39" s="13">
        <f>SUM(D39:M39,C112:L112)</f>
        <v>6961.098</v>
      </c>
      <c r="D39" s="16">
        <v>1253.568</v>
      </c>
      <c r="E39" s="16">
        <v>47.268999999999998</v>
      </c>
      <c r="F39" s="16">
        <v>16.547999999999998</v>
      </c>
      <c r="G39" s="16">
        <v>137.376</v>
      </c>
      <c r="H39" s="24" t="s">
        <v>22</v>
      </c>
      <c r="I39" s="16">
        <v>0.96599999999999997</v>
      </c>
      <c r="J39" s="16">
        <v>30.684999999999999</v>
      </c>
      <c r="K39" s="16">
        <v>2809.7080000000001</v>
      </c>
      <c r="L39" s="16">
        <v>3.42</v>
      </c>
      <c r="M39" s="16">
        <v>102.163</v>
      </c>
    </row>
    <row r="40" spans="2:13" x14ac:dyDescent="0.2">
      <c r="B40" s="1" t="s">
        <v>307</v>
      </c>
      <c r="C40" s="13">
        <f>SUM(D40:M40,C113:L113)</f>
        <v>5584.4309999999996</v>
      </c>
      <c r="D40" s="16">
        <v>656.26300000000003</v>
      </c>
      <c r="E40" s="16">
        <v>39.359000000000002</v>
      </c>
      <c r="F40" s="16">
        <v>7.45</v>
      </c>
      <c r="G40" s="16">
        <v>67.641999999999996</v>
      </c>
      <c r="H40" s="24" t="s">
        <v>22</v>
      </c>
      <c r="I40" s="16">
        <v>0.20300000000000001</v>
      </c>
      <c r="J40" s="16">
        <v>25.515999999999998</v>
      </c>
      <c r="K40" s="16">
        <v>2388.5059999999999</v>
      </c>
      <c r="L40" s="16">
        <v>1.77</v>
      </c>
      <c r="M40" s="16">
        <v>65.655000000000001</v>
      </c>
    </row>
    <row r="41" spans="2:13" x14ac:dyDescent="0.2">
      <c r="B41" s="1" t="s">
        <v>308</v>
      </c>
      <c r="C41" s="13">
        <f>SUM(D41:M41,C114:L114)</f>
        <v>6596.3300000000008</v>
      </c>
      <c r="D41" s="16">
        <v>1318.59</v>
      </c>
      <c r="E41" s="16">
        <v>61.875999999999998</v>
      </c>
      <c r="F41" s="16">
        <v>16.68</v>
      </c>
      <c r="G41" s="16">
        <v>127.836</v>
      </c>
      <c r="H41" s="24" t="s">
        <v>22</v>
      </c>
      <c r="I41" s="16">
        <v>0.23499999999999999</v>
      </c>
      <c r="J41" s="16">
        <v>40.088000000000001</v>
      </c>
      <c r="K41" s="16">
        <v>2421.9679999999998</v>
      </c>
      <c r="L41" s="16">
        <v>3.4380000000000002</v>
      </c>
      <c r="M41" s="16">
        <v>13.175000000000001</v>
      </c>
    </row>
    <row r="42" spans="2:13" x14ac:dyDescent="0.2">
      <c r="B42" s="1" t="s">
        <v>309</v>
      </c>
      <c r="C42" s="13">
        <f>SUM(D42:M42,C115:L115)</f>
        <v>6989.5030000000006</v>
      </c>
      <c r="D42" s="16">
        <v>668.07799999999997</v>
      </c>
      <c r="E42" s="16">
        <v>65.805000000000007</v>
      </c>
      <c r="F42" s="16">
        <v>9.6920000000000002</v>
      </c>
      <c r="G42" s="16">
        <v>64.938999999999993</v>
      </c>
      <c r="H42" s="16">
        <v>88.816999999999993</v>
      </c>
      <c r="I42" s="24" t="s">
        <v>22</v>
      </c>
      <c r="J42" s="16">
        <v>42.454000000000001</v>
      </c>
      <c r="K42" s="16">
        <v>2893.451</v>
      </c>
      <c r="L42" s="16">
        <v>1.44</v>
      </c>
      <c r="M42" s="16">
        <v>39.954000000000001</v>
      </c>
    </row>
    <row r="43" spans="2:13" x14ac:dyDescent="0.2">
      <c r="B43" s="1" t="s">
        <v>310</v>
      </c>
      <c r="C43" s="13">
        <f>SUM(D43:M43,C116:L116)</f>
        <v>7237.847999999999</v>
      </c>
      <c r="D43" s="16">
        <v>348.13</v>
      </c>
      <c r="E43" s="16">
        <v>52.052</v>
      </c>
      <c r="F43" s="16">
        <v>4.9020000000000001</v>
      </c>
      <c r="G43" s="16">
        <v>42.973999999999997</v>
      </c>
      <c r="H43" s="24" t="s">
        <v>22</v>
      </c>
      <c r="I43" s="24" t="s">
        <v>22</v>
      </c>
      <c r="J43" s="16">
        <v>33.655999999999999</v>
      </c>
      <c r="K43" s="16">
        <v>2903.326</v>
      </c>
      <c r="L43" s="16">
        <v>1.6379999999999999</v>
      </c>
      <c r="M43" s="16">
        <v>29.326000000000001</v>
      </c>
    </row>
    <row r="44" spans="2:13" x14ac:dyDescent="0.2">
      <c r="C44" s="9"/>
    </row>
    <row r="45" spans="2:13" x14ac:dyDescent="0.2">
      <c r="B45" s="1" t="s">
        <v>311</v>
      </c>
      <c r="C45" s="13">
        <f t="shared" ref="C45:C54" si="3">SUM(D45:M45,C118:L118)</f>
        <v>4341.7049999999999</v>
      </c>
      <c r="D45" s="16">
        <v>673.65800000000002</v>
      </c>
      <c r="E45" s="16">
        <v>25.343</v>
      </c>
      <c r="F45" s="16">
        <v>10.952999999999999</v>
      </c>
      <c r="G45" s="16">
        <v>64.994</v>
      </c>
      <c r="H45" s="24" t="s">
        <v>22</v>
      </c>
      <c r="I45" s="24" t="s">
        <v>22</v>
      </c>
      <c r="J45" s="16">
        <v>16.308</v>
      </c>
      <c r="K45" s="16">
        <v>1602.9939999999999</v>
      </c>
      <c r="L45" s="16">
        <v>0.93500000000000005</v>
      </c>
      <c r="M45" s="16">
        <v>27.068000000000001</v>
      </c>
    </row>
    <row r="46" spans="2:13" x14ac:dyDescent="0.2">
      <c r="B46" s="1" t="s">
        <v>312</v>
      </c>
      <c r="C46" s="13">
        <f t="shared" si="3"/>
        <v>4653.0770000000002</v>
      </c>
      <c r="D46" s="16">
        <v>565.70899999999995</v>
      </c>
      <c r="E46" s="16">
        <v>41.665999999999997</v>
      </c>
      <c r="F46" s="16">
        <v>8.4860000000000007</v>
      </c>
      <c r="G46" s="16">
        <v>50.755000000000003</v>
      </c>
      <c r="H46" s="24" t="s">
        <v>22</v>
      </c>
      <c r="I46" s="16">
        <v>0.78600000000000003</v>
      </c>
      <c r="J46" s="16">
        <v>26.603000000000002</v>
      </c>
      <c r="K46" s="16">
        <v>1883.932</v>
      </c>
      <c r="L46" s="16">
        <v>1.304</v>
      </c>
      <c r="M46" s="16">
        <v>38.299999999999997</v>
      </c>
    </row>
    <row r="47" spans="2:13" x14ac:dyDescent="0.2">
      <c r="B47" s="1" t="s">
        <v>313</v>
      </c>
      <c r="C47" s="13">
        <f t="shared" si="3"/>
        <v>4935.4809999999989</v>
      </c>
      <c r="D47" s="16">
        <v>703.31899999999996</v>
      </c>
      <c r="E47" s="16">
        <v>30.588000000000001</v>
      </c>
      <c r="F47" s="16">
        <v>8.0329999999999995</v>
      </c>
      <c r="G47" s="16">
        <v>65.355000000000004</v>
      </c>
      <c r="H47" s="24" t="s">
        <v>22</v>
      </c>
      <c r="I47" s="16">
        <v>0.308</v>
      </c>
      <c r="J47" s="16">
        <v>19.564</v>
      </c>
      <c r="K47" s="16">
        <v>1848.2339999999999</v>
      </c>
      <c r="L47" s="16">
        <v>0.97099999999999997</v>
      </c>
      <c r="M47" s="16">
        <v>31.844999999999999</v>
      </c>
    </row>
    <row r="48" spans="2:13" x14ac:dyDescent="0.2">
      <c r="B48" s="1" t="s">
        <v>314</v>
      </c>
      <c r="C48" s="13">
        <f t="shared" si="3"/>
        <v>4993.13</v>
      </c>
      <c r="D48" s="16">
        <v>545.74699999999996</v>
      </c>
      <c r="E48" s="16">
        <v>46.174999999999997</v>
      </c>
      <c r="F48" s="16">
        <v>7.7089999999999996</v>
      </c>
      <c r="G48" s="16">
        <v>50.914999999999999</v>
      </c>
      <c r="H48" s="24" t="s">
        <v>22</v>
      </c>
      <c r="I48" s="16">
        <v>0.13700000000000001</v>
      </c>
      <c r="J48" s="16">
        <v>29.625</v>
      </c>
      <c r="K48" s="16">
        <v>2009.999</v>
      </c>
      <c r="L48" s="16">
        <v>1.05</v>
      </c>
      <c r="M48" s="16">
        <v>41.384999999999998</v>
      </c>
    </row>
    <row r="49" spans="2:13" x14ac:dyDescent="0.2">
      <c r="B49" s="1" t="s">
        <v>315</v>
      </c>
      <c r="C49" s="13">
        <f t="shared" si="3"/>
        <v>3349.6719999999996</v>
      </c>
      <c r="D49" s="16">
        <v>301.12</v>
      </c>
      <c r="E49" s="16">
        <v>24.422999999999998</v>
      </c>
      <c r="F49" s="16">
        <v>2.629</v>
      </c>
      <c r="G49" s="16">
        <v>20.946000000000002</v>
      </c>
      <c r="H49" s="16">
        <v>35.091999999999999</v>
      </c>
      <c r="I49" s="24" t="s">
        <v>22</v>
      </c>
      <c r="J49" s="16">
        <v>15.81</v>
      </c>
      <c r="K49" s="16">
        <v>1445.9929999999999</v>
      </c>
      <c r="L49" s="16">
        <v>0.875</v>
      </c>
      <c r="M49" s="16">
        <v>30.666</v>
      </c>
    </row>
    <row r="50" spans="2:13" x14ac:dyDescent="0.2">
      <c r="B50" s="1" t="s">
        <v>316</v>
      </c>
      <c r="C50" s="13">
        <f t="shared" si="3"/>
        <v>4516.4229999999998</v>
      </c>
      <c r="D50" s="16">
        <v>202.494</v>
      </c>
      <c r="E50" s="16">
        <v>35.762</v>
      </c>
      <c r="F50" s="16">
        <v>2.0289999999999999</v>
      </c>
      <c r="G50" s="16">
        <v>19.347999999999999</v>
      </c>
      <c r="H50" s="24" t="s">
        <v>22</v>
      </c>
      <c r="I50" s="24" t="s">
        <v>22</v>
      </c>
      <c r="J50" s="16">
        <v>23.219000000000001</v>
      </c>
      <c r="K50" s="16">
        <v>1882.2650000000001</v>
      </c>
      <c r="L50" s="16">
        <v>1.44</v>
      </c>
      <c r="M50" s="16">
        <v>53.834000000000003</v>
      </c>
    </row>
    <row r="51" spans="2:13" x14ac:dyDescent="0.2">
      <c r="B51" s="1" t="s">
        <v>317</v>
      </c>
      <c r="C51" s="13">
        <f t="shared" si="3"/>
        <v>5900.4110000000001</v>
      </c>
      <c r="D51" s="16">
        <v>373.43</v>
      </c>
      <c r="E51" s="16">
        <v>53.09</v>
      </c>
      <c r="F51" s="16">
        <v>4.077</v>
      </c>
      <c r="G51" s="16">
        <v>39.558</v>
      </c>
      <c r="H51" s="24" t="s">
        <v>22</v>
      </c>
      <c r="I51" s="16">
        <v>6.1459999999999999</v>
      </c>
      <c r="J51" s="16">
        <v>33.921999999999997</v>
      </c>
      <c r="K51" s="16">
        <v>2655.4670000000001</v>
      </c>
      <c r="L51" s="16">
        <v>1.464</v>
      </c>
      <c r="M51" s="16">
        <v>42.417000000000002</v>
      </c>
    </row>
    <row r="52" spans="2:13" x14ac:dyDescent="0.2">
      <c r="B52" s="1" t="s">
        <v>318</v>
      </c>
      <c r="C52" s="13">
        <f t="shared" si="3"/>
        <v>6244.3959999999997</v>
      </c>
      <c r="D52" s="16">
        <v>694.53200000000004</v>
      </c>
      <c r="E52" s="16">
        <v>47.122999999999998</v>
      </c>
      <c r="F52" s="16">
        <v>11.013</v>
      </c>
      <c r="G52" s="16">
        <v>48.805999999999997</v>
      </c>
      <c r="H52" s="24" t="s">
        <v>22</v>
      </c>
      <c r="I52" s="24" t="s">
        <v>22</v>
      </c>
      <c r="J52" s="16">
        <v>30.59</v>
      </c>
      <c r="K52" s="16">
        <v>2041.588</v>
      </c>
      <c r="L52" s="16">
        <v>1.2</v>
      </c>
      <c r="M52" s="16">
        <v>129.50899999999999</v>
      </c>
    </row>
    <row r="53" spans="2:13" x14ac:dyDescent="0.2">
      <c r="B53" s="1" t="s">
        <v>319</v>
      </c>
      <c r="C53" s="13">
        <f t="shared" si="3"/>
        <v>5786.8069999999998</v>
      </c>
      <c r="D53" s="16">
        <v>1065.462</v>
      </c>
      <c r="E53" s="16">
        <v>30.704999999999998</v>
      </c>
      <c r="F53" s="16">
        <v>13.199</v>
      </c>
      <c r="G53" s="16">
        <v>77.004999999999995</v>
      </c>
      <c r="H53" s="24" t="s">
        <v>22</v>
      </c>
      <c r="I53" s="16">
        <v>8.5009999999999994</v>
      </c>
      <c r="J53" s="16">
        <v>19.88</v>
      </c>
      <c r="K53" s="16">
        <v>1560.171</v>
      </c>
      <c r="L53" s="16">
        <v>1.9850000000000001</v>
      </c>
      <c r="M53" s="16">
        <v>57.994999999999997</v>
      </c>
    </row>
    <row r="54" spans="2:13" x14ac:dyDescent="0.2">
      <c r="B54" s="1" t="s">
        <v>320</v>
      </c>
      <c r="C54" s="13">
        <f t="shared" si="3"/>
        <v>8432.0159999999996</v>
      </c>
      <c r="D54" s="16">
        <v>934.10799999999995</v>
      </c>
      <c r="E54" s="16">
        <v>64.998999999999995</v>
      </c>
      <c r="F54" s="16">
        <v>11.233000000000001</v>
      </c>
      <c r="G54" s="16">
        <v>75.616</v>
      </c>
      <c r="H54" s="16">
        <v>87.677000000000007</v>
      </c>
      <c r="I54" s="16">
        <v>2.14</v>
      </c>
      <c r="J54" s="16">
        <v>42.173999999999999</v>
      </c>
      <c r="K54" s="16">
        <v>2615.7869999999998</v>
      </c>
      <c r="L54" s="16">
        <v>2.5139999999999998</v>
      </c>
      <c r="M54" s="16">
        <v>37.685000000000002</v>
      </c>
    </row>
    <row r="55" spans="2:13" x14ac:dyDescent="0.2">
      <c r="C55" s="9"/>
    </row>
    <row r="56" spans="2:13" x14ac:dyDescent="0.2">
      <c r="B56" s="1" t="s">
        <v>321</v>
      </c>
      <c r="C56" s="13">
        <f t="shared" ref="C56:C62" si="4">SUM(D56:M56,C129:L129)</f>
        <v>8380.9069999999992</v>
      </c>
      <c r="D56" s="16">
        <v>3430.4749999999999</v>
      </c>
      <c r="E56" s="16">
        <v>74.998000000000005</v>
      </c>
      <c r="F56" s="16">
        <v>25.905999999999999</v>
      </c>
      <c r="G56" s="16">
        <v>204.65100000000001</v>
      </c>
      <c r="H56" s="16">
        <v>42.805999999999997</v>
      </c>
      <c r="I56" s="16">
        <v>183.85599999999999</v>
      </c>
      <c r="J56" s="16">
        <v>45.816000000000003</v>
      </c>
      <c r="K56" s="16">
        <v>1344.35</v>
      </c>
      <c r="L56" s="16">
        <v>4.516</v>
      </c>
      <c r="M56" s="16">
        <v>72.405000000000001</v>
      </c>
    </row>
    <row r="57" spans="2:13" x14ac:dyDescent="0.2">
      <c r="B57" s="1" t="s">
        <v>322</v>
      </c>
      <c r="C57" s="13">
        <f t="shared" si="4"/>
        <v>4856.4730000000009</v>
      </c>
      <c r="D57" s="16">
        <v>198.44900000000001</v>
      </c>
      <c r="E57" s="16">
        <v>43.017000000000003</v>
      </c>
      <c r="F57" s="16">
        <v>3.6280000000000001</v>
      </c>
      <c r="G57" s="16">
        <v>28.68</v>
      </c>
      <c r="H57" s="24" t="s">
        <v>22</v>
      </c>
      <c r="I57" s="24" t="s">
        <v>22</v>
      </c>
      <c r="J57" s="16">
        <v>27.625</v>
      </c>
      <c r="K57" s="16">
        <v>1952.1010000000001</v>
      </c>
      <c r="L57" s="16">
        <v>1.381</v>
      </c>
      <c r="M57" s="16">
        <v>3.3039999999999998</v>
      </c>
    </row>
    <row r="58" spans="2:13" x14ac:dyDescent="0.2">
      <c r="B58" s="1" t="s">
        <v>323</v>
      </c>
      <c r="C58" s="13">
        <f t="shared" si="4"/>
        <v>3257.0660000000003</v>
      </c>
      <c r="D58" s="16">
        <v>189.48500000000001</v>
      </c>
      <c r="E58" s="16">
        <v>35.131999999999998</v>
      </c>
      <c r="F58" s="16">
        <v>2.57</v>
      </c>
      <c r="G58" s="16">
        <v>25.254999999999999</v>
      </c>
      <c r="H58" s="24" t="s">
        <v>22</v>
      </c>
      <c r="I58" s="24" t="s">
        <v>22</v>
      </c>
      <c r="J58" s="16">
        <v>22.47</v>
      </c>
      <c r="K58" s="16">
        <v>1872.9280000000001</v>
      </c>
      <c r="L58" s="16">
        <v>0.73899999999999999</v>
      </c>
      <c r="M58" s="16">
        <v>25.25</v>
      </c>
    </row>
    <row r="59" spans="2:13" x14ac:dyDescent="0.2">
      <c r="B59" s="1" t="s">
        <v>324</v>
      </c>
      <c r="C59" s="13">
        <f t="shared" si="4"/>
        <v>6020.2439999999997</v>
      </c>
      <c r="D59" s="16">
        <v>1385.1110000000001</v>
      </c>
      <c r="E59" s="16">
        <v>61.776000000000003</v>
      </c>
      <c r="F59" s="16">
        <v>18.231000000000002</v>
      </c>
      <c r="G59" s="16">
        <v>112.71299999999999</v>
      </c>
      <c r="H59" s="16">
        <v>60.097999999999999</v>
      </c>
      <c r="I59" s="16">
        <v>2.1019999999999999</v>
      </c>
      <c r="J59" s="16">
        <v>39.729999999999997</v>
      </c>
      <c r="K59" s="16">
        <v>2145.1030000000001</v>
      </c>
      <c r="L59" s="16">
        <v>3.4470000000000001</v>
      </c>
      <c r="M59" s="16">
        <v>12.833</v>
      </c>
    </row>
    <row r="60" spans="2:13" x14ac:dyDescent="0.2">
      <c r="B60" s="1" t="s">
        <v>325</v>
      </c>
      <c r="C60" s="13">
        <f t="shared" si="4"/>
        <v>4195.5570000000007</v>
      </c>
      <c r="D60" s="16">
        <v>336.90600000000001</v>
      </c>
      <c r="E60" s="16">
        <v>35.843000000000004</v>
      </c>
      <c r="F60" s="16">
        <v>4.83</v>
      </c>
      <c r="G60" s="16">
        <v>40.363</v>
      </c>
      <c r="H60" s="24" t="s">
        <v>22</v>
      </c>
      <c r="I60" s="24" t="s">
        <v>22</v>
      </c>
      <c r="J60" s="16">
        <v>23.081</v>
      </c>
      <c r="K60" s="16">
        <v>2045.473</v>
      </c>
      <c r="L60" s="16">
        <v>1.1479999999999999</v>
      </c>
      <c r="M60" s="16">
        <v>23.4</v>
      </c>
    </row>
    <row r="61" spans="2:13" x14ac:dyDescent="0.2">
      <c r="B61" s="1" t="s">
        <v>326</v>
      </c>
      <c r="C61" s="13">
        <f t="shared" si="4"/>
        <v>4250.3239999999996</v>
      </c>
      <c r="D61" s="16">
        <v>437.137</v>
      </c>
      <c r="E61" s="16">
        <v>29.791</v>
      </c>
      <c r="F61" s="16">
        <v>5.6310000000000002</v>
      </c>
      <c r="G61" s="16">
        <v>50.19</v>
      </c>
      <c r="H61" s="24" t="s">
        <v>22</v>
      </c>
      <c r="I61" s="16">
        <v>0.83099999999999996</v>
      </c>
      <c r="J61" s="16">
        <v>19.123000000000001</v>
      </c>
      <c r="K61" s="16">
        <v>2292.0430000000001</v>
      </c>
      <c r="L61" s="16">
        <v>1.208</v>
      </c>
      <c r="M61" s="16">
        <v>7.8650000000000002</v>
      </c>
    </row>
    <row r="62" spans="2:13" x14ac:dyDescent="0.2">
      <c r="B62" s="1" t="s">
        <v>327</v>
      </c>
      <c r="C62" s="13">
        <f t="shared" si="4"/>
        <v>7009.9229999999989</v>
      </c>
      <c r="D62" s="16">
        <v>1287.319</v>
      </c>
      <c r="E62" s="16">
        <v>50.234999999999999</v>
      </c>
      <c r="F62" s="16">
        <v>19.138999999999999</v>
      </c>
      <c r="G62" s="16">
        <v>141.048</v>
      </c>
      <c r="H62" s="24" t="s">
        <v>22</v>
      </c>
      <c r="I62" s="16">
        <v>6.1459999999999999</v>
      </c>
      <c r="J62" s="16">
        <v>32.35</v>
      </c>
      <c r="K62" s="16">
        <v>3071.212</v>
      </c>
      <c r="L62" s="16">
        <v>2.9870000000000001</v>
      </c>
      <c r="M62" s="16">
        <v>1.4510000000000001</v>
      </c>
    </row>
    <row r="63" spans="2:13" x14ac:dyDescent="0.2">
      <c r="C63" s="9"/>
    </row>
    <row r="64" spans="2:13" x14ac:dyDescent="0.2">
      <c r="B64" s="1" t="s">
        <v>328</v>
      </c>
      <c r="C64" s="13">
        <f t="shared" ref="C64:C70" si="5">SUM(D64:M64,C137:L137)</f>
        <v>8720.0400000000009</v>
      </c>
      <c r="D64" s="16">
        <v>1946.9559999999999</v>
      </c>
      <c r="E64" s="16">
        <v>72.096999999999994</v>
      </c>
      <c r="F64" s="16">
        <v>21.132000000000001</v>
      </c>
      <c r="G64" s="16">
        <v>181.87200000000001</v>
      </c>
      <c r="H64" s="16">
        <v>40.551000000000002</v>
      </c>
      <c r="I64" s="16">
        <v>108.819</v>
      </c>
      <c r="J64" s="16">
        <v>46.822000000000003</v>
      </c>
      <c r="K64" s="16">
        <v>3212.4250000000002</v>
      </c>
      <c r="L64" s="16">
        <v>3.6110000000000002</v>
      </c>
      <c r="M64" s="16">
        <v>123.96599999999999</v>
      </c>
    </row>
    <row r="65" spans="1:14" x14ac:dyDescent="0.2">
      <c r="B65" s="1" t="s">
        <v>329</v>
      </c>
      <c r="C65" s="13">
        <f t="shared" si="5"/>
        <v>2284.1870000000004</v>
      </c>
      <c r="D65" s="16">
        <v>354.52499999999998</v>
      </c>
      <c r="E65" s="16">
        <v>12.625</v>
      </c>
      <c r="F65" s="16">
        <v>4.7130000000000001</v>
      </c>
      <c r="G65" s="16">
        <v>30.734000000000002</v>
      </c>
      <c r="H65" s="24" t="s">
        <v>22</v>
      </c>
      <c r="I65" s="16">
        <v>1.925</v>
      </c>
      <c r="J65" s="16">
        <v>8.1780000000000008</v>
      </c>
      <c r="K65" s="16">
        <v>1074.431</v>
      </c>
      <c r="L65" s="24" t="s">
        <v>22</v>
      </c>
      <c r="M65" s="16">
        <v>23.329000000000001</v>
      </c>
    </row>
    <row r="66" spans="1:14" x14ac:dyDescent="0.2">
      <c r="B66" s="1" t="s">
        <v>330</v>
      </c>
      <c r="C66" s="13">
        <f t="shared" si="5"/>
        <v>4476.6410000000005</v>
      </c>
      <c r="D66" s="16">
        <v>370</v>
      </c>
      <c r="E66" s="16">
        <v>22.777000000000001</v>
      </c>
      <c r="F66" s="16">
        <v>5.5919999999999996</v>
      </c>
      <c r="G66" s="16">
        <v>48.773000000000003</v>
      </c>
      <c r="H66" s="24" t="s">
        <v>22</v>
      </c>
      <c r="I66" s="16">
        <v>0.16300000000000001</v>
      </c>
      <c r="J66" s="16">
        <v>14.663</v>
      </c>
      <c r="K66" s="16">
        <v>1926.2729999999999</v>
      </c>
      <c r="L66" s="16">
        <v>0.79500000000000004</v>
      </c>
      <c r="M66" s="16">
        <v>51.963000000000001</v>
      </c>
    </row>
    <row r="67" spans="1:14" x14ac:dyDescent="0.2">
      <c r="B67" s="1" t="s">
        <v>331</v>
      </c>
      <c r="C67" s="13">
        <f t="shared" si="5"/>
        <v>4466.2210000000005</v>
      </c>
      <c r="D67" s="16">
        <v>259.06299999999999</v>
      </c>
      <c r="E67" s="16">
        <v>40.186999999999998</v>
      </c>
      <c r="F67" s="16">
        <v>3.851</v>
      </c>
      <c r="G67" s="16">
        <v>30.873000000000001</v>
      </c>
      <c r="H67" s="24" t="s">
        <v>22</v>
      </c>
      <c r="I67" s="16">
        <v>0.21</v>
      </c>
      <c r="J67" s="16">
        <v>25.721</v>
      </c>
      <c r="K67" s="16">
        <v>2366.5390000000002</v>
      </c>
      <c r="L67" s="16">
        <v>0.88400000000000001</v>
      </c>
      <c r="M67" s="16">
        <v>80.093000000000004</v>
      </c>
    </row>
    <row r="68" spans="1:14" x14ac:dyDescent="0.2">
      <c r="B68" s="1" t="s">
        <v>332</v>
      </c>
      <c r="C68" s="13">
        <f t="shared" si="5"/>
        <v>3103.7950000000001</v>
      </c>
      <c r="D68" s="16">
        <v>173.33500000000001</v>
      </c>
      <c r="E68" s="16">
        <v>23.736000000000001</v>
      </c>
      <c r="F68" s="16">
        <v>1.6519999999999999</v>
      </c>
      <c r="G68" s="16">
        <v>16.995000000000001</v>
      </c>
      <c r="H68" s="24" t="s">
        <v>22</v>
      </c>
      <c r="I68" s="24" t="s">
        <v>22</v>
      </c>
      <c r="J68" s="16">
        <v>15.236000000000001</v>
      </c>
      <c r="K68" s="16">
        <v>1706.6</v>
      </c>
      <c r="L68" s="16">
        <v>0.80300000000000005</v>
      </c>
      <c r="M68" s="16">
        <v>18.199000000000002</v>
      </c>
    </row>
    <row r="69" spans="1:14" x14ac:dyDescent="0.2">
      <c r="B69" s="1" t="s">
        <v>333</v>
      </c>
      <c r="C69" s="13">
        <f t="shared" si="5"/>
        <v>6608.8880000000008</v>
      </c>
      <c r="D69" s="16">
        <v>267.54700000000003</v>
      </c>
      <c r="E69" s="16">
        <v>37.28</v>
      </c>
      <c r="F69" s="16">
        <v>2.9980000000000002</v>
      </c>
      <c r="G69" s="16">
        <v>36.264000000000003</v>
      </c>
      <c r="H69" s="24" t="s">
        <v>22</v>
      </c>
      <c r="I69" s="16">
        <v>19.466999999999999</v>
      </c>
      <c r="J69" s="16">
        <v>24.140999999999998</v>
      </c>
      <c r="K69" s="16">
        <v>2337.44</v>
      </c>
      <c r="L69" s="16">
        <v>1.0820000000000001</v>
      </c>
      <c r="M69" s="16">
        <v>28.57</v>
      </c>
    </row>
    <row r="70" spans="1:14" x14ac:dyDescent="0.2">
      <c r="B70" s="1" t="s">
        <v>334</v>
      </c>
      <c r="C70" s="13">
        <f t="shared" si="5"/>
        <v>1868.6010000000001</v>
      </c>
      <c r="D70" s="16">
        <v>61.750999999999998</v>
      </c>
      <c r="E70" s="16">
        <v>7.5460000000000003</v>
      </c>
      <c r="F70" s="16">
        <v>0.57499999999999996</v>
      </c>
      <c r="G70" s="16">
        <v>5.0579999999999998</v>
      </c>
      <c r="H70" s="24" t="s">
        <v>22</v>
      </c>
      <c r="I70" s="24" t="s">
        <v>22</v>
      </c>
      <c r="J70" s="16">
        <v>4.8840000000000003</v>
      </c>
      <c r="K70" s="16">
        <v>869.66</v>
      </c>
      <c r="L70" s="24" t="s">
        <v>22</v>
      </c>
      <c r="M70" s="16">
        <v>20.498000000000001</v>
      </c>
    </row>
    <row r="71" spans="1:14" ht="18" thickBot="1" x14ac:dyDescent="0.25">
      <c r="B71" s="3"/>
      <c r="C71" s="19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4" x14ac:dyDescent="0.2">
      <c r="C72" s="41" t="s">
        <v>142</v>
      </c>
    </row>
    <row r="73" spans="1:14" x14ac:dyDescent="0.2">
      <c r="A73" s="1"/>
      <c r="C73" s="22"/>
    </row>
    <row r="74" spans="1:14" x14ac:dyDescent="0.2">
      <c r="A74" s="1"/>
      <c r="C74" s="22"/>
    </row>
    <row r="75" spans="1:14" x14ac:dyDescent="0.2">
      <c r="C75" s="22"/>
    </row>
    <row r="76" spans="1:14" x14ac:dyDescent="0.2">
      <c r="C76" s="22"/>
    </row>
    <row r="77" spans="1:14" x14ac:dyDescent="0.2">
      <c r="C77" s="22"/>
    </row>
    <row r="78" spans="1:14" x14ac:dyDescent="0.2">
      <c r="C78" s="22"/>
    </row>
    <row r="79" spans="1:14" x14ac:dyDescent="0.2">
      <c r="C79" s="22"/>
      <c r="D79" s="11" t="s">
        <v>263</v>
      </c>
      <c r="E79" s="10"/>
      <c r="M79" s="22"/>
    </row>
    <row r="80" spans="1:14" ht="18" thickBot="1" x14ac:dyDescent="0.25">
      <c r="B80" s="3"/>
      <c r="C80" s="4" t="s">
        <v>335</v>
      </c>
      <c r="D80" s="3"/>
      <c r="E80" s="3"/>
      <c r="F80" s="3"/>
      <c r="G80" s="3"/>
      <c r="H80" s="3"/>
      <c r="I80" s="3"/>
      <c r="J80" s="3"/>
      <c r="K80" s="5" t="s">
        <v>336</v>
      </c>
      <c r="L80" s="3"/>
      <c r="M80" s="22"/>
      <c r="N80" s="22"/>
    </row>
    <row r="81" spans="2:14" x14ac:dyDescent="0.2">
      <c r="C81" s="9"/>
      <c r="D81" s="9"/>
      <c r="E81" s="9"/>
      <c r="F81" s="9"/>
      <c r="G81" s="9"/>
      <c r="H81" s="9"/>
      <c r="I81" s="9"/>
      <c r="J81" s="9"/>
      <c r="K81" s="9"/>
      <c r="L81" s="9"/>
      <c r="M81" s="22"/>
      <c r="N81" s="22"/>
    </row>
    <row r="82" spans="2:14" x14ac:dyDescent="0.2">
      <c r="C82" s="29" t="s">
        <v>337</v>
      </c>
      <c r="D82" s="29" t="s">
        <v>133</v>
      </c>
      <c r="E82" s="6" t="s">
        <v>338</v>
      </c>
      <c r="F82" s="6" t="s">
        <v>339</v>
      </c>
      <c r="G82" s="39" t="s">
        <v>136</v>
      </c>
      <c r="H82" s="6" t="s">
        <v>340</v>
      </c>
      <c r="I82" s="29" t="s">
        <v>138</v>
      </c>
      <c r="J82" s="29" t="s">
        <v>139</v>
      </c>
      <c r="K82" s="6" t="s">
        <v>341</v>
      </c>
      <c r="L82" s="29" t="s">
        <v>141</v>
      </c>
      <c r="M82" s="22"/>
      <c r="N82" s="22"/>
    </row>
    <row r="83" spans="2:14" x14ac:dyDescent="0.2">
      <c r="B83" s="7"/>
      <c r="C83" s="27"/>
      <c r="D83" s="27"/>
      <c r="E83" s="30" t="s">
        <v>342</v>
      </c>
      <c r="F83" s="30" t="s">
        <v>343</v>
      </c>
      <c r="G83" s="27"/>
      <c r="H83" s="27"/>
      <c r="I83" s="27"/>
      <c r="J83" s="27"/>
      <c r="K83" s="27"/>
      <c r="L83" s="27"/>
      <c r="M83" s="22"/>
      <c r="N83" s="22"/>
    </row>
    <row r="84" spans="2:14" x14ac:dyDescent="0.2">
      <c r="C84" s="9"/>
      <c r="N84" s="22"/>
    </row>
    <row r="85" spans="2:14" x14ac:dyDescent="0.2">
      <c r="B85" s="1" t="s">
        <v>119</v>
      </c>
      <c r="C85" s="15">
        <v>7296.8090000000002</v>
      </c>
      <c r="D85" s="16">
        <v>1791.396</v>
      </c>
      <c r="E85" s="16">
        <v>43648.784</v>
      </c>
      <c r="F85" s="16">
        <v>29798.616000000002</v>
      </c>
      <c r="G85" s="16">
        <v>3855.5030000000002</v>
      </c>
      <c r="H85" s="16">
        <v>1381.2</v>
      </c>
      <c r="I85" s="16">
        <v>13007.954</v>
      </c>
      <c r="J85" s="16">
        <v>11676.762000000001</v>
      </c>
      <c r="K85" s="16">
        <v>15951.62</v>
      </c>
      <c r="L85" s="16">
        <v>58242.501000000004</v>
      </c>
      <c r="N85" s="22"/>
    </row>
    <row r="86" spans="2:14" x14ac:dyDescent="0.2">
      <c r="B86" s="42">
        <v>10</v>
      </c>
      <c r="C86" s="12">
        <f t="shared" ref="C86:L86" si="6">SUM(C88:C144)</f>
        <v>7175.3679999999986</v>
      </c>
      <c r="D86" s="10">
        <f t="shared" si="6"/>
        <v>1811.1079999999999</v>
      </c>
      <c r="E86" s="10">
        <f t="shared" si="6"/>
        <v>54492.186000000016</v>
      </c>
      <c r="F86" s="10">
        <f t="shared" si="6"/>
        <v>35768.619999999995</v>
      </c>
      <c r="G86" s="10">
        <f t="shared" si="6"/>
        <v>4739.2660000000005</v>
      </c>
      <c r="H86" s="10">
        <f t="shared" si="6"/>
        <v>1726.9179999999999</v>
      </c>
      <c r="I86" s="10">
        <f t="shared" si="6"/>
        <v>16286.689</v>
      </c>
      <c r="J86" s="10">
        <f t="shared" si="6"/>
        <v>11922.143</v>
      </c>
      <c r="K86" s="10">
        <f t="shared" si="6"/>
        <v>16650.383999999998</v>
      </c>
      <c r="L86" s="10">
        <f t="shared" si="6"/>
        <v>54867.285000000033</v>
      </c>
      <c r="N86" s="22"/>
    </row>
    <row r="87" spans="2:14" x14ac:dyDescent="0.2">
      <c r="C87" s="12"/>
      <c r="D87" s="10"/>
      <c r="E87" s="10"/>
      <c r="F87" s="10"/>
      <c r="G87" s="10"/>
      <c r="H87" s="10"/>
      <c r="I87" s="10"/>
      <c r="J87" s="10"/>
      <c r="K87" s="10"/>
      <c r="L87" s="10"/>
      <c r="N87" s="22"/>
    </row>
    <row r="88" spans="2:14" x14ac:dyDescent="0.2">
      <c r="B88" s="1" t="s">
        <v>285</v>
      </c>
      <c r="C88" s="15">
        <v>2299.6619999999998</v>
      </c>
      <c r="D88" s="16">
        <v>789.96699999999998</v>
      </c>
      <c r="E88" s="16">
        <v>20989.761999999999</v>
      </c>
      <c r="F88" s="16">
        <v>3556.8229999999999</v>
      </c>
      <c r="G88" s="16">
        <v>216.99700000000001</v>
      </c>
      <c r="H88" s="16">
        <v>15.343</v>
      </c>
      <c r="I88" s="16">
        <v>1934.4280000000001</v>
      </c>
      <c r="J88" s="16">
        <v>2969.971</v>
      </c>
      <c r="K88" s="16">
        <v>8456.5069999999996</v>
      </c>
      <c r="L88" s="16">
        <v>12026.3</v>
      </c>
      <c r="N88" s="22"/>
    </row>
    <row r="89" spans="2:14" x14ac:dyDescent="0.2">
      <c r="B89" s="1" t="s">
        <v>286</v>
      </c>
      <c r="C89" s="15">
        <v>297.00599999999997</v>
      </c>
      <c r="D89" s="16">
        <v>36.630000000000003</v>
      </c>
      <c r="E89" s="16">
        <v>1866.3789999999999</v>
      </c>
      <c r="F89" s="16">
        <v>645.178</v>
      </c>
      <c r="G89" s="16">
        <v>151.78800000000001</v>
      </c>
      <c r="H89" s="16">
        <v>1.5209999999999999</v>
      </c>
      <c r="I89" s="16">
        <v>833.54100000000005</v>
      </c>
      <c r="J89" s="16">
        <v>85.004000000000005</v>
      </c>
      <c r="K89" s="16">
        <v>248.05</v>
      </c>
      <c r="L89" s="16">
        <v>3220.8</v>
      </c>
      <c r="N89" s="22"/>
    </row>
    <row r="90" spans="2:14" x14ac:dyDescent="0.2">
      <c r="B90" s="1" t="s">
        <v>287</v>
      </c>
      <c r="C90" s="15">
        <v>378.88</v>
      </c>
      <c r="D90" s="16">
        <v>42.390999999999998</v>
      </c>
      <c r="E90" s="16">
        <v>2937.5369999999998</v>
      </c>
      <c r="F90" s="16">
        <v>802.03700000000003</v>
      </c>
      <c r="G90" s="16">
        <v>389.11700000000002</v>
      </c>
      <c r="H90" s="16">
        <v>687.11099999999999</v>
      </c>
      <c r="I90" s="16">
        <v>1166.8040000000001</v>
      </c>
      <c r="J90" s="16">
        <v>399.79199999999997</v>
      </c>
      <c r="K90" s="16">
        <v>727.58600000000001</v>
      </c>
      <c r="L90" s="16">
        <v>2262.6999999999998</v>
      </c>
      <c r="N90" s="22"/>
    </row>
    <row r="91" spans="2:14" x14ac:dyDescent="0.2">
      <c r="B91" s="1" t="s">
        <v>288</v>
      </c>
      <c r="C91" s="15">
        <v>211.232</v>
      </c>
      <c r="D91" s="16">
        <v>28.998999999999999</v>
      </c>
      <c r="E91" s="16">
        <v>1259.8779999999999</v>
      </c>
      <c r="F91" s="16">
        <v>956.16</v>
      </c>
      <c r="G91" s="16">
        <v>14.581</v>
      </c>
      <c r="H91" s="16">
        <v>8.8369999999999997</v>
      </c>
      <c r="I91" s="16">
        <v>7.2439999999999998</v>
      </c>
      <c r="J91" s="16">
        <v>508.27100000000002</v>
      </c>
      <c r="K91" s="16">
        <v>300.55</v>
      </c>
      <c r="L91" s="16">
        <v>972.8</v>
      </c>
      <c r="N91" s="22"/>
    </row>
    <row r="92" spans="2:14" x14ac:dyDescent="0.2">
      <c r="B92" s="1" t="s">
        <v>289</v>
      </c>
      <c r="C92" s="15">
        <v>183.91399999999999</v>
      </c>
      <c r="D92" s="16">
        <v>77.801000000000002</v>
      </c>
      <c r="E92" s="16">
        <v>2750.8130000000001</v>
      </c>
      <c r="F92" s="16">
        <v>1599.3679999999999</v>
      </c>
      <c r="G92" s="16">
        <v>70.266000000000005</v>
      </c>
      <c r="H92" s="16">
        <v>65.739999999999995</v>
      </c>
      <c r="I92" s="16">
        <v>670.50699999999995</v>
      </c>
      <c r="J92" s="16">
        <v>227.83099999999999</v>
      </c>
      <c r="K92" s="16">
        <v>671.39</v>
      </c>
      <c r="L92" s="16">
        <v>1744</v>
      </c>
      <c r="N92" s="22"/>
    </row>
    <row r="93" spans="2:14" x14ac:dyDescent="0.2">
      <c r="B93" s="1" t="s">
        <v>290</v>
      </c>
      <c r="C93" s="15">
        <v>448.685</v>
      </c>
      <c r="D93" s="16">
        <v>205.34700000000001</v>
      </c>
      <c r="E93" s="16">
        <v>3601.547</v>
      </c>
      <c r="F93" s="16">
        <v>4114.8379999999997</v>
      </c>
      <c r="G93" s="16">
        <v>374.32600000000002</v>
      </c>
      <c r="H93" s="16">
        <v>84.176000000000002</v>
      </c>
      <c r="I93" s="16">
        <v>646.96900000000005</v>
      </c>
      <c r="J93" s="16">
        <v>636.95299999999997</v>
      </c>
      <c r="K93" s="16">
        <v>473.08699999999999</v>
      </c>
      <c r="L93" s="16">
        <v>4521.3</v>
      </c>
      <c r="N93" s="22"/>
    </row>
    <row r="94" spans="2:14" x14ac:dyDescent="0.2">
      <c r="B94" s="1" t="s">
        <v>291</v>
      </c>
      <c r="C94" s="15">
        <v>242.60300000000001</v>
      </c>
      <c r="D94" s="16">
        <v>61.13</v>
      </c>
      <c r="E94" s="16">
        <v>1616.8</v>
      </c>
      <c r="F94" s="16">
        <v>883.69399999999996</v>
      </c>
      <c r="G94" s="16">
        <v>178.01300000000001</v>
      </c>
      <c r="H94" s="16">
        <v>8.89</v>
      </c>
      <c r="I94" s="16">
        <v>216.035</v>
      </c>
      <c r="J94" s="16">
        <v>464.49299999999999</v>
      </c>
      <c r="K94" s="16">
        <v>958.55399999999997</v>
      </c>
      <c r="L94" s="16">
        <v>1289.7</v>
      </c>
      <c r="N94" s="22"/>
    </row>
    <row r="95" spans="2:14" x14ac:dyDescent="0.2">
      <c r="C95" s="15"/>
      <c r="D95" s="16"/>
      <c r="E95" s="16"/>
      <c r="F95" s="16"/>
      <c r="G95" s="16"/>
      <c r="H95" s="16"/>
      <c r="I95" s="16"/>
      <c r="J95" s="16"/>
      <c r="K95" s="16"/>
      <c r="L95" s="16"/>
      <c r="N95" s="22"/>
    </row>
    <row r="96" spans="2:14" x14ac:dyDescent="0.2">
      <c r="B96" s="1" t="s">
        <v>292</v>
      </c>
      <c r="C96" s="15">
        <v>91.564999999999998</v>
      </c>
      <c r="D96" s="16">
        <v>15.712</v>
      </c>
      <c r="E96" s="16">
        <v>242.21799999999999</v>
      </c>
      <c r="F96" s="16">
        <v>709.673</v>
      </c>
      <c r="G96" s="16">
        <v>6.8840000000000003</v>
      </c>
      <c r="H96" s="16">
        <v>3.9689999999999999</v>
      </c>
      <c r="I96" s="16">
        <v>55.762999999999998</v>
      </c>
      <c r="J96" s="16">
        <v>108.783</v>
      </c>
      <c r="K96" s="16">
        <v>51.212000000000003</v>
      </c>
      <c r="L96" s="16">
        <v>189.4</v>
      </c>
      <c r="N96" s="22"/>
    </row>
    <row r="97" spans="2:14" x14ac:dyDescent="0.2">
      <c r="B97" s="1" t="s">
        <v>293</v>
      </c>
      <c r="C97" s="15">
        <v>59.232999999999997</v>
      </c>
      <c r="D97" s="16">
        <v>21.535</v>
      </c>
      <c r="E97" s="16">
        <v>408.86</v>
      </c>
      <c r="F97" s="16">
        <v>331.96199999999999</v>
      </c>
      <c r="G97" s="16">
        <v>4.5579999999999998</v>
      </c>
      <c r="H97" s="16">
        <v>5.7789999999999999</v>
      </c>
      <c r="I97" s="16">
        <v>41.363999999999997</v>
      </c>
      <c r="J97" s="16">
        <v>151.18100000000001</v>
      </c>
      <c r="K97" s="16">
        <v>33.030999999999999</v>
      </c>
      <c r="L97" s="16">
        <v>1074.8</v>
      </c>
      <c r="N97" s="22"/>
    </row>
    <row r="98" spans="2:14" x14ac:dyDescent="0.2">
      <c r="B98" s="1" t="s">
        <v>294</v>
      </c>
      <c r="C98" s="15">
        <v>50.502000000000002</v>
      </c>
      <c r="D98" s="16">
        <v>5.641</v>
      </c>
      <c r="E98" s="16">
        <v>396.51900000000001</v>
      </c>
      <c r="F98" s="16">
        <v>601.32600000000002</v>
      </c>
      <c r="G98" s="16">
        <v>6.3849999999999998</v>
      </c>
      <c r="H98" s="16">
        <v>7.548</v>
      </c>
      <c r="I98" s="16">
        <v>331.74099999999999</v>
      </c>
      <c r="J98" s="16">
        <v>147.53100000000001</v>
      </c>
      <c r="K98" s="16">
        <v>22.626000000000001</v>
      </c>
      <c r="L98" s="16">
        <v>650.20000000000005</v>
      </c>
      <c r="N98" s="22"/>
    </row>
    <row r="99" spans="2:14" x14ac:dyDescent="0.2">
      <c r="B99" s="1" t="s">
        <v>295</v>
      </c>
      <c r="C99" s="15">
        <v>99.316999999999993</v>
      </c>
      <c r="D99" s="16">
        <v>8.5980000000000008</v>
      </c>
      <c r="E99" s="16">
        <v>530.15</v>
      </c>
      <c r="F99" s="16">
        <v>375.495</v>
      </c>
      <c r="G99" s="16">
        <v>39.999000000000002</v>
      </c>
      <c r="H99" s="16">
        <v>41.329000000000001</v>
      </c>
      <c r="I99" s="16">
        <v>54.79</v>
      </c>
      <c r="J99" s="16">
        <v>490.60500000000002</v>
      </c>
      <c r="K99" s="16">
        <v>72.427999999999997</v>
      </c>
      <c r="L99" s="16">
        <v>771.7</v>
      </c>
      <c r="N99" s="22"/>
    </row>
    <row r="100" spans="2:14" x14ac:dyDescent="0.2">
      <c r="B100" s="1" t="s">
        <v>296</v>
      </c>
      <c r="C100" s="15">
        <v>90.46</v>
      </c>
      <c r="D100" s="16">
        <v>8.0389999999999997</v>
      </c>
      <c r="E100" s="16">
        <v>432.94</v>
      </c>
      <c r="F100" s="16">
        <v>789.96</v>
      </c>
      <c r="G100" s="16">
        <v>22.1</v>
      </c>
      <c r="H100" s="16">
        <v>1.66</v>
      </c>
      <c r="I100" s="16">
        <v>333.67200000000003</v>
      </c>
      <c r="J100" s="16">
        <v>183.47</v>
      </c>
      <c r="K100" s="16">
        <v>40.716999999999999</v>
      </c>
      <c r="L100" s="16">
        <v>625.4</v>
      </c>
      <c r="N100" s="22"/>
    </row>
    <row r="101" spans="2:14" x14ac:dyDescent="0.2">
      <c r="B101" s="1" t="s">
        <v>297</v>
      </c>
      <c r="C101" s="15">
        <v>71.611000000000004</v>
      </c>
      <c r="D101" s="16">
        <v>36.353000000000002</v>
      </c>
      <c r="E101" s="16">
        <v>736.27099999999996</v>
      </c>
      <c r="F101" s="16">
        <v>399.589</v>
      </c>
      <c r="G101" s="16">
        <v>103.41500000000001</v>
      </c>
      <c r="H101" s="16">
        <v>9.5950000000000006</v>
      </c>
      <c r="I101" s="16">
        <v>276.34800000000001</v>
      </c>
      <c r="J101" s="16">
        <v>315.82100000000003</v>
      </c>
      <c r="K101" s="16">
        <v>265.274</v>
      </c>
      <c r="L101" s="16">
        <v>130.19999999999999</v>
      </c>
      <c r="N101" s="22"/>
    </row>
    <row r="102" spans="2:14" x14ac:dyDescent="0.2">
      <c r="B102" s="1" t="s">
        <v>298</v>
      </c>
      <c r="C102" s="15">
        <v>55.091000000000001</v>
      </c>
      <c r="D102" s="16">
        <v>3.9209999999999998</v>
      </c>
      <c r="E102" s="16">
        <v>341.00299999999999</v>
      </c>
      <c r="F102" s="16">
        <v>261.29599999999999</v>
      </c>
      <c r="G102" s="16">
        <v>14.085000000000001</v>
      </c>
      <c r="H102" s="16">
        <v>0.72399999999999998</v>
      </c>
      <c r="I102" s="16">
        <v>31.343</v>
      </c>
      <c r="J102" s="16">
        <v>70.688000000000002</v>
      </c>
      <c r="K102" s="16">
        <v>140.87799999999999</v>
      </c>
      <c r="L102" s="16">
        <v>223.8</v>
      </c>
      <c r="N102" s="22"/>
    </row>
    <row r="103" spans="2:14" x14ac:dyDescent="0.2">
      <c r="B103" s="1" t="s">
        <v>299</v>
      </c>
      <c r="C103" s="15">
        <v>113.66800000000001</v>
      </c>
      <c r="D103" s="16">
        <v>8.4209999999999994</v>
      </c>
      <c r="E103" s="16">
        <v>427.86200000000002</v>
      </c>
      <c r="F103" s="16">
        <v>572.75599999999997</v>
      </c>
      <c r="G103" s="16">
        <v>8.9090000000000007</v>
      </c>
      <c r="H103" s="16">
        <v>13.193</v>
      </c>
      <c r="I103" s="16">
        <v>263.79399999999998</v>
      </c>
      <c r="J103" s="16">
        <v>127.029</v>
      </c>
      <c r="K103" s="16">
        <v>46.65</v>
      </c>
      <c r="L103" s="16">
        <v>1248.9000000000001</v>
      </c>
      <c r="N103" s="22"/>
    </row>
    <row r="104" spans="2:14" x14ac:dyDescent="0.2">
      <c r="B104" s="1" t="s">
        <v>300</v>
      </c>
      <c r="C104" s="15">
        <v>276.851</v>
      </c>
      <c r="D104" s="16">
        <v>27.988</v>
      </c>
      <c r="E104" s="16">
        <v>950.702</v>
      </c>
      <c r="F104" s="16">
        <v>488.01</v>
      </c>
      <c r="G104" s="16">
        <v>212.82</v>
      </c>
      <c r="H104" s="16">
        <v>42.454000000000001</v>
      </c>
      <c r="I104" s="16">
        <v>780.82500000000005</v>
      </c>
      <c r="J104" s="16">
        <v>270.06299999999999</v>
      </c>
      <c r="K104" s="16">
        <v>63.819000000000003</v>
      </c>
      <c r="L104" s="16">
        <v>718.8</v>
      </c>
      <c r="N104" s="22"/>
    </row>
    <row r="105" spans="2:14" x14ac:dyDescent="0.2">
      <c r="C105" s="9"/>
      <c r="N105" s="22"/>
    </row>
    <row r="106" spans="2:14" x14ac:dyDescent="0.2">
      <c r="B106" s="1" t="s">
        <v>301</v>
      </c>
      <c r="C106" s="15">
        <v>141.99600000000001</v>
      </c>
      <c r="D106" s="16">
        <v>34.478999999999999</v>
      </c>
      <c r="E106" s="16">
        <v>1342.126</v>
      </c>
      <c r="F106" s="16">
        <v>1475.52</v>
      </c>
      <c r="G106" s="16">
        <v>19.824000000000002</v>
      </c>
      <c r="H106" s="16">
        <v>10.098000000000001</v>
      </c>
      <c r="I106" s="16">
        <v>505.161</v>
      </c>
      <c r="J106" s="16">
        <v>406.47699999999998</v>
      </c>
      <c r="K106" s="16">
        <v>284.32299999999998</v>
      </c>
      <c r="L106" s="16">
        <v>2096.6999999999998</v>
      </c>
      <c r="N106" s="22"/>
    </row>
    <row r="107" spans="2:14" x14ac:dyDescent="0.2">
      <c r="B107" s="1" t="s">
        <v>302</v>
      </c>
      <c r="C107" s="15">
        <v>190.81899999999999</v>
      </c>
      <c r="D107" s="16">
        <v>32.072000000000003</v>
      </c>
      <c r="E107" s="16">
        <v>779.25599999999997</v>
      </c>
      <c r="F107" s="16">
        <v>418.49400000000003</v>
      </c>
      <c r="G107" s="16">
        <v>97.174999999999997</v>
      </c>
      <c r="H107" s="16">
        <v>1</v>
      </c>
      <c r="I107" s="16">
        <v>171.08</v>
      </c>
      <c r="J107" s="16">
        <v>40.533000000000001</v>
      </c>
      <c r="K107" s="16">
        <v>257.95</v>
      </c>
      <c r="L107" s="16">
        <v>770</v>
      </c>
      <c r="N107" s="22"/>
    </row>
    <row r="108" spans="2:14" x14ac:dyDescent="0.2">
      <c r="B108" s="1" t="s">
        <v>303</v>
      </c>
      <c r="C108" s="15">
        <v>21.734999999999999</v>
      </c>
      <c r="D108" s="16">
        <v>6.0720000000000001</v>
      </c>
      <c r="E108" s="16">
        <v>143.61099999999999</v>
      </c>
      <c r="F108" s="16">
        <v>408.35199999999998</v>
      </c>
      <c r="G108" s="16">
        <v>22.870999999999999</v>
      </c>
      <c r="H108" s="24" t="s">
        <v>22</v>
      </c>
      <c r="I108" s="16">
        <v>171.95099999999999</v>
      </c>
      <c r="J108" s="16">
        <v>197.268</v>
      </c>
      <c r="K108" s="16">
        <v>74.828999999999994</v>
      </c>
      <c r="L108" s="16">
        <v>584.79999999999995</v>
      </c>
      <c r="N108" s="22"/>
    </row>
    <row r="109" spans="2:14" x14ac:dyDescent="0.2">
      <c r="B109" s="1" t="s">
        <v>304</v>
      </c>
      <c r="C109" s="15">
        <v>72.296000000000006</v>
      </c>
      <c r="D109" s="16">
        <v>2.7040000000000002</v>
      </c>
      <c r="E109" s="16">
        <v>299.959</v>
      </c>
      <c r="F109" s="16">
        <v>268.31400000000002</v>
      </c>
      <c r="G109" s="16">
        <v>9.4949999999999992</v>
      </c>
      <c r="H109" s="16">
        <v>12.961</v>
      </c>
      <c r="I109" s="16">
        <v>159</v>
      </c>
      <c r="J109" s="16">
        <v>96.997</v>
      </c>
      <c r="K109" s="16">
        <v>32.655000000000001</v>
      </c>
      <c r="L109" s="16">
        <v>569.79999999999995</v>
      </c>
      <c r="N109" s="22"/>
    </row>
    <row r="110" spans="2:14" x14ac:dyDescent="0.2">
      <c r="B110" s="1" t="s">
        <v>305</v>
      </c>
      <c r="C110" s="15">
        <v>19.027000000000001</v>
      </c>
      <c r="D110" s="16">
        <v>4.7880000000000003</v>
      </c>
      <c r="E110" s="16">
        <v>63.15</v>
      </c>
      <c r="F110" s="16">
        <v>271.928</v>
      </c>
      <c r="G110" s="16">
        <v>23.17</v>
      </c>
      <c r="H110" s="16">
        <v>0.56999999999999995</v>
      </c>
      <c r="I110" s="16">
        <v>61.665999999999997</v>
      </c>
      <c r="J110" s="16">
        <v>25.562999999999999</v>
      </c>
      <c r="K110" s="16">
        <v>5.0609999999999999</v>
      </c>
      <c r="L110" s="16">
        <v>247.2</v>
      </c>
      <c r="N110" s="22"/>
    </row>
    <row r="111" spans="2:14" x14ac:dyDescent="0.2">
      <c r="C111" s="9"/>
      <c r="N111" s="22"/>
    </row>
    <row r="112" spans="2:14" x14ac:dyDescent="0.2">
      <c r="B112" s="1" t="s">
        <v>306</v>
      </c>
      <c r="C112" s="15">
        <v>97.707999999999998</v>
      </c>
      <c r="D112" s="16">
        <v>8.92</v>
      </c>
      <c r="E112" s="16">
        <v>809.75599999999997</v>
      </c>
      <c r="F112" s="16">
        <v>534.05700000000002</v>
      </c>
      <c r="G112" s="16">
        <v>9.8800000000000008</v>
      </c>
      <c r="H112" s="16">
        <v>93.003</v>
      </c>
      <c r="I112" s="16">
        <v>360.30099999999999</v>
      </c>
      <c r="J112" s="24" t="s">
        <v>22</v>
      </c>
      <c r="K112" s="16">
        <v>305.42500000000001</v>
      </c>
      <c r="L112" s="16">
        <v>340.34500000000003</v>
      </c>
      <c r="N112" s="22"/>
    </row>
    <row r="113" spans="2:14" x14ac:dyDescent="0.2">
      <c r="B113" s="1" t="s">
        <v>307</v>
      </c>
      <c r="C113" s="15">
        <v>42.698</v>
      </c>
      <c r="D113" s="16">
        <v>4.8330000000000002</v>
      </c>
      <c r="E113" s="16">
        <v>516.61500000000001</v>
      </c>
      <c r="F113" s="16">
        <v>904.553</v>
      </c>
      <c r="G113" s="16">
        <v>14.526</v>
      </c>
      <c r="H113" s="16">
        <v>0.2</v>
      </c>
      <c r="I113" s="16">
        <v>115.821</v>
      </c>
      <c r="J113" s="16">
        <v>121.357</v>
      </c>
      <c r="K113" s="16">
        <v>140.31399999999999</v>
      </c>
      <c r="L113" s="16">
        <v>471.15</v>
      </c>
      <c r="N113" s="22"/>
    </row>
    <row r="114" spans="2:14" x14ac:dyDescent="0.2">
      <c r="B114" s="1" t="s">
        <v>308</v>
      </c>
      <c r="C114" s="15">
        <v>99.653999999999996</v>
      </c>
      <c r="D114" s="16">
        <v>5.62</v>
      </c>
      <c r="E114" s="16">
        <v>747.62699999999995</v>
      </c>
      <c r="F114" s="16">
        <v>374.17399999999998</v>
      </c>
      <c r="G114" s="16">
        <v>42.212000000000003</v>
      </c>
      <c r="H114" s="16">
        <v>29.027999999999999</v>
      </c>
      <c r="I114" s="16">
        <v>175.434</v>
      </c>
      <c r="J114" s="16">
        <v>142.34800000000001</v>
      </c>
      <c r="K114" s="16">
        <v>87.846999999999994</v>
      </c>
      <c r="L114" s="16">
        <v>888.5</v>
      </c>
      <c r="N114" s="22"/>
    </row>
    <row r="115" spans="2:14" x14ac:dyDescent="0.2">
      <c r="B115" s="1" t="s">
        <v>309</v>
      </c>
      <c r="C115" s="15">
        <v>58.465000000000003</v>
      </c>
      <c r="D115" s="16">
        <v>6.0250000000000004</v>
      </c>
      <c r="E115" s="16">
        <v>583.80100000000004</v>
      </c>
      <c r="F115" s="16">
        <v>781.64300000000003</v>
      </c>
      <c r="G115" s="16">
        <v>22.718</v>
      </c>
      <c r="H115" s="16">
        <v>68.808000000000007</v>
      </c>
      <c r="I115" s="16">
        <v>4.08</v>
      </c>
      <c r="J115" s="16">
        <v>113.54900000000001</v>
      </c>
      <c r="K115" s="16">
        <v>73.929000000000002</v>
      </c>
      <c r="L115" s="16">
        <v>1401.855</v>
      </c>
      <c r="N115" s="22"/>
    </row>
    <row r="116" spans="2:14" x14ac:dyDescent="0.2">
      <c r="B116" s="1" t="s">
        <v>310</v>
      </c>
      <c r="C116" s="15">
        <v>42.756999999999998</v>
      </c>
      <c r="D116" s="16">
        <v>8.359</v>
      </c>
      <c r="E116" s="16">
        <v>621.85199999999998</v>
      </c>
      <c r="F116" s="16">
        <v>861.63499999999999</v>
      </c>
      <c r="G116" s="16">
        <v>25.047999999999998</v>
      </c>
      <c r="H116" s="16">
        <v>8.1050000000000004</v>
      </c>
      <c r="I116" s="16">
        <v>473.18599999999998</v>
      </c>
      <c r="J116" s="16">
        <v>151.352</v>
      </c>
      <c r="K116" s="16">
        <v>143.136</v>
      </c>
      <c r="L116" s="16">
        <v>1486.414</v>
      </c>
      <c r="N116" s="22"/>
    </row>
    <row r="117" spans="2:14" x14ac:dyDescent="0.2">
      <c r="C117" s="9"/>
      <c r="N117" s="22"/>
    </row>
    <row r="118" spans="2:14" x14ac:dyDescent="0.2">
      <c r="B118" s="1" t="s">
        <v>311</v>
      </c>
      <c r="C118" s="15">
        <v>26.597999999999999</v>
      </c>
      <c r="D118" s="16">
        <v>29.388999999999999</v>
      </c>
      <c r="E118" s="16">
        <v>266.642</v>
      </c>
      <c r="F118" s="16">
        <v>335.97699999999998</v>
      </c>
      <c r="G118" s="16">
        <v>17</v>
      </c>
      <c r="H118" s="16">
        <v>103.416</v>
      </c>
      <c r="I118" s="16">
        <v>521.64099999999996</v>
      </c>
      <c r="J118" s="16">
        <v>144.68600000000001</v>
      </c>
      <c r="K118" s="16">
        <v>52.703000000000003</v>
      </c>
      <c r="L118" s="16">
        <v>421.4</v>
      </c>
      <c r="N118" s="22"/>
    </row>
    <row r="119" spans="2:14" x14ac:dyDescent="0.2">
      <c r="B119" s="1" t="s">
        <v>312</v>
      </c>
      <c r="C119" s="15">
        <v>40.436999999999998</v>
      </c>
      <c r="D119" s="16">
        <v>15.036</v>
      </c>
      <c r="E119" s="16">
        <v>327.52300000000002</v>
      </c>
      <c r="F119" s="16">
        <v>650.91200000000003</v>
      </c>
      <c r="G119" s="16">
        <v>68.716999999999999</v>
      </c>
      <c r="H119" s="24" t="s">
        <v>22</v>
      </c>
      <c r="I119" s="16">
        <v>315.88400000000001</v>
      </c>
      <c r="J119" s="16">
        <v>117.20099999999999</v>
      </c>
      <c r="K119" s="16">
        <v>65.025999999999996</v>
      </c>
      <c r="L119" s="16">
        <v>434.8</v>
      </c>
      <c r="N119" s="22"/>
    </row>
    <row r="120" spans="2:14" x14ac:dyDescent="0.2">
      <c r="B120" s="1" t="s">
        <v>313</v>
      </c>
      <c r="C120" s="15">
        <v>62.12</v>
      </c>
      <c r="D120" s="16">
        <v>16.050999999999998</v>
      </c>
      <c r="E120" s="16">
        <v>395.57600000000002</v>
      </c>
      <c r="F120" s="16">
        <v>752.79899999999998</v>
      </c>
      <c r="G120" s="16">
        <v>9.8339999999999996</v>
      </c>
      <c r="H120" s="24" t="s">
        <v>22</v>
      </c>
      <c r="I120" s="16">
        <v>201.291</v>
      </c>
      <c r="J120" s="16">
        <v>54.162999999999997</v>
      </c>
      <c r="K120" s="16">
        <v>303.83</v>
      </c>
      <c r="L120" s="16">
        <v>431.6</v>
      </c>
      <c r="N120" s="22"/>
    </row>
    <row r="121" spans="2:14" x14ac:dyDescent="0.2">
      <c r="B121" s="1" t="s">
        <v>314</v>
      </c>
      <c r="C121" s="15">
        <v>54.829000000000001</v>
      </c>
      <c r="D121" s="16">
        <v>2.8740000000000001</v>
      </c>
      <c r="E121" s="16">
        <v>241.125</v>
      </c>
      <c r="F121" s="16">
        <v>695.30100000000004</v>
      </c>
      <c r="G121" s="16">
        <v>11.801</v>
      </c>
      <c r="H121" s="16">
        <v>22.864000000000001</v>
      </c>
      <c r="I121" s="16">
        <v>174.72900000000001</v>
      </c>
      <c r="J121" s="16">
        <v>134.83199999999999</v>
      </c>
      <c r="K121" s="16">
        <v>72.033000000000001</v>
      </c>
      <c r="L121" s="16">
        <v>850</v>
      </c>
      <c r="N121" s="22"/>
    </row>
    <row r="122" spans="2:14" x14ac:dyDescent="0.2">
      <c r="B122" s="1" t="s">
        <v>315</v>
      </c>
      <c r="C122" s="15">
        <v>19.524000000000001</v>
      </c>
      <c r="D122" s="16">
        <v>3.0619999999999998</v>
      </c>
      <c r="E122" s="16">
        <v>133.999</v>
      </c>
      <c r="F122" s="16">
        <v>495.39</v>
      </c>
      <c r="G122" s="16">
        <v>7.11</v>
      </c>
      <c r="H122" s="16">
        <v>31</v>
      </c>
      <c r="I122" s="16">
        <v>13.853999999999999</v>
      </c>
      <c r="J122" s="24" t="s">
        <v>22</v>
      </c>
      <c r="K122" s="16">
        <v>68.879000000000005</v>
      </c>
      <c r="L122" s="16">
        <v>699.3</v>
      </c>
      <c r="N122" s="22"/>
    </row>
    <row r="123" spans="2:14" x14ac:dyDescent="0.2">
      <c r="B123" s="1" t="s">
        <v>316</v>
      </c>
      <c r="C123" s="15">
        <v>36.085000000000001</v>
      </c>
      <c r="D123" s="16">
        <v>9.2140000000000004</v>
      </c>
      <c r="E123" s="16">
        <v>190.833</v>
      </c>
      <c r="F123" s="16">
        <v>811.32500000000005</v>
      </c>
      <c r="G123" s="16">
        <v>6.9260000000000002</v>
      </c>
      <c r="H123" s="24" t="s">
        <v>22</v>
      </c>
      <c r="I123" s="16">
        <v>218.839</v>
      </c>
      <c r="J123" s="16">
        <v>46.514000000000003</v>
      </c>
      <c r="K123" s="16">
        <v>60.195999999999998</v>
      </c>
      <c r="L123" s="16">
        <v>916.1</v>
      </c>
      <c r="N123" s="22"/>
    </row>
    <row r="124" spans="2:14" x14ac:dyDescent="0.2">
      <c r="B124" s="1" t="s">
        <v>317</v>
      </c>
      <c r="C124" s="15">
        <v>135.51900000000001</v>
      </c>
      <c r="D124" s="16">
        <v>2.7069999999999999</v>
      </c>
      <c r="E124" s="16">
        <v>331.01900000000001</v>
      </c>
      <c r="F124" s="16">
        <v>905.322</v>
      </c>
      <c r="G124" s="16">
        <v>32.298000000000002</v>
      </c>
      <c r="H124" s="16">
        <v>2.4420000000000002</v>
      </c>
      <c r="I124" s="16">
        <v>3.0000000000000001E-3</v>
      </c>
      <c r="J124" s="16">
        <v>67.853999999999999</v>
      </c>
      <c r="K124" s="16">
        <v>110.276</v>
      </c>
      <c r="L124" s="16">
        <v>1103.4000000000001</v>
      </c>
      <c r="N124" s="22"/>
    </row>
    <row r="125" spans="2:14" x14ac:dyDescent="0.2">
      <c r="B125" s="1" t="s">
        <v>318</v>
      </c>
      <c r="C125" s="15">
        <v>103.6</v>
      </c>
      <c r="D125" s="16">
        <v>2.5089999999999999</v>
      </c>
      <c r="E125" s="16">
        <v>715.56299999999999</v>
      </c>
      <c r="F125" s="16">
        <v>637.29999999999995</v>
      </c>
      <c r="G125" s="16">
        <v>101.32299999999999</v>
      </c>
      <c r="H125" s="16">
        <v>7.74</v>
      </c>
      <c r="I125" s="16">
        <v>325.96899999999999</v>
      </c>
      <c r="J125" s="16">
        <v>235.9</v>
      </c>
      <c r="K125" s="16">
        <v>59.831000000000003</v>
      </c>
      <c r="L125" s="16">
        <v>1050.3</v>
      </c>
      <c r="N125" s="22"/>
    </row>
    <row r="126" spans="2:14" x14ac:dyDescent="0.2">
      <c r="B126" s="1" t="s">
        <v>319</v>
      </c>
      <c r="C126" s="15">
        <v>53.573999999999998</v>
      </c>
      <c r="D126" s="16">
        <v>4.0289999999999999</v>
      </c>
      <c r="E126" s="16">
        <v>465.66</v>
      </c>
      <c r="F126" s="16">
        <v>467.05700000000002</v>
      </c>
      <c r="G126" s="16">
        <v>53.104999999999997</v>
      </c>
      <c r="H126" s="16">
        <v>4.8250000000000002</v>
      </c>
      <c r="I126" s="16">
        <v>170.66399999999999</v>
      </c>
      <c r="J126" s="16">
        <v>402.25900000000001</v>
      </c>
      <c r="K126" s="16">
        <v>557.33100000000002</v>
      </c>
      <c r="L126" s="16">
        <v>773.4</v>
      </c>
      <c r="N126" s="22"/>
    </row>
    <row r="127" spans="2:14" x14ac:dyDescent="0.2">
      <c r="B127" s="1" t="s">
        <v>320</v>
      </c>
      <c r="C127" s="15">
        <v>58.834000000000003</v>
      </c>
      <c r="D127" s="16">
        <v>7.6230000000000002</v>
      </c>
      <c r="E127" s="16">
        <v>978.8</v>
      </c>
      <c r="F127" s="16">
        <v>811.57600000000002</v>
      </c>
      <c r="G127" s="16">
        <v>668.68399999999997</v>
      </c>
      <c r="H127" s="16">
        <v>117.313</v>
      </c>
      <c r="I127" s="16">
        <v>764.76300000000003</v>
      </c>
      <c r="J127" s="16">
        <v>241.56200000000001</v>
      </c>
      <c r="K127" s="16">
        <v>138.02799999999999</v>
      </c>
      <c r="L127" s="16">
        <v>770.9</v>
      </c>
      <c r="N127" s="22"/>
    </row>
    <row r="128" spans="2:14" x14ac:dyDescent="0.2">
      <c r="C128" s="9"/>
      <c r="N128" s="22"/>
    </row>
    <row r="129" spans="2:14" x14ac:dyDescent="0.2">
      <c r="B129" s="1" t="s">
        <v>321</v>
      </c>
      <c r="C129" s="15">
        <v>191.56100000000001</v>
      </c>
      <c r="D129" s="16">
        <v>72.748000000000005</v>
      </c>
      <c r="E129" s="16">
        <v>426.78100000000001</v>
      </c>
      <c r="F129" s="16">
        <v>793.197</v>
      </c>
      <c r="G129" s="16">
        <v>252.36199999999999</v>
      </c>
      <c r="H129" s="16">
        <v>21.367999999999999</v>
      </c>
      <c r="I129" s="16">
        <v>361.00299999999999</v>
      </c>
      <c r="J129" s="16">
        <v>361.46300000000002</v>
      </c>
      <c r="K129" s="16">
        <v>178.845</v>
      </c>
      <c r="L129" s="16">
        <v>291.8</v>
      </c>
      <c r="N129" s="22"/>
    </row>
    <row r="130" spans="2:14" x14ac:dyDescent="0.2">
      <c r="B130" s="1" t="s">
        <v>322</v>
      </c>
      <c r="C130" s="15">
        <v>43.856000000000002</v>
      </c>
      <c r="D130" s="16">
        <v>5.3440000000000003</v>
      </c>
      <c r="E130" s="16">
        <v>336.57</v>
      </c>
      <c r="F130" s="16">
        <v>515.05399999999997</v>
      </c>
      <c r="G130" s="16">
        <v>377.79899999999998</v>
      </c>
      <c r="H130" s="16">
        <v>66.3</v>
      </c>
      <c r="I130" s="16">
        <v>323.839</v>
      </c>
      <c r="J130" s="16">
        <v>149.16200000000001</v>
      </c>
      <c r="K130" s="16">
        <v>129.76400000000001</v>
      </c>
      <c r="L130" s="16">
        <v>650.6</v>
      </c>
      <c r="N130" s="22"/>
    </row>
    <row r="131" spans="2:14" x14ac:dyDescent="0.2">
      <c r="B131" s="1" t="s">
        <v>323</v>
      </c>
      <c r="C131" s="15">
        <v>60.45</v>
      </c>
      <c r="D131" s="16">
        <v>1.8169999999999999</v>
      </c>
      <c r="E131" s="16">
        <v>133.31200000000001</v>
      </c>
      <c r="F131" s="16">
        <v>492.625</v>
      </c>
      <c r="G131" s="16">
        <v>17.753</v>
      </c>
      <c r="H131" s="16">
        <v>5.2320000000000002</v>
      </c>
      <c r="I131" s="16">
        <v>68.435000000000002</v>
      </c>
      <c r="J131" s="16">
        <v>66.462999999999994</v>
      </c>
      <c r="K131" s="16">
        <v>54.35</v>
      </c>
      <c r="L131" s="16">
        <v>182.8</v>
      </c>
      <c r="N131" s="22"/>
    </row>
    <row r="132" spans="2:14" x14ac:dyDescent="0.2">
      <c r="B132" s="1" t="s">
        <v>324</v>
      </c>
      <c r="C132" s="15">
        <v>112.352</v>
      </c>
      <c r="D132" s="16">
        <v>27.777999999999999</v>
      </c>
      <c r="E132" s="16">
        <v>336.69400000000002</v>
      </c>
      <c r="F132" s="16">
        <v>372.48</v>
      </c>
      <c r="G132" s="16">
        <v>631.66399999999999</v>
      </c>
      <c r="H132" s="16">
        <v>12.233000000000001</v>
      </c>
      <c r="I132" s="16">
        <v>91.762</v>
      </c>
      <c r="J132" s="16">
        <v>199.90899999999999</v>
      </c>
      <c r="K132" s="16">
        <v>161.40799999999999</v>
      </c>
      <c r="L132" s="16">
        <v>232.82</v>
      </c>
      <c r="N132" s="22"/>
    </row>
    <row r="133" spans="2:14" x14ac:dyDescent="0.2">
      <c r="B133" s="1" t="s">
        <v>325</v>
      </c>
      <c r="C133" s="15">
        <v>40.456000000000003</v>
      </c>
      <c r="D133" s="16">
        <v>7.7119999999999997</v>
      </c>
      <c r="E133" s="16">
        <v>211.38</v>
      </c>
      <c r="F133" s="16">
        <v>335.63299999999998</v>
      </c>
      <c r="G133" s="16">
        <v>28.774999999999999</v>
      </c>
      <c r="H133" s="16">
        <v>7.94</v>
      </c>
      <c r="I133" s="16">
        <v>351.99299999999999</v>
      </c>
      <c r="J133" s="16">
        <v>42.890999999999998</v>
      </c>
      <c r="K133" s="16">
        <v>174.833</v>
      </c>
      <c r="L133" s="16">
        <v>482.9</v>
      </c>
      <c r="N133" s="22"/>
    </row>
    <row r="134" spans="2:14" x14ac:dyDescent="0.2">
      <c r="B134" s="1" t="s">
        <v>326</v>
      </c>
      <c r="C134" s="15">
        <v>54.575000000000003</v>
      </c>
      <c r="D134" s="16">
        <v>4.899</v>
      </c>
      <c r="E134" s="16">
        <v>220.64500000000001</v>
      </c>
      <c r="F134" s="16">
        <v>553.60599999999999</v>
      </c>
      <c r="G134" s="16">
        <v>12.992000000000001</v>
      </c>
      <c r="H134" s="16">
        <v>5.1109999999999998</v>
      </c>
      <c r="I134" s="16">
        <v>79.512</v>
      </c>
      <c r="J134" s="16">
        <v>66.430000000000007</v>
      </c>
      <c r="K134" s="16">
        <v>57.335000000000001</v>
      </c>
      <c r="L134" s="16">
        <v>351.4</v>
      </c>
      <c r="N134" s="22"/>
    </row>
    <row r="135" spans="2:14" x14ac:dyDescent="0.2">
      <c r="B135" s="1" t="s">
        <v>327</v>
      </c>
      <c r="C135" s="15">
        <v>85.484999999999999</v>
      </c>
      <c r="D135" s="16">
        <v>49.942</v>
      </c>
      <c r="E135" s="16">
        <v>661.87400000000002</v>
      </c>
      <c r="F135" s="16">
        <v>405.59500000000003</v>
      </c>
      <c r="G135" s="16">
        <v>17.431000000000001</v>
      </c>
      <c r="H135" s="16">
        <v>73.656000000000006</v>
      </c>
      <c r="I135" s="16">
        <v>548.49199999999996</v>
      </c>
      <c r="J135" s="16">
        <v>152.333</v>
      </c>
      <c r="K135" s="16">
        <v>50.828000000000003</v>
      </c>
      <c r="L135" s="16">
        <v>352.4</v>
      </c>
      <c r="N135" s="22"/>
    </row>
    <row r="136" spans="2:14" x14ac:dyDescent="0.2">
      <c r="C136" s="9"/>
      <c r="N136" s="22"/>
    </row>
    <row r="137" spans="2:14" x14ac:dyDescent="0.2">
      <c r="B137" s="1" t="s">
        <v>328</v>
      </c>
      <c r="C137" s="15">
        <v>133.553</v>
      </c>
      <c r="D137" s="16">
        <v>40.136000000000003</v>
      </c>
      <c r="E137" s="16">
        <v>644.73500000000001</v>
      </c>
      <c r="F137" s="16">
        <v>683.16099999999994</v>
      </c>
      <c r="G137" s="16">
        <v>28.45</v>
      </c>
      <c r="H137" s="16">
        <v>19.081</v>
      </c>
      <c r="I137" s="16">
        <v>299.12700000000001</v>
      </c>
      <c r="J137" s="16">
        <v>189.511</v>
      </c>
      <c r="K137" s="16">
        <v>97.234999999999999</v>
      </c>
      <c r="L137" s="16">
        <v>826.8</v>
      </c>
      <c r="N137" s="22"/>
    </row>
    <row r="138" spans="2:14" x14ac:dyDescent="0.2">
      <c r="B138" s="1" t="s">
        <v>329</v>
      </c>
      <c r="C138" s="15">
        <v>12.21</v>
      </c>
      <c r="D138" s="16">
        <v>3.363</v>
      </c>
      <c r="E138" s="16">
        <v>207.345</v>
      </c>
      <c r="F138" s="16">
        <v>87.477000000000004</v>
      </c>
      <c r="G138" s="16">
        <v>10.805</v>
      </c>
      <c r="H138" s="16">
        <v>1.05</v>
      </c>
      <c r="I138" s="16">
        <v>187.52600000000001</v>
      </c>
      <c r="J138" s="16">
        <v>101.74299999999999</v>
      </c>
      <c r="K138" s="16">
        <v>8.2080000000000002</v>
      </c>
      <c r="L138" s="16">
        <v>154</v>
      </c>
      <c r="N138" s="22"/>
    </row>
    <row r="139" spans="2:14" x14ac:dyDescent="0.2">
      <c r="B139" s="1" t="s">
        <v>330</v>
      </c>
      <c r="C139" s="15">
        <v>26.933</v>
      </c>
      <c r="D139" s="16">
        <v>5.1440000000000001</v>
      </c>
      <c r="E139" s="16">
        <v>505.51</v>
      </c>
      <c r="F139" s="16">
        <v>227.96</v>
      </c>
      <c r="G139" s="16">
        <v>4.835</v>
      </c>
      <c r="H139" s="16">
        <v>0.45500000000000002</v>
      </c>
      <c r="I139" s="16">
        <v>439.84199999999998</v>
      </c>
      <c r="J139" s="16">
        <v>212.292</v>
      </c>
      <c r="K139" s="16">
        <v>86.57</v>
      </c>
      <c r="L139" s="16">
        <v>526.101</v>
      </c>
      <c r="N139" s="22"/>
    </row>
    <row r="140" spans="2:14" x14ac:dyDescent="0.2">
      <c r="B140" s="1" t="s">
        <v>331</v>
      </c>
      <c r="C140" s="15">
        <v>21.576000000000001</v>
      </c>
      <c r="D140" s="16">
        <v>2.895</v>
      </c>
      <c r="E140" s="16">
        <v>238.82</v>
      </c>
      <c r="F140" s="16">
        <v>309.70299999999997</v>
      </c>
      <c r="G140" s="16">
        <v>19.812999999999999</v>
      </c>
      <c r="H140" s="24" t="s">
        <v>22</v>
      </c>
      <c r="I140" s="16">
        <v>23.405999999999999</v>
      </c>
      <c r="J140" s="16">
        <v>178.55500000000001</v>
      </c>
      <c r="K140" s="16">
        <v>53.432000000000002</v>
      </c>
      <c r="L140" s="16">
        <v>810.6</v>
      </c>
      <c r="N140" s="22"/>
    </row>
    <row r="141" spans="2:14" x14ac:dyDescent="0.2">
      <c r="B141" s="1" t="s">
        <v>332</v>
      </c>
      <c r="C141" s="15">
        <v>16.015000000000001</v>
      </c>
      <c r="D141" s="16">
        <v>1.427</v>
      </c>
      <c r="E141" s="16">
        <v>150.82</v>
      </c>
      <c r="F141" s="16">
        <v>339.75299999999999</v>
      </c>
      <c r="G141" s="16">
        <v>17.817</v>
      </c>
      <c r="H141" s="24" t="s">
        <v>22</v>
      </c>
      <c r="I141" s="16">
        <v>68.537000000000006</v>
      </c>
      <c r="J141" s="16">
        <v>67.097999999999999</v>
      </c>
      <c r="K141" s="16">
        <v>96.372</v>
      </c>
      <c r="L141" s="16">
        <v>389.4</v>
      </c>
      <c r="N141" s="22"/>
    </row>
    <row r="142" spans="2:14" x14ac:dyDescent="0.2">
      <c r="B142" s="1" t="s">
        <v>333</v>
      </c>
      <c r="C142" s="15">
        <v>8.4060000000000006</v>
      </c>
      <c r="D142" s="16">
        <v>2.754</v>
      </c>
      <c r="E142" s="16">
        <v>724.64200000000005</v>
      </c>
      <c r="F142" s="16">
        <v>543.923</v>
      </c>
      <c r="G142" s="16">
        <v>227.886</v>
      </c>
      <c r="H142" s="16">
        <v>3.25</v>
      </c>
      <c r="I142" s="16">
        <v>813.048</v>
      </c>
      <c r="J142" s="16">
        <v>171.017</v>
      </c>
      <c r="K142" s="16">
        <v>21.773</v>
      </c>
      <c r="L142" s="16">
        <v>1337.4</v>
      </c>
      <c r="N142" s="22"/>
    </row>
    <row r="143" spans="2:14" x14ac:dyDescent="0.2">
      <c r="B143" s="1" t="s">
        <v>334</v>
      </c>
      <c r="C143" s="15">
        <v>19.385000000000002</v>
      </c>
      <c r="D143" s="16">
        <v>0.31</v>
      </c>
      <c r="E143" s="16">
        <v>249.32400000000001</v>
      </c>
      <c r="F143" s="16">
        <v>158.65899999999999</v>
      </c>
      <c r="G143" s="16">
        <v>12.923999999999999</v>
      </c>
      <c r="H143" s="24" t="s">
        <v>22</v>
      </c>
      <c r="I143" s="16">
        <v>79.682000000000002</v>
      </c>
      <c r="J143" s="16">
        <v>65.375</v>
      </c>
      <c r="K143" s="16">
        <v>13.47</v>
      </c>
      <c r="L143" s="16">
        <v>299.5</v>
      </c>
      <c r="N143" s="22"/>
    </row>
    <row r="144" spans="2:14" ht="18" thickBot="1" x14ac:dyDescent="0.25">
      <c r="B144" s="3"/>
      <c r="C144" s="19"/>
      <c r="D144" s="3"/>
      <c r="E144" s="3"/>
      <c r="F144" s="3"/>
      <c r="G144" s="3"/>
      <c r="H144" s="3"/>
      <c r="I144" s="3"/>
      <c r="J144" s="3"/>
      <c r="K144" s="3"/>
      <c r="L144" s="3"/>
      <c r="M144" s="22"/>
      <c r="N144" s="22"/>
    </row>
    <row r="145" spans="1:14" x14ac:dyDescent="0.2">
      <c r="C145" s="1" t="s">
        <v>142</v>
      </c>
      <c r="N145" s="22"/>
    </row>
    <row r="146" spans="1:14" x14ac:dyDescent="0.2">
      <c r="A146" s="1"/>
      <c r="N146" s="22"/>
    </row>
    <row r="147" spans="1:14" x14ac:dyDescent="0.2">
      <c r="N147" s="22"/>
    </row>
    <row r="148" spans="1:14" x14ac:dyDescent="0.2">
      <c r="N148" s="22"/>
    </row>
    <row r="149" spans="1:14" x14ac:dyDescent="0.2">
      <c r="N149" s="22"/>
    </row>
    <row r="150" spans="1:14" x14ac:dyDescent="0.2">
      <c r="N150" s="22"/>
    </row>
    <row r="151" spans="1:14" x14ac:dyDescent="0.2">
      <c r="N151" s="22"/>
    </row>
    <row r="152" spans="1:14" x14ac:dyDescent="0.2">
      <c r="N152" s="22"/>
    </row>
    <row r="153" spans="1:14" x14ac:dyDescent="0.2">
      <c r="N153" s="22"/>
    </row>
    <row r="154" spans="1:14" x14ac:dyDescent="0.2">
      <c r="N154" s="22"/>
    </row>
    <row r="155" spans="1:14" x14ac:dyDescent="0.2">
      <c r="N155" s="22"/>
    </row>
    <row r="156" spans="1:14" x14ac:dyDescent="0.2">
      <c r="N156" s="22"/>
    </row>
    <row r="157" spans="1:14" x14ac:dyDescent="0.2">
      <c r="N157" s="22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O01県財</vt:lpstr>
      <vt:lpstr>O02県財</vt:lpstr>
      <vt:lpstr>O03県税</vt:lpstr>
      <vt:lpstr>O04公企</vt:lpstr>
      <vt:lpstr>O05県債</vt:lpstr>
      <vt:lpstr>O06町村</vt:lpstr>
      <vt:lpstr>O07町村</vt:lpstr>
      <vt:lpstr>O08公債</vt:lpstr>
      <vt:lpstr>O09A町村</vt:lpstr>
      <vt:lpstr>O09B町村</vt:lpstr>
      <vt:lpstr>O10A公企</vt:lpstr>
      <vt:lpstr>O10B公企</vt:lpstr>
      <vt:lpstr>O10C公企</vt:lpstr>
      <vt:lpstr>O10D公事</vt:lpstr>
      <vt:lpstr>O11A税目別</vt:lpstr>
      <vt:lpstr>O11B税務署別</vt:lpstr>
      <vt:lpstr>O02県財!Print_Area_MI</vt:lpstr>
      <vt:lpstr>O06町村!Print_Area_MI</vt:lpstr>
      <vt:lpstr>O07町村!Print_Area_MI</vt:lpstr>
      <vt:lpstr>O08公債!Print_Area_MI</vt:lpstr>
      <vt:lpstr>O09A町村!Print_Area_MI</vt:lpstr>
      <vt:lpstr>O09B町村!Print_Area_MI</vt:lpstr>
      <vt:lpstr>O10A公企!Print_Area_MI</vt:lpstr>
      <vt:lpstr>O10B公企!Print_Area_MI</vt:lpstr>
      <vt:lpstr>O10C公企!Print_Area_MI</vt:lpstr>
      <vt:lpstr>O10D公事!Print_Area_MI</vt:lpstr>
      <vt:lpstr>O11A税目別!Print_Area_MI</vt:lpstr>
      <vt:lpstr>O11B税務署別!Print_Area_MI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2018-08-10T07:05:52Z</dcterms:created>
  <dcterms:modified xsi:type="dcterms:W3CDTF">2018-08-10T07:08:04Z</dcterms:modified>
</cp:coreProperties>
</file>